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4\WorkingFolders\C_Accounting\d_FederalDiversions\"/>
    </mc:Choice>
  </mc:AlternateContent>
  <xr:revisionPtr revIDLastSave="0" documentId="13_ncr:1_{F01CA181-92FA-4EAF-970D-080743AC9AC5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Attachment7" sheetId="1" r:id="rId1"/>
  </sheets>
  <externalReferences>
    <externalReference r:id="rId2"/>
  </externalReferences>
  <definedNames>
    <definedName name="CanalCUPercent1">[1]INPUT!$C$149</definedName>
    <definedName name="CanalCUPercent2">[1]INPUT!$D$149</definedName>
    <definedName name="CanalCUPercent3">[1]INPUT!$E$149</definedName>
    <definedName name="CanalCUPercent4">[1]INPUT!$F$149</definedName>
    <definedName name="CanalCUPercent5">[1]INPUT!$G$149</definedName>
    <definedName name="MI_CUPercent1">[1]INPUT!$C$151</definedName>
    <definedName name="MI_CUPercent2">[1]INPUT!$D$151</definedName>
    <definedName name="MI_CUPercent3">[1]INPUT!$E$151</definedName>
    <definedName name="MI_CUPercent4">[1]INPUT!$F$151</definedName>
    <definedName name="MI_CUPercent5">[1]INPUT!$G$151</definedName>
    <definedName name="_xlnm.Print_Area" localSheetId="0">Attachment7!#REF!</definedName>
    <definedName name="PumperCUPercent1">[1]INPUT!$C$150</definedName>
    <definedName name="PumperCUPercent2">[1]INPUT!$D$150</definedName>
    <definedName name="PumperCUPercent3">[1]INPUT!$E$150</definedName>
    <definedName name="PumperCUPercent4">[1]INPUT!$F$150</definedName>
    <definedName name="PumperCUPercent5">[1]INPUT!$G$150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" i="1" l="1"/>
  <c r="F38" i="1"/>
  <c r="D24" i="1" l="1"/>
  <c r="H38" i="1" l="1"/>
  <c r="D38" i="1"/>
  <c r="H37" i="1"/>
  <c r="D37" i="1"/>
  <c r="F37" i="1" s="1"/>
  <c r="H36" i="1"/>
  <c r="D36" i="1"/>
  <c r="H35" i="1"/>
  <c r="D35" i="1"/>
  <c r="F35" i="1" s="1"/>
  <c r="H34" i="1"/>
  <c r="D34" i="1"/>
  <c r="F34" i="1" s="1"/>
  <c r="H33" i="1"/>
  <c r="D33" i="1"/>
  <c r="F33" i="1" s="1"/>
  <c r="L32" i="1"/>
  <c r="H32" i="1"/>
  <c r="D32" i="1"/>
  <c r="F32" i="1" s="1"/>
  <c r="H31" i="1"/>
  <c r="D31" i="1"/>
  <c r="F31" i="1" s="1"/>
  <c r="L30" i="1"/>
  <c r="H30" i="1"/>
  <c r="D30" i="1"/>
  <c r="F30" i="1" s="1"/>
  <c r="H29" i="1"/>
  <c r="D29" i="1"/>
  <c r="F29" i="1" s="1"/>
  <c r="H28" i="1"/>
  <c r="D28" i="1"/>
  <c r="F28" i="1" s="1"/>
  <c r="H27" i="1"/>
  <c r="D27" i="1"/>
  <c r="F27" i="1" s="1"/>
  <c r="H26" i="1"/>
  <c r="D26" i="1"/>
  <c r="H25" i="1"/>
  <c r="D25" i="1"/>
  <c r="H24" i="1"/>
  <c r="H23" i="1"/>
  <c r="D23" i="1"/>
  <c r="H22" i="1"/>
  <c r="D22" i="1"/>
  <c r="F22" i="1" s="1"/>
  <c r="H21" i="1"/>
  <c r="D21" i="1"/>
  <c r="F21" i="1" s="1"/>
  <c r="L20" i="1"/>
  <c r="H20" i="1"/>
  <c r="D20" i="1"/>
  <c r="F20" i="1" s="1"/>
  <c r="H19" i="1"/>
  <c r="D19" i="1"/>
  <c r="F19" i="1" s="1"/>
  <c r="L18" i="1"/>
  <c r="H18" i="1"/>
  <c r="D18" i="1"/>
  <c r="F18" i="1" s="1"/>
  <c r="L17" i="1"/>
  <c r="H17" i="1"/>
  <c r="D17" i="1"/>
  <c r="F17" i="1" s="1"/>
  <c r="H16" i="1"/>
  <c r="D16" i="1"/>
  <c r="F16" i="1" s="1"/>
  <c r="H15" i="1"/>
  <c r="D15" i="1"/>
  <c r="F15" i="1" s="1"/>
  <c r="F26" i="1" l="1"/>
  <c r="I26" i="1" s="1"/>
  <c r="K26" i="1" s="1"/>
  <c r="L26" i="1" s="1"/>
  <c r="F25" i="1"/>
  <c r="I25" i="1" s="1"/>
  <c r="K25" i="1" s="1"/>
  <c r="L25" i="1" s="1"/>
  <c r="F23" i="1"/>
  <c r="I23" i="1" s="1"/>
  <c r="K23" i="1" s="1"/>
  <c r="L23" i="1" s="1"/>
  <c r="F24" i="1"/>
  <c r="I24" i="1" s="1"/>
  <c r="K24" i="1" s="1"/>
  <c r="L24" i="1" s="1"/>
  <c r="I22" i="1"/>
  <c r="K22" i="1" s="1"/>
  <c r="L22" i="1" s="1"/>
  <c r="I36" i="1"/>
  <c r="K36" i="1" s="1"/>
  <c r="L36" i="1" s="1"/>
  <c r="I30" i="1"/>
  <c r="K30" i="1" s="1"/>
  <c r="I16" i="1"/>
  <c r="K16" i="1" s="1"/>
  <c r="L16" i="1" s="1"/>
  <c r="I18" i="1"/>
  <c r="K18" i="1" s="1"/>
  <c r="I20" i="1"/>
  <c r="K20" i="1" s="1"/>
  <c r="I29" i="1"/>
  <c r="K29" i="1" s="1"/>
  <c r="L29" i="1" s="1"/>
  <c r="I21" i="1"/>
  <c r="K21" i="1" s="1"/>
  <c r="L21" i="1" s="1"/>
  <c r="I33" i="1"/>
  <c r="K33" i="1" s="1"/>
  <c r="L33" i="1" s="1"/>
  <c r="I17" i="1"/>
  <c r="K17" i="1" s="1"/>
  <c r="I37" i="1"/>
  <c r="K37" i="1" s="1"/>
  <c r="L37" i="1" s="1"/>
  <c r="I31" i="1"/>
  <c r="K31" i="1" s="1"/>
  <c r="L31" i="1" s="1"/>
  <c r="I38" i="1"/>
  <c r="K38" i="1" s="1"/>
  <c r="L38" i="1" s="1"/>
  <c r="I15" i="1"/>
  <c r="K15" i="1" s="1"/>
  <c r="L15" i="1" s="1"/>
  <c r="I35" i="1"/>
  <c r="K35" i="1" s="1"/>
  <c r="L35" i="1" s="1"/>
  <c r="I34" i="1"/>
  <c r="K34" i="1" s="1"/>
  <c r="L34" i="1" s="1"/>
  <c r="I19" i="1"/>
  <c r="K19" i="1" s="1"/>
  <c r="L19" i="1" s="1"/>
  <c r="I27" i="1"/>
  <c r="K27" i="1" s="1"/>
  <c r="L27" i="1" s="1"/>
  <c r="I32" i="1"/>
  <c r="K32" i="1" s="1"/>
  <c r="I28" i="1"/>
  <c r="K28" i="1" s="1"/>
  <c r="L28" i="1" s="1"/>
</calcChain>
</file>

<file path=xl/sharedStrings.xml><?xml version="1.0" encoding="utf-8"?>
<sst xmlns="http://schemas.openxmlformats.org/spreadsheetml/2006/main" count="113" uniqueCount="91">
  <si>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</si>
  <si>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</si>
  <si>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</si>
  <si>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</si>
  <si>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</si>
  <si>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</si>
  <si>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</si>
  <si>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</si>
  <si>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</si>
  <si>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</si>
  <si>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</si>
  <si>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</si>
  <si>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</si>
  <si>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</si>
  <si>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</si>
  <si>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</si>
  <si>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</si>
  <si>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</si>
  <si>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</si>
  <si>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</si>
  <si>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</si>
  <si>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</si>
  <si>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</si>
  <si>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</si>
  <si>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</si>
  <si>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</si>
  <si>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</si>
  <si>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</si>
  <si>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</si>
  <si>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</si>
  <si>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</si>
  <si>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</si>
  <si>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</si>
  <si>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</si>
  <si>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</si>
  <si>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</si>
  <si>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</si>
  <si>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</si>
  <si>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</si>
  <si>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</si>
  <si>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</si>
  <si>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</si>
  <si>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</si>
  <si>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</si>
  <si>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</si>
  <si>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</si>
  <si>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</si>
  <si>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</si>
  <si>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</si>
  <si>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</si>
  <si>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</si>
  <si>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</si>
  <si>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</si>
  <si>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</si>
  <si>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</si>
  <si>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</si>
  <si>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</si>
  <si>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</si>
  <si>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</si>
  <si>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</si>
  <si>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Irrigation Season</t>
    </r>
  </si>
  <si>
    <t>System for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</si>
  <si>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Non- Irrigation Season</t>
    </r>
  </si>
  <si>
    <t>the District*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</si>
  <si>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</si>
  <si>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</si>
  <si>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</si>
  <si>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</si>
  <si>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</si>
  <si>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</si>
  <si>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</si>
  <si>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</si>
  <si>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</si>
  <si>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</si>
  <si>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</si>
  <si>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</si>
  <si>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</si>
  <si>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</si>
  <si>
    <t>column2</t>
  </si>
  <si>
    <t>sum(column6 and 9)</t>
  </si>
  <si>
    <t>sum(column11 and 12)</t>
  </si>
  <si>
    <t>column5</t>
  </si>
  <si>
    <t>mwd24.xlsx</t>
  </si>
  <si>
    <t>sum(column 2 and 3)</t>
  </si>
  <si>
    <t>sum(column 11 and 12)</t>
  </si>
  <si>
    <t>sum(column 2)</t>
  </si>
  <si>
    <t>sum(column 4, 6 and 9)</t>
  </si>
  <si>
    <t>sum(column 2) column 3 inflows are being treated as a small pumper diversion.</t>
  </si>
  <si>
    <t>sum(column 6 and 9)</t>
  </si>
  <si>
    <t>Sum of deliveries to field was corrected from 1484 af to the current 1470 af.</t>
  </si>
  <si>
    <t>mwd24corrected.xlsx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</si>
</sst>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3" fillId="0" borderId="3" xfId="0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0" xfId="0" applyFont="1"/>
    <xf numFmtId="0" fontId="0" fillId="0" borderId="8" xfId="0" applyBorder="1"/>
    <xf numFmtId="0" fontId="3" fillId="0" borderId="6" xfId="0" applyFont="1" applyBorder="1"/>
    <xf numFmtId="0" fontId="3" fillId="0" borderId="9" xfId="0" applyFont="1" applyBorder="1"/>
    <xf numFmtId="0" fontId="3" fillId="2" borderId="9" xfId="0" applyFont="1" applyFill="1" applyBorder="1"/>
    <xf numFmtId="38" fontId="3" fillId="0" borderId="9" xfId="0" applyNumberFormat="1" applyFont="1" applyBorder="1" applyAlignment="1">
      <alignment horizontal="right"/>
    </xf>
    <xf numFmtId="38" fontId="0" fillId="0" borderId="9" xfId="0" applyNumberFormat="1" applyBorder="1"/>
    <xf numFmtId="9" fontId="0" fillId="0" borderId="9" xfId="0" applyNumberFormat="1" applyBorder="1"/>
    <xf numFmtId="164" fontId="0" fillId="0" borderId="9" xfId="0" applyNumberFormat="1" applyBorder="1"/>
    <xf numFmtId="38" fontId="5" fillId="2" borderId="9" xfId="0" applyNumberFormat="1" applyFont="1" applyFill="1" applyBorder="1" applyAlignment="1">
      <alignment horizontal="right"/>
    </xf>
    <xf numFmtId="38" fontId="5" fillId="2" borderId="9" xfId="0" applyNumberFormat="1" applyFont="1" applyFill="1" applyBorder="1"/>
    <xf numFmtId="38" fontId="3" fillId="2" borderId="9" xfId="0" applyNumberFormat="1" applyFont="1" applyFill="1" applyBorder="1" applyAlignment="1">
      <alignment horizontal="right"/>
    </xf>
    <xf numFmtId="38" fontId="0" fillId="2" borderId="9" xfId="0" applyNumberFormat="1" applyFill="1" applyBorder="1"/>
    <xf numFmtId="9" fontId="0" fillId="2" borderId="9" xfId="0" applyNumberFormat="1" applyFill="1" applyBorder="1"/>
    <xf numFmtId="164" fontId="0" fillId="2" borderId="9" xfId="0" applyNumberFormat="1" applyFill="1" applyBorder="1"/>
    <xf numFmtId="0" fontId="6" fillId="0" borderId="9" xfId="0" applyFont="1" applyBorder="1" applyAlignment="1">
      <alignment vertical="justify"/>
    </xf>
    <xf numFmtId="9" fontId="6" fillId="0" borderId="9" xfId="0" applyNumberFormat="1" applyFont="1" applyBorder="1"/>
    <xf numFmtId="38" fontId="6" fillId="0" borderId="9" xfId="0" applyNumberFormat="1" applyFont="1" applyBorder="1"/>
    <xf numFmtId="164" fontId="6" fillId="0" borderId="9" xfId="0" applyNumberFormat="1" applyFont="1" applyBorder="1"/>
    <xf numFmtId="0" fontId="0" fillId="0" borderId="9" xfId="0" applyBorder="1" applyAlignment="1">
      <alignment vertical="justify"/>
    </xf>
    <xf numFmtId="0" fontId="0" fillId="0" borderId="0" xfId="0" applyAlignment="1">
      <alignment horizontal="left" vertical="center"/>
    </xf>
    <xf numFmtId="38" fontId="0" fillId="0" borderId="0" xfId="0" applyNumberFormat="1"/>
    <xf numFmtId="38" fontId="5" fillId="0" borderId="9" xfId="2" applyNumberFormat="1" applyFont="1" applyBorder="1" applyAlignment="1">
      <alignment horizontal="right"/>
    </xf>
    <xf numFmtId="38" fontId="5" fillId="0" borderId="9" xfId="2" applyNumberFormat="1" applyFont="1" applyBorder="1"/>
    <xf numFmtId="0" fontId="3" fillId="0" borderId="0" xfId="0" applyFont="1" applyAlignment="1">
      <alignment vertical="justify"/>
    </xf>
    <xf numFmtId="0" fontId="3" fillId="0" borderId="0" xfId="0" applyFont="1" applyAlignment="1">
      <alignment horizontal="right"/>
    </xf>
    <xf numFmtId="0" fontId="3" fillId="0" borderId="9" xfId="0" applyFont="1" applyBorder="1" applyAlignment="1">
      <alignment vertical="justify"/>
    </xf>
    <xf numFmtId="38" fontId="5" fillId="0" borderId="9" xfId="0" applyNumberFormat="1" applyFont="1" applyBorder="1" applyAlignment="1">
      <alignment horizontal="right"/>
    </xf>
    <xf numFmtId="38" fontId="5" fillId="0" borderId="9" xfId="0" applyNumberFormat="1" applyFont="1" applyBorder="1"/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7" fillId="0" borderId="0" xfId="0" applyFont="1"/>
  </cellXfs>
  <cellStyles count="3">
    <cellStyle name="Normal" xfId="0" builtinId="0"/>
    <cellStyle name="Normal 10 20" xfId="2" xr:uid="{00000000-0005-0000-0000-000001000000}"/>
    <cellStyle name="Normal 18 8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r\share\IWM\Republican\Projects\Forecast\2017for2018\FinalForecast\20171221_RRCA_EARLYAccounting_ForFinal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S_CWSA"/>
      <sheetName val="INPUT"/>
      <sheetName val="T1"/>
      <sheetName val="T2"/>
      <sheetName val="T3 A,B,C"/>
      <sheetName val="T4 A,B"/>
      <sheetName val="T5A,F"/>
      <sheetName val="T5 B,E"/>
      <sheetName val="T5 C,D"/>
      <sheetName val="Attachment1"/>
      <sheetName val="Attachment6"/>
      <sheetName val="Attachment7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CourtlandAvLove"/>
      <sheetName val="GM_output"/>
      <sheetName val="Fed_Reservoir"/>
    </sheetNames>
    <sheetDataSet>
      <sheetData sheetId="0" refreshError="1"/>
      <sheetData sheetId="1">
        <row r="149">
          <cell r="C149">
            <v>0.6</v>
          </cell>
          <cell r="D149">
            <v>0.6</v>
          </cell>
          <cell r="E149">
            <v>0.6</v>
          </cell>
          <cell r="F149">
            <v>0.6</v>
          </cell>
          <cell r="G149">
            <v>0.6</v>
          </cell>
        </row>
        <row r="150">
          <cell r="C150">
            <v>0.75</v>
          </cell>
          <cell r="D150">
            <v>0.75</v>
          </cell>
          <cell r="E150">
            <v>0.75</v>
          </cell>
          <cell r="F150">
            <v>0.75</v>
          </cell>
          <cell r="G150">
            <v>0.75</v>
          </cell>
        </row>
        <row r="151">
          <cell r="C151">
            <v>0.5</v>
          </cell>
          <cell r="D151">
            <v>0.5</v>
          </cell>
          <cell r="E151">
            <v>0.5</v>
          </cell>
          <cell r="F151">
            <v>0.5</v>
          </cell>
          <cell r="G151">
            <v>0.5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117"/>
  <sheetViews>
    <sheetView tabSelected="1" zoomScaleNormal="100" workbookViewId="0">
      <selection activeCell="R36" sqref="R36"/>
    </sheetView>
  </sheetViews>
  <sheetFormatPr defaultColWidth="8.85546875" defaultRowHeight="12.75" x14ac:dyDescent="0.2"/>
  <cols>
    <col min="1" max="1" width="21.140625" customWidth="1"/>
    <col min="2" max="2" width="10" customWidth="1"/>
    <col min="3" max="3" width="12" customWidth="1"/>
    <col min="4" max="4" width="10.85546875" customWidth="1"/>
    <col min="5" max="5" width="11.140625" customWidth="1"/>
    <col min="6" max="6" width="15.85546875" customWidth="1"/>
    <col min="7" max="7" width="11.7109375" customWidth="1"/>
    <col min="8" max="8" width="10.7109375" customWidth="1"/>
    <col min="9" max="10" width="13.85546875" customWidth="1"/>
    <col min="11" max="11" width="12.85546875" customWidth="1"/>
    <col min="12" max="12" width="13.140625" customWidth="1"/>
    <col min="13" max="13" width="26.28515625" bestFit="1" customWidth="1"/>
    <col min="14" max="14" width="19.42578125" customWidth="1"/>
    <col min="15" max="15" width="17.85546875" customWidth="1"/>
    <col min="17" max="17" width="20.7109375" bestFit="1" customWidth="1"/>
  </cols>
  <sheetData>
    <row r="1" spans="1:12" x14ac:dyDescent="0.2">
      <c r="A1" s="2">
        <v>2022</v>
      </c>
      <c r="B1" s="32"/>
    </row>
    <row r="2" spans="1:12" x14ac:dyDescent="0.2">
      <c r="A2" s="1" t="s">
        <v>0</v>
      </c>
    </row>
    <row r="3" spans="1:12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5" t="s">
        <v>11</v>
      </c>
      <c r="L3" s="6" t="s">
        <v>12</v>
      </c>
    </row>
    <row r="4" spans="1:12" x14ac:dyDescent="0.2">
      <c r="A4" s="7" t="s">
        <v>13</v>
      </c>
      <c r="B4" s="8" t="s">
        <v>14</v>
      </c>
      <c r="C4" s="8" t="s">
        <v>15</v>
      </c>
      <c r="D4" s="9" t="s">
        <v>16</v>
      </c>
      <c r="E4" s="8" t="s">
        <v>17</v>
      </c>
      <c r="F4" s="8" t="s">
        <v>18</v>
      </c>
      <c r="G4" s="8" t="s">
        <v>19</v>
      </c>
      <c r="H4" s="8" t="s">
        <v>20</v>
      </c>
      <c r="I4" s="8" t="s">
        <v>21</v>
      </c>
      <c r="J4" t="s">
        <v>22</v>
      </c>
      <c r="K4" s="8" t="s">
        <v>23</v>
      </c>
      <c r="L4" s="10" t="s">
        <v>24</v>
      </c>
    </row>
    <row r="5" spans="1:12" x14ac:dyDescent="0.2">
      <c r="A5" s="11"/>
      <c r="B5" t="s">
        <v>25</v>
      </c>
      <c r="C5" t="s">
        <v>26</v>
      </c>
      <c r="D5" s="12" t="s">
        <v>25</v>
      </c>
      <c r="E5" t="s">
        <v>27</v>
      </c>
      <c r="G5" t="s">
        <v>20</v>
      </c>
      <c r="I5" t="s">
        <v>28</v>
      </c>
      <c r="J5" t="s">
        <v>29</v>
      </c>
      <c r="K5" t="s">
        <v>30</v>
      </c>
      <c r="L5" s="13" t="s">
        <v>31</v>
      </c>
    </row>
    <row r="6" spans="1:12" x14ac:dyDescent="0.2">
      <c r="A6" s="11"/>
      <c r="G6" t="s">
        <v>32</v>
      </c>
      <c r="J6" t="s">
        <v>33</v>
      </c>
      <c r="K6" t="s">
        <v>34</v>
      </c>
      <c r="L6" s="13" t="s">
        <v>13</v>
      </c>
    </row>
    <row r="7" spans="1:12" x14ac:dyDescent="0.2">
      <c r="A7" s="11"/>
      <c r="J7" t="s">
        <v>35</v>
      </c>
      <c r="K7" t="s">
        <v>36</v>
      </c>
      <c r="L7" s="13" t="s">
        <v>25</v>
      </c>
    </row>
    <row r="8" spans="1:12" x14ac:dyDescent="0.2">
      <c r="A8" s="11"/>
      <c r="J8" t="s">
        <v>37</v>
      </c>
      <c r="K8" t="s">
        <v>38</v>
      </c>
      <c r="L8" s="13"/>
    </row>
    <row r="9" spans="1:12" x14ac:dyDescent="0.2">
      <c r="A9" s="7" t="s">
        <v>39</v>
      </c>
      <c r="B9" s="8" t="s">
        <v>40</v>
      </c>
      <c r="C9" s="8" t="s">
        <v>41</v>
      </c>
      <c r="D9" s="9" t="s">
        <v>42</v>
      </c>
      <c r="E9" s="8" t="s">
        <v>43</v>
      </c>
      <c r="F9" s="9" t="s">
        <v>44</v>
      </c>
      <c r="G9" s="8" t="s">
        <v>45</v>
      </c>
      <c r="H9" s="9" t="s">
        <v>46</v>
      </c>
      <c r="I9" s="9" t="s">
        <v>47</v>
      </c>
      <c r="J9" s="8" t="s">
        <v>48</v>
      </c>
      <c r="K9" s="9" t="s">
        <v>49</v>
      </c>
      <c r="L9" s="14" t="s">
        <v>50</v>
      </c>
    </row>
    <row r="10" spans="1:12" x14ac:dyDescent="0.2">
      <c r="A10" s="11"/>
      <c r="B10" t="s">
        <v>25</v>
      </c>
      <c r="C10" t="s">
        <v>51</v>
      </c>
      <c r="E10" t="s">
        <v>52</v>
      </c>
      <c r="G10" t="s">
        <v>53</v>
      </c>
      <c r="H10" s="12" t="s">
        <v>7</v>
      </c>
      <c r="I10" s="12" t="s">
        <v>8</v>
      </c>
      <c r="J10" t="s">
        <v>54</v>
      </c>
      <c r="K10" s="12" t="s">
        <v>55</v>
      </c>
      <c r="L10" s="13"/>
    </row>
    <row r="11" spans="1:12" x14ac:dyDescent="0.2">
      <c r="A11" s="11"/>
      <c r="C11" t="s">
        <v>56</v>
      </c>
      <c r="E11" t="s">
        <v>57</v>
      </c>
      <c r="G11" t="s">
        <v>58</v>
      </c>
      <c r="K11" s="12" t="s">
        <v>3</v>
      </c>
      <c r="L11" s="13"/>
    </row>
    <row r="12" spans="1:12" x14ac:dyDescent="0.2">
      <c r="A12" s="11"/>
      <c r="G12" t="s">
        <v>59</v>
      </c>
      <c r="L12" s="13"/>
    </row>
    <row r="13" spans="1:12" x14ac:dyDescent="0.2">
      <c r="A13" s="15" t="s">
        <v>60</v>
      </c>
      <c r="G13" t="s">
        <v>61</v>
      </c>
      <c r="L13" s="13"/>
    </row>
    <row r="14" spans="1:12" x14ac:dyDescent="0.2">
      <c r="A14" s="16" t="s">
        <v>62</v>
      </c>
      <c r="G14" t="s">
        <v>63</v>
      </c>
      <c r="L14" s="13"/>
    </row>
    <row r="15" spans="1:12" x14ac:dyDescent="0.2">
      <c r="A15" s="41" t="s">
        <v>64</v>
      </c>
      <c r="B15" s="34">
        <v>0</v>
      </c>
      <c r="C15" s="35">
        <v>0</v>
      </c>
      <c r="D15" s="17">
        <f t="shared" ref="D15:D38" si="0">B15-C15</f>
        <v>0</v>
      </c>
      <c r="E15" s="34">
        <v>0</v>
      </c>
      <c r="F15" s="18">
        <f>D15-E15</f>
        <v>0</v>
      </c>
      <c r="G15" s="19">
        <v>0.3</v>
      </c>
      <c r="H15" s="18">
        <f t="shared" ref="H15:H38" si="1">E15*G15</f>
        <v>0</v>
      </c>
      <c r="I15" s="18">
        <f t="shared" ref="I15:I38" si="2">F15+H15</f>
        <v>0</v>
      </c>
      <c r="J15" s="19">
        <v>0.82</v>
      </c>
      <c r="K15" s="18">
        <f>I15*J15 + C15</f>
        <v>0</v>
      </c>
      <c r="L15" s="19">
        <f t="shared" ref="L15:L38" si="3">IF(B15&gt;0, K15/B15, 1)</f>
        <v>1</v>
      </c>
    </row>
    <row r="16" spans="1:12" x14ac:dyDescent="0.2">
      <c r="A16" s="42"/>
      <c r="B16" s="21">
        <v>0</v>
      </c>
      <c r="C16" s="22">
        <v>0</v>
      </c>
      <c r="D16" s="23">
        <f t="shared" si="0"/>
        <v>0</v>
      </c>
      <c r="E16" s="21">
        <v>0</v>
      </c>
      <c r="F16" s="24">
        <f>D16-E16</f>
        <v>0</v>
      </c>
      <c r="G16" s="25">
        <v>0.3</v>
      </c>
      <c r="H16" s="24">
        <f t="shared" si="1"/>
        <v>0</v>
      </c>
      <c r="I16" s="24">
        <f t="shared" si="2"/>
        <v>0</v>
      </c>
      <c r="J16" s="25">
        <v>0.92</v>
      </c>
      <c r="K16" s="24">
        <f>I16*J16 + C16</f>
        <v>0</v>
      </c>
      <c r="L16" s="26">
        <f t="shared" si="3"/>
        <v>1</v>
      </c>
    </row>
    <row r="17" spans="1:17" x14ac:dyDescent="0.2">
      <c r="A17" s="41" t="s">
        <v>65</v>
      </c>
      <c r="B17" s="35">
        <v>0</v>
      </c>
      <c r="C17" s="35">
        <v>0</v>
      </c>
      <c r="D17" s="17">
        <f t="shared" si="0"/>
        <v>0</v>
      </c>
      <c r="E17" s="34">
        <v>0</v>
      </c>
      <c r="F17" s="18">
        <f t="shared" ref="F17:F37" si="4">D17-E17</f>
        <v>0</v>
      </c>
      <c r="G17" s="19">
        <v>0.3</v>
      </c>
      <c r="H17" s="18">
        <f t="shared" si="1"/>
        <v>0</v>
      </c>
      <c r="I17" s="18">
        <f t="shared" si="2"/>
        <v>0</v>
      </c>
      <c r="J17" s="19">
        <v>0.82</v>
      </c>
      <c r="K17" s="18">
        <f t="shared" ref="K17:K38" si="5">I17*J17 + C17</f>
        <v>0</v>
      </c>
      <c r="L17" s="19">
        <f t="shared" si="3"/>
        <v>1</v>
      </c>
    </row>
    <row r="18" spans="1:17" x14ac:dyDescent="0.2">
      <c r="A18" s="42"/>
      <c r="B18" s="21">
        <v>0</v>
      </c>
      <c r="C18" s="22">
        <v>0</v>
      </c>
      <c r="D18" s="23">
        <f t="shared" si="0"/>
        <v>0</v>
      </c>
      <c r="E18" s="21">
        <v>0</v>
      </c>
      <c r="F18" s="24">
        <f>D18-E18</f>
        <v>0</v>
      </c>
      <c r="G18" s="25">
        <v>0.3</v>
      </c>
      <c r="H18" s="24">
        <f t="shared" si="1"/>
        <v>0</v>
      </c>
      <c r="I18" s="24">
        <f t="shared" si="2"/>
        <v>0</v>
      </c>
      <c r="J18" s="25">
        <v>0.92</v>
      </c>
      <c r="K18" s="24">
        <f>I18*J18 + C18</f>
        <v>0</v>
      </c>
      <c r="L18" s="26">
        <f t="shared" si="3"/>
        <v>1</v>
      </c>
    </row>
    <row r="19" spans="1:17" x14ac:dyDescent="0.2">
      <c r="A19" s="41" t="s">
        <v>66</v>
      </c>
      <c r="B19" s="35">
        <v>15935</v>
      </c>
      <c r="C19" s="35">
        <v>1511</v>
      </c>
      <c r="D19" s="17">
        <f t="shared" si="0"/>
        <v>14424</v>
      </c>
      <c r="E19" s="34">
        <v>6298</v>
      </c>
      <c r="F19" s="18">
        <f t="shared" si="4"/>
        <v>8126</v>
      </c>
      <c r="G19" s="19">
        <v>0.3</v>
      </c>
      <c r="H19" s="18">
        <f t="shared" si="1"/>
        <v>1889.3999999999999</v>
      </c>
      <c r="I19" s="18">
        <f t="shared" si="2"/>
        <v>10015.4</v>
      </c>
      <c r="J19" s="19">
        <v>0.82</v>
      </c>
      <c r="K19" s="18">
        <f t="shared" si="5"/>
        <v>9723.6279999999988</v>
      </c>
      <c r="L19" s="20">
        <f t="shared" si="3"/>
        <v>0.61020571069971752</v>
      </c>
      <c r="M19" t="s">
        <v>82</v>
      </c>
      <c r="N19" t="s">
        <v>85</v>
      </c>
      <c r="O19" t="s">
        <v>86</v>
      </c>
      <c r="Q19" t="s">
        <v>84</v>
      </c>
    </row>
    <row r="20" spans="1:17" x14ac:dyDescent="0.2">
      <c r="A20" s="42"/>
      <c r="B20" s="21">
        <v>0</v>
      </c>
      <c r="C20" s="22">
        <v>0</v>
      </c>
      <c r="D20" s="23">
        <f t="shared" si="0"/>
        <v>0</v>
      </c>
      <c r="E20" s="21">
        <v>0</v>
      </c>
      <c r="F20" s="24">
        <f>D20-E20</f>
        <v>0</v>
      </c>
      <c r="G20" s="25">
        <v>0.3</v>
      </c>
      <c r="H20" s="24">
        <f t="shared" si="1"/>
        <v>0</v>
      </c>
      <c r="I20" s="24">
        <f t="shared" si="2"/>
        <v>0</v>
      </c>
      <c r="J20" s="25">
        <v>0.92</v>
      </c>
      <c r="K20" s="24">
        <f>I20*J20 + C20</f>
        <v>0</v>
      </c>
      <c r="L20" s="26">
        <f t="shared" si="3"/>
        <v>1</v>
      </c>
    </row>
    <row r="21" spans="1:17" x14ac:dyDescent="0.2">
      <c r="A21" s="41" t="s">
        <v>67</v>
      </c>
      <c r="B21" s="35">
        <v>4251</v>
      </c>
      <c r="C21" s="35">
        <v>477</v>
      </c>
      <c r="D21" s="17">
        <f t="shared" si="0"/>
        <v>3774</v>
      </c>
      <c r="E21" s="34">
        <v>1180</v>
      </c>
      <c r="F21" s="18">
        <f t="shared" si="4"/>
        <v>2594</v>
      </c>
      <c r="G21" s="19">
        <v>0.3</v>
      </c>
      <c r="H21" s="18">
        <f t="shared" si="1"/>
        <v>354</v>
      </c>
      <c r="I21" s="18">
        <f t="shared" si="2"/>
        <v>2948</v>
      </c>
      <c r="J21" s="19">
        <v>0.82</v>
      </c>
      <c r="K21" s="18">
        <f t="shared" si="5"/>
        <v>2894.3599999999997</v>
      </c>
      <c r="L21" s="20">
        <f t="shared" si="3"/>
        <v>0.68086567866384373</v>
      </c>
      <c r="M21" t="s">
        <v>82</v>
      </c>
      <c r="N21" t="s">
        <v>87</v>
      </c>
    </row>
    <row r="22" spans="1:17" x14ac:dyDescent="0.2">
      <c r="A22" s="42"/>
      <c r="B22" s="21">
        <v>0</v>
      </c>
      <c r="C22" s="22">
        <v>0</v>
      </c>
      <c r="D22" s="23">
        <f t="shared" si="0"/>
        <v>0</v>
      </c>
      <c r="E22" s="21">
        <v>0</v>
      </c>
      <c r="F22" s="24">
        <f>D22-E22</f>
        <v>0</v>
      </c>
      <c r="G22" s="25">
        <v>0.3</v>
      </c>
      <c r="H22" s="24">
        <f t="shared" si="1"/>
        <v>0</v>
      </c>
      <c r="I22" s="24">
        <f t="shared" si="2"/>
        <v>0</v>
      </c>
      <c r="J22" s="25">
        <v>0.92</v>
      </c>
      <c r="K22" s="24">
        <f>I22*J22 + C22</f>
        <v>0</v>
      </c>
      <c r="L22" s="26">
        <f t="shared" si="3"/>
        <v>1</v>
      </c>
    </row>
    <row r="23" spans="1:17" x14ac:dyDescent="0.2">
      <c r="A23" s="41" t="s">
        <v>68</v>
      </c>
      <c r="B23" s="35">
        <v>6863</v>
      </c>
      <c r="C23" s="35">
        <v>1267</v>
      </c>
      <c r="D23" s="17">
        <f t="shared" si="0"/>
        <v>5596</v>
      </c>
      <c r="E23" s="34">
        <v>1956</v>
      </c>
      <c r="F23" s="18">
        <f t="shared" si="4"/>
        <v>3640</v>
      </c>
      <c r="G23" s="19">
        <v>0.3</v>
      </c>
      <c r="H23" s="18">
        <f t="shared" si="1"/>
        <v>586.79999999999995</v>
      </c>
      <c r="I23" s="18">
        <f t="shared" si="2"/>
        <v>4226.8</v>
      </c>
      <c r="J23" s="19">
        <v>0.82</v>
      </c>
      <c r="K23" s="18">
        <f t="shared" si="5"/>
        <v>4732.9760000000006</v>
      </c>
      <c r="L23" s="20">
        <f t="shared" si="3"/>
        <v>0.68963660206906607</v>
      </c>
      <c r="M23" t="s">
        <v>82</v>
      </c>
      <c r="N23" t="s">
        <v>83</v>
      </c>
      <c r="O23" t="s">
        <v>79</v>
      </c>
      <c r="Q23" t="s">
        <v>84</v>
      </c>
    </row>
    <row r="24" spans="1:17" x14ac:dyDescent="0.2">
      <c r="A24" s="42"/>
      <c r="B24" s="21">
        <v>0</v>
      </c>
      <c r="C24" s="22">
        <v>0</v>
      </c>
      <c r="D24" s="23">
        <f>B24-C24</f>
        <v>0</v>
      </c>
      <c r="E24" s="21">
        <v>0</v>
      </c>
      <c r="F24" s="24">
        <f>D24-E24</f>
        <v>0</v>
      </c>
      <c r="G24" s="25">
        <v>0.3</v>
      </c>
      <c r="H24" s="24">
        <f t="shared" si="1"/>
        <v>0</v>
      </c>
      <c r="I24" s="24">
        <f t="shared" si="2"/>
        <v>0</v>
      </c>
      <c r="J24" s="25">
        <v>0.92</v>
      </c>
      <c r="K24" s="24">
        <f>I24*J24 + C24</f>
        <v>0</v>
      </c>
      <c r="L24" s="26">
        <f t="shared" si="3"/>
        <v>1</v>
      </c>
    </row>
    <row r="25" spans="1:17" x14ac:dyDescent="0.2">
      <c r="A25" s="41" t="s">
        <v>69</v>
      </c>
      <c r="B25" s="35">
        <v>22696</v>
      </c>
      <c r="C25" s="35">
        <v>2937</v>
      </c>
      <c r="D25" s="17">
        <f t="shared" si="0"/>
        <v>19759</v>
      </c>
      <c r="E25" s="34">
        <v>10812</v>
      </c>
      <c r="F25" s="18">
        <f t="shared" si="4"/>
        <v>8947</v>
      </c>
      <c r="G25" s="19">
        <v>0.3</v>
      </c>
      <c r="H25" s="18">
        <f t="shared" si="1"/>
        <v>3243.6</v>
      </c>
      <c r="I25" s="18">
        <f t="shared" si="2"/>
        <v>12190.6</v>
      </c>
      <c r="J25" s="19">
        <v>0.82</v>
      </c>
      <c r="K25" s="18">
        <f t="shared" si="5"/>
        <v>12933.291999999999</v>
      </c>
      <c r="L25" s="20">
        <f t="shared" si="3"/>
        <v>0.56984896016919273</v>
      </c>
    </row>
    <row r="26" spans="1:17" x14ac:dyDescent="0.2">
      <c r="A26" s="42"/>
      <c r="B26" s="39">
        <v>499</v>
      </c>
      <c r="C26" s="40">
        <v>14</v>
      </c>
      <c r="D26" s="23">
        <f t="shared" si="0"/>
        <v>485</v>
      </c>
      <c r="E26" s="21">
        <v>0</v>
      </c>
      <c r="F26" s="24">
        <f>D26-E26</f>
        <v>485</v>
      </c>
      <c r="G26" s="25">
        <v>0.3</v>
      </c>
      <c r="H26" s="24">
        <f t="shared" si="1"/>
        <v>0</v>
      </c>
      <c r="I26" s="24">
        <f t="shared" si="2"/>
        <v>485</v>
      </c>
      <c r="J26" s="25">
        <v>0.92</v>
      </c>
      <c r="K26" s="24">
        <f>I26*J26 + C26</f>
        <v>460.20000000000005</v>
      </c>
      <c r="L26" s="26">
        <f t="shared" si="3"/>
        <v>0.92224448897795597</v>
      </c>
    </row>
    <row r="27" spans="1:17" x14ac:dyDescent="0.2">
      <c r="A27" s="41" t="s">
        <v>70</v>
      </c>
      <c r="B27" s="35">
        <v>1038</v>
      </c>
      <c r="C27" s="35">
        <v>106</v>
      </c>
      <c r="D27" s="17">
        <f t="shared" si="0"/>
        <v>932</v>
      </c>
      <c r="E27" s="34">
        <v>590</v>
      </c>
      <c r="F27" s="18">
        <f t="shared" si="4"/>
        <v>342</v>
      </c>
      <c r="G27" s="19">
        <v>0.35</v>
      </c>
      <c r="H27" s="18">
        <f t="shared" si="1"/>
        <v>206.5</v>
      </c>
      <c r="I27" s="18">
        <f t="shared" si="2"/>
        <v>548.5</v>
      </c>
      <c r="J27" s="19">
        <v>0.82</v>
      </c>
      <c r="K27" s="18">
        <f t="shared" si="5"/>
        <v>555.77</v>
      </c>
      <c r="L27" s="20">
        <f t="shared" si="3"/>
        <v>0.5354238921001927</v>
      </c>
    </row>
    <row r="28" spans="1:17" x14ac:dyDescent="0.2">
      <c r="A28" s="42"/>
      <c r="B28" s="21">
        <v>0</v>
      </c>
      <c r="C28" s="22">
        <v>0</v>
      </c>
      <c r="D28" s="23">
        <f t="shared" si="0"/>
        <v>0</v>
      </c>
      <c r="E28" s="21">
        <v>0</v>
      </c>
      <c r="F28" s="24">
        <f>D28-E28</f>
        <v>0</v>
      </c>
      <c r="G28" s="25">
        <v>0.35</v>
      </c>
      <c r="H28" s="24">
        <f t="shared" si="1"/>
        <v>0</v>
      </c>
      <c r="I28" s="24">
        <f t="shared" si="2"/>
        <v>0</v>
      </c>
      <c r="J28" s="25">
        <v>0.92</v>
      </c>
      <c r="K28" s="24">
        <f>I28*J28 + C28</f>
        <v>0</v>
      </c>
      <c r="L28" s="26">
        <f t="shared" si="3"/>
        <v>1</v>
      </c>
    </row>
    <row r="29" spans="1:17" x14ac:dyDescent="0.2">
      <c r="A29" s="41" t="s">
        <v>71</v>
      </c>
      <c r="B29" s="35">
        <v>19075</v>
      </c>
      <c r="C29" s="35">
        <v>2799</v>
      </c>
      <c r="D29" s="17">
        <f t="shared" si="0"/>
        <v>16276</v>
      </c>
      <c r="E29" s="34">
        <v>6422</v>
      </c>
      <c r="F29" s="18">
        <f t="shared" si="4"/>
        <v>9854</v>
      </c>
      <c r="G29" s="19">
        <v>0.35</v>
      </c>
      <c r="H29" s="18">
        <f t="shared" si="1"/>
        <v>2247.6999999999998</v>
      </c>
      <c r="I29" s="18">
        <f t="shared" si="2"/>
        <v>12101.7</v>
      </c>
      <c r="J29" s="19">
        <v>0.82</v>
      </c>
      <c r="K29" s="18">
        <f t="shared" si="5"/>
        <v>12722.394</v>
      </c>
      <c r="L29" s="20">
        <f t="shared" si="3"/>
        <v>0.66696692005242464</v>
      </c>
    </row>
    <row r="30" spans="1:17" x14ac:dyDescent="0.2">
      <c r="A30" s="42"/>
      <c r="B30" s="21">
        <v>0</v>
      </c>
      <c r="C30" s="22">
        <v>0</v>
      </c>
      <c r="D30" s="23">
        <f t="shared" si="0"/>
        <v>0</v>
      </c>
      <c r="E30" s="21">
        <v>0</v>
      </c>
      <c r="F30" s="24">
        <f>D30-E30</f>
        <v>0</v>
      </c>
      <c r="G30" s="25">
        <v>0.35</v>
      </c>
      <c r="H30" s="24">
        <f t="shared" si="1"/>
        <v>0</v>
      </c>
      <c r="I30" s="24">
        <f t="shared" si="2"/>
        <v>0</v>
      </c>
      <c r="J30" s="25">
        <v>0.92</v>
      </c>
      <c r="K30" s="24">
        <f>I30*J30 + C30</f>
        <v>0</v>
      </c>
      <c r="L30" s="26">
        <f t="shared" si="3"/>
        <v>1</v>
      </c>
    </row>
    <row r="31" spans="1:17" x14ac:dyDescent="0.2">
      <c r="A31" s="41" t="s">
        <v>72</v>
      </c>
      <c r="B31" s="35">
        <v>1550</v>
      </c>
      <c r="C31" s="35">
        <v>132</v>
      </c>
      <c r="D31" s="17">
        <f t="shared" si="0"/>
        <v>1418</v>
      </c>
      <c r="E31" s="34">
        <v>1271</v>
      </c>
      <c r="F31" s="18">
        <f t="shared" si="4"/>
        <v>147</v>
      </c>
      <c r="G31" s="19">
        <v>0.35</v>
      </c>
      <c r="H31" s="18">
        <f t="shared" si="1"/>
        <v>444.84999999999997</v>
      </c>
      <c r="I31" s="18">
        <f t="shared" si="2"/>
        <v>591.84999999999991</v>
      </c>
      <c r="J31" s="19">
        <v>0.82</v>
      </c>
      <c r="K31" s="18">
        <f t="shared" si="5"/>
        <v>617.31699999999989</v>
      </c>
      <c r="L31" s="20">
        <f t="shared" si="3"/>
        <v>0.39826903225806443</v>
      </c>
    </row>
    <row r="32" spans="1:17" x14ac:dyDescent="0.2">
      <c r="A32" s="42"/>
      <c r="B32" s="21">
        <v>0</v>
      </c>
      <c r="C32" s="22">
        <v>0</v>
      </c>
      <c r="D32" s="23">
        <f t="shared" si="0"/>
        <v>0</v>
      </c>
      <c r="E32" s="21">
        <v>0</v>
      </c>
      <c r="F32" s="24">
        <f>D32-E32</f>
        <v>0</v>
      </c>
      <c r="G32" s="25">
        <v>0.35</v>
      </c>
      <c r="H32" s="24">
        <f t="shared" si="1"/>
        <v>0</v>
      </c>
      <c r="I32" s="24">
        <f t="shared" si="2"/>
        <v>0</v>
      </c>
      <c r="J32" s="25">
        <v>0.92</v>
      </c>
      <c r="K32" s="24">
        <f>I32*J32 + C32</f>
        <v>0</v>
      </c>
      <c r="L32" s="26">
        <f t="shared" si="3"/>
        <v>1</v>
      </c>
    </row>
    <row r="33" spans="1:18" x14ac:dyDescent="0.2">
      <c r="A33" s="27" t="s">
        <v>73</v>
      </c>
      <c r="B33" s="35">
        <v>2343</v>
      </c>
      <c r="C33" s="35">
        <v>0</v>
      </c>
      <c r="D33" s="17">
        <f t="shared" si="0"/>
        <v>2343</v>
      </c>
      <c r="E33" s="34">
        <v>1058</v>
      </c>
      <c r="F33" s="18">
        <f t="shared" si="4"/>
        <v>1285</v>
      </c>
      <c r="G33" s="28">
        <v>0.3</v>
      </c>
      <c r="H33" s="29">
        <f t="shared" si="1"/>
        <v>317.39999999999998</v>
      </c>
      <c r="I33" s="29">
        <f t="shared" si="2"/>
        <v>1602.4</v>
      </c>
      <c r="J33" s="28">
        <v>0.82</v>
      </c>
      <c r="K33" s="18">
        <f t="shared" si="5"/>
        <v>1313.9680000000001</v>
      </c>
      <c r="L33" s="30">
        <f t="shared" si="3"/>
        <v>0.56080580452411444</v>
      </c>
      <c r="M33" t="s">
        <v>82</v>
      </c>
      <c r="N33" t="s">
        <v>83</v>
      </c>
      <c r="O33" t="s">
        <v>88</v>
      </c>
      <c r="Q33" t="s">
        <v>84</v>
      </c>
    </row>
    <row r="34" spans="1:18" x14ac:dyDescent="0.2">
      <c r="A34" s="41" t="s">
        <v>74</v>
      </c>
      <c r="B34" s="35">
        <v>9450</v>
      </c>
      <c r="C34" s="35">
        <v>228</v>
      </c>
      <c r="D34" s="17">
        <f t="shared" si="0"/>
        <v>9222</v>
      </c>
      <c r="E34" s="34">
        <v>2336</v>
      </c>
      <c r="F34" s="18">
        <f t="shared" si="4"/>
        <v>6886</v>
      </c>
      <c r="G34" s="19">
        <v>0.31</v>
      </c>
      <c r="H34" s="18">
        <f t="shared" si="1"/>
        <v>724.16</v>
      </c>
      <c r="I34" s="18">
        <f t="shared" si="2"/>
        <v>7610.16</v>
      </c>
      <c r="J34" s="19">
        <v>0.82</v>
      </c>
      <c r="K34" s="18">
        <f t="shared" si="5"/>
        <v>6468.3311999999996</v>
      </c>
      <c r="L34" s="20">
        <f t="shared" si="3"/>
        <v>0.68447949206349201</v>
      </c>
    </row>
    <row r="35" spans="1:18" x14ac:dyDescent="0.2">
      <c r="A35" s="42"/>
      <c r="B35" s="21">
        <v>0</v>
      </c>
      <c r="C35" s="22">
        <v>0</v>
      </c>
      <c r="D35" s="23">
        <f t="shared" si="0"/>
        <v>0</v>
      </c>
      <c r="E35" s="21">
        <v>0</v>
      </c>
      <c r="F35" s="24">
        <f>D35-E35</f>
        <v>0</v>
      </c>
      <c r="G35" s="25">
        <v>0.31</v>
      </c>
      <c r="H35" s="24">
        <f t="shared" si="1"/>
        <v>0</v>
      </c>
      <c r="I35" s="24">
        <f t="shared" si="2"/>
        <v>0</v>
      </c>
      <c r="J35" s="25">
        <v>0.92</v>
      </c>
      <c r="K35" s="24">
        <f>I35*J35 + C35</f>
        <v>0</v>
      </c>
      <c r="L35" s="26">
        <f t="shared" si="3"/>
        <v>1</v>
      </c>
    </row>
    <row r="36" spans="1:18" x14ac:dyDescent="0.2">
      <c r="A36" s="31" t="s">
        <v>75</v>
      </c>
      <c r="B36" s="35">
        <v>1715</v>
      </c>
      <c r="C36" s="35">
        <v>0</v>
      </c>
      <c r="D36" s="17">
        <f t="shared" si="0"/>
        <v>1715</v>
      </c>
      <c r="E36" s="34">
        <v>1470</v>
      </c>
      <c r="F36" s="18">
        <f>D36-E36</f>
        <v>245</v>
      </c>
      <c r="G36" s="19">
        <v>0.23</v>
      </c>
      <c r="H36" s="18">
        <f>E36*G36</f>
        <v>338.1</v>
      </c>
      <c r="I36" s="18">
        <f>F36+H36</f>
        <v>583.1</v>
      </c>
      <c r="J36" s="19">
        <v>0.82</v>
      </c>
      <c r="K36" s="18">
        <f t="shared" si="5"/>
        <v>478.142</v>
      </c>
      <c r="L36" s="20">
        <f t="shared" si="3"/>
        <v>0.27879999999999999</v>
      </c>
      <c r="M36" s="12" t="s">
        <v>90</v>
      </c>
      <c r="N36" s="12" t="s">
        <v>83</v>
      </c>
      <c r="O36" s="12" t="s">
        <v>88</v>
      </c>
      <c r="Q36" s="12" t="s">
        <v>80</v>
      </c>
      <c r="R36" s="43" t="s">
        <v>89</v>
      </c>
    </row>
    <row r="37" spans="1:18" ht="25.5" x14ac:dyDescent="0.2">
      <c r="A37" s="38" t="s">
        <v>76</v>
      </c>
      <c r="B37" s="35">
        <v>20830</v>
      </c>
      <c r="C37" s="35">
        <v>1258</v>
      </c>
      <c r="D37" s="17">
        <f t="shared" si="0"/>
        <v>19572</v>
      </c>
      <c r="E37" s="34">
        <v>11799</v>
      </c>
      <c r="F37" s="18">
        <f t="shared" si="4"/>
        <v>7773</v>
      </c>
      <c r="G37" s="19">
        <v>0.23</v>
      </c>
      <c r="H37" s="18">
        <f t="shared" si="1"/>
        <v>2713.77</v>
      </c>
      <c r="I37" s="18">
        <f t="shared" si="2"/>
        <v>10486.77</v>
      </c>
      <c r="J37" s="19">
        <v>0.82</v>
      </c>
      <c r="K37" s="18">
        <f t="shared" si="5"/>
        <v>9857.1514000000006</v>
      </c>
      <c r="L37" s="20">
        <f t="shared" si="3"/>
        <v>0.47321898223715797</v>
      </c>
      <c r="M37" s="37" t="s">
        <v>82</v>
      </c>
      <c r="N37" s="33" t="s">
        <v>81</v>
      </c>
      <c r="O37" t="s">
        <v>79</v>
      </c>
      <c r="Q37" t="s">
        <v>80</v>
      </c>
    </row>
    <row r="38" spans="1:18" ht="25.5" x14ac:dyDescent="0.2">
      <c r="A38" s="31" t="s">
        <v>77</v>
      </c>
      <c r="B38" s="35">
        <v>42039</v>
      </c>
      <c r="C38" s="35">
        <v>4461</v>
      </c>
      <c r="D38" s="17">
        <f t="shared" si="0"/>
        <v>37578</v>
      </c>
      <c r="E38" s="34">
        <v>28811</v>
      </c>
      <c r="F38" s="18">
        <f>D38-E38</f>
        <v>8767</v>
      </c>
      <c r="G38" s="19">
        <v>0.23</v>
      </c>
      <c r="H38" s="18">
        <f t="shared" si="1"/>
        <v>6626.5300000000007</v>
      </c>
      <c r="I38" s="18">
        <f t="shared" si="2"/>
        <v>15393.53</v>
      </c>
      <c r="J38" s="19">
        <v>0.82</v>
      </c>
      <c r="K38" s="18">
        <f t="shared" si="5"/>
        <v>17083.694599999999</v>
      </c>
      <c r="L38" s="20">
        <f t="shared" si="3"/>
        <v>0.40637728299911985</v>
      </c>
    </row>
    <row r="39" spans="1:18" x14ac:dyDescent="0.2">
      <c r="B39" s="33"/>
    </row>
    <row r="40" spans="1:18" x14ac:dyDescent="0.2">
      <c r="A40" s="36" t="s">
        <v>82</v>
      </c>
      <c r="B40" s="33" t="s">
        <v>78</v>
      </c>
      <c r="C40" t="s">
        <v>79</v>
      </c>
      <c r="E40" t="s">
        <v>80</v>
      </c>
    </row>
    <row r="41" spans="1:18" x14ac:dyDescent="0.2">
      <c r="B41" s="33"/>
    </row>
    <row r="42" spans="1:18" x14ac:dyDescent="0.2">
      <c r="B42" s="33"/>
    </row>
    <row r="43" spans="1:18" x14ac:dyDescent="0.2">
      <c r="B43" s="33"/>
    </row>
    <row r="44" spans="1:18" x14ac:dyDescent="0.2">
      <c r="B44" s="33"/>
    </row>
    <row r="45" spans="1:18" x14ac:dyDescent="0.2">
      <c r="B45" s="33"/>
    </row>
    <row r="46" spans="1:18" x14ac:dyDescent="0.2">
      <c r="B46" s="33"/>
    </row>
    <row r="47" spans="1:18" x14ac:dyDescent="0.2">
      <c r="B47" s="33"/>
    </row>
    <row r="48" spans="1:18" x14ac:dyDescent="0.2">
      <c r="B48" s="33"/>
    </row>
    <row r="49" spans="2:2" x14ac:dyDescent="0.2">
      <c r="B49" s="33"/>
    </row>
    <row r="50" spans="2:2" x14ac:dyDescent="0.2">
      <c r="B50" s="33"/>
    </row>
    <row r="51" spans="2:2" x14ac:dyDescent="0.2">
      <c r="B51" s="33"/>
    </row>
    <row r="52" spans="2:2" x14ac:dyDescent="0.2">
      <c r="B52" s="33"/>
    </row>
    <row r="53" spans="2:2" x14ac:dyDescent="0.2">
      <c r="B53" s="33"/>
    </row>
    <row r="54" spans="2:2" x14ac:dyDescent="0.2">
      <c r="B54" s="33"/>
    </row>
    <row r="55" spans="2:2" x14ac:dyDescent="0.2">
      <c r="B55" s="33"/>
    </row>
    <row r="56" spans="2:2" x14ac:dyDescent="0.2">
      <c r="B56" s="33"/>
    </row>
    <row r="57" spans="2:2" x14ac:dyDescent="0.2">
      <c r="B57" s="33"/>
    </row>
    <row r="58" spans="2:2" x14ac:dyDescent="0.2">
      <c r="B58" s="33"/>
    </row>
    <row r="59" spans="2:2" x14ac:dyDescent="0.2">
      <c r="B59" s="33"/>
    </row>
    <row r="60" spans="2:2" x14ac:dyDescent="0.2">
      <c r="B60" s="33"/>
    </row>
    <row r="61" spans="2:2" x14ac:dyDescent="0.2">
      <c r="B61" s="33"/>
    </row>
    <row r="62" spans="2:2" x14ac:dyDescent="0.2">
      <c r="B62" s="33"/>
    </row>
    <row r="63" spans="2:2" x14ac:dyDescent="0.2">
      <c r="B63" s="33"/>
    </row>
    <row r="64" spans="2:2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  <row r="95" spans="2:2" x14ac:dyDescent="0.2">
      <c r="B95" s="33"/>
    </row>
    <row r="96" spans="2:2" x14ac:dyDescent="0.2">
      <c r="B96" s="33"/>
    </row>
    <row r="97" spans="2:2" x14ac:dyDescent="0.2">
      <c r="B97" s="33"/>
    </row>
    <row r="98" spans="2:2" x14ac:dyDescent="0.2">
      <c r="B98" s="33"/>
    </row>
    <row r="99" spans="2:2" x14ac:dyDescent="0.2">
      <c r="B99" s="33"/>
    </row>
    <row r="100" spans="2:2" x14ac:dyDescent="0.2">
      <c r="B100" s="33"/>
    </row>
    <row r="101" spans="2:2" x14ac:dyDescent="0.2">
      <c r="B101" s="33"/>
    </row>
    <row r="102" spans="2:2" x14ac:dyDescent="0.2">
      <c r="B102" s="33"/>
    </row>
    <row r="103" spans="2:2" x14ac:dyDescent="0.2">
      <c r="B103" s="33"/>
    </row>
    <row r="104" spans="2:2" x14ac:dyDescent="0.2">
      <c r="B104" s="33"/>
    </row>
    <row r="105" spans="2:2" x14ac:dyDescent="0.2">
      <c r="B105" s="33"/>
    </row>
    <row r="106" spans="2:2" x14ac:dyDescent="0.2">
      <c r="B106" s="33"/>
    </row>
    <row r="107" spans="2:2" x14ac:dyDescent="0.2">
      <c r="B107" s="33"/>
    </row>
    <row r="108" spans="2:2" x14ac:dyDescent="0.2">
      <c r="B108" s="33"/>
    </row>
    <row r="109" spans="2:2" x14ac:dyDescent="0.2">
      <c r="B109" s="33"/>
    </row>
    <row r="110" spans="2:2" x14ac:dyDescent="0.2">
      <c r="B110" s="33"/>
    </row>
    <row r="111" spans="2:2" x14ac:dyDescent="0.2">
      <c r="B111" s="33"/>
    </row>
    <row r="112" spans="2:2" x14ac:dyDescent="0.2">
      <c r="B112" s="33"/>
    </row>
    <row r="113" spans="2:2" x14ac:dyDescent="0.2">
      <c r="B113" s="33"/>
    </row>
    <row r="114" spans="2:2" x14ac:dyDescent="0.2">
      <c r="B114" s="33"/>
    </row>
    <row r="115" spans="2:2" x14ac:dyDescent="0.2">
      <c r="B115" s="33"/>
    </row>
    <row r="116" spans="2:2" x14ac:dyDescent="0.2">
      <c r="B116" s="33"/>
    </row>
    <row r="117" spans="2:2" x14ac:dyDescent="0.2">
      <c r="B117" s="33"/>
    </row>
  </sheetData>
  <mergeCells count="10">
    <mergeCell ref="A15:A16"/>
    <mergeCell ref="A17:A18"/>
    <mergeCell ref="A31:A32"/>
    <mergeCell ref="A34:A35"/>
    <mergeCell ref="A19:A20"/>
    <mergeCell ref="A21:A22"/>
    <mergeCell ref="A23:A24"/>
    <mergeCell ref="A25:A26"/>
    <mergeCell ref="A27:A28"/>
    <mergeCell ref="A29:A30"/>
  </mergeCells>
  <pageMargins left="0.56999999999999995" right="0.54" top="0.75" bottom="0.38" header="0.25" footer="0.34"/>
  <pageSetup scale="49" fitToHeight="5" orientation="landscape" r:id="rId1"/>
  <headerFooter alignWithMargins="0">
    <oddHeader>&amp;LRRCA 
Compact Accounting&amp;RPage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Attachment7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Long, Jeff</cp:lastModifiedBy>
  <dcterms:created xsi:type="dcterms:W3CDTF">2018-02-15T17:41:48Z</dcterms:created>
  <dcterms:modified xsi:type="dcterms:W3CDTF">2025-06-03T16:45:41Z</dcterms:modified>
</cp:coreProperties>
</file>