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tndnrnas01\Share\WaterPlanning\Republican\Projects\RRCAAnnualUpdate\2023\WorkingFolders\C_Accounting\e_SmallPumpersNFCanals\"/>
    </mc:Choice>
  </mc:AlternateContent>
  <xr:revisionPtr revIDLastSave="0" documentId="13_ncr:1_{7148B453-C3AE-49A9-95FF-FE282B60B9EA}" xr6:coauthVersionLast="47" xr6:coauthVersionMax="47" xr10:uidLastSave="{00000000-0000-0000-0000-000000000000}"/>
  <bookViews>
    <workbookView xWindow="-120" yWindow="-120" windowWidth="29040" windowHeight="15840" activeTab="1" xr2:uid="{A19263E4-8ECC-41E0-8B3A-8D8AE47F093E}"/>
  </bookViews>
  <sheets>
    <sheet name="BySubbasin2023" sheetId="12" r:id="rId1"/>
    <sheet name="Sheet1" sheetId="11" r:id="rId2"/>
  </sheets>
  <calcPr calcId="191029"/>
  <pivotCaches>
    <pivotCache cacheId="4" r:id="rId3"/>
    <pivotCache cacheId="5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3" i="11" l="1"/>
  <c r="I73" i="11"/>
  <c r="H74" i="11"/>
  <c r="I74" i="11"/>
  <c r="H76" i="11"/>
  <c r="I76" i="11"/>
  <c r="H79" i="11"/>
  <c r="I79" i="11"/>
  <c r="H77" i="11"/>
  <c r="I77" i="11"/>
  <c r="H78" i="11"/>
  <c r="I78" i="11"/>
  <c r="H80" i="11"/>
  <c r="I80" i="11"/>
  <c r="H81" i="11"/>
  <c r="I81" i="11"/>
  <c r="I75" i="11"/>
  <c r="H75" i="11"/>
  <c r="H3" i="11"/>
  <c r="I3" i="11"/>
  <c r="H4" i="11"/>
  <c r="I4" i="11"/>
  <c r="H5" i="11"/>
  <c r="I5" i="11"/>
  <c r="H6" i="11"/>
  <c r="I6" i="11"/>
  <c r="H7" i="11"/>
  <c r="I7" i="11"/>
  <c r="H8" i="11"/>
  <c r="I8" i="11"/>
  <c r="H9" i="11"/>
  <c r="I9" i="11"/>
  <c r="H10" i="11"/>
  <c r="I10" i="11"/>
  <c r="H11" i="11"/>
  <c r="I11" i="11"/>
  <c r="H12" i="11"/>
  <c r="I12" i="11"/>
  <c r="H13" i="11"/>
  <c r="I13" i="11"/>
  <c r="H14" i="11"/>
  <c r="I14" i="11"/>
  <c r="H15" i="11"/>
  <c r="I15" i="11"/>
  <c r="H16" i="11"/>
  <c r="I16" i="11"/>
  <c r="H17" i="11"/>
  <c r="I17" i="11"/>
  <c r="H18" i="11"/>
  <c r="I18" i="11"/>
  <c r="H19" i="11"/>
  <c r="I19" i="11"/>
  <c r="H20" i="11"/>
  <c r="I20" i="11"/>
  <c r="H21" i="11"/>
  <c r="I21" i="11"/>
  <c r="H22" i="11"/>
  <c r="I22" i="11"/>
  <c r="H23" i="11"/>
  <c r="I23" i="11"/>
  <c r="H24" i="11"/>
  <c r="I24" i="11"/>
  <c r="H25" i="11"/>
  <c r="I25" i="11"/>
  <c r="H26" i="11"/>
  <c r="I26" i="11"/>
  <c r="H27" i="11"/>
  <c r="I27" i="11"/>
  <c r="H28" i="11"/>
  <c r="I28" i="11"/>
  <c r="H29" i="11"/>
  <c r="I29" i="11"/>
  <c r="H30" i="11"/>
  <c r="I30" i="11"/>
  <c r="H31" i="11"/>
  <c r="I31" i="11"/>
  <c r="H32" i="11"/>
  <c r="I32" i="11"/>
  <c r="H33" i="11"/>
  <c r="I33" i="11"/>
  <c r="H34" i="11"/>
  <c r="I34" i="11"/>
  <c r="H35" i="11"/>
  <c r="I35" i="11"/>
  <c r="H36" i="11"/>
  <c r="I36" i="11"/>
  <c r="H37" i="11"/>
  <c r="I37" i="11"/>
  <c r="H38" i="11"/>
  <c r="I38" i="11"/>
  <c r="H39" i="11"/>
  <c r="I39" i="11"/>
  <c r="H40" i="11"/>
  <c r="I40" i="11"/>
  <c r="H41" i="11"/>
  <c r="I41" i="11"/>
  <c r="H42" i="11"/>
  <c r="I42" i="11"/>
  <c r="H43" i="11"/>
  <c r="I43" i="11"/>
  <c r="H44" i="11"/>
  <c r="I44" i="11"/>
  <c r="H45" i="11"/>
  <c r="I45" i="11"/>
  <c r="H46" i="11"/>
  <c r="I46" i="11"/>
  <c r="H47" i="11"/>
  <c r="I47" i="11"/>
  <c r="H48" i="11"/>
  <c r="I48" i="11"/>
  <c r="H49" i="11"/>
  <c r="I49" i="11"/>
  <c r="H50" i="11"/>
  <c r="I50" i="11"/>
  <c r="H51" i="11"/>
  <c r="I51" i="11"/>
  <c r="H52" i="11"/>
  <c r="I52" i="11"/>
  <c r="H53" i="11"/>
  <c r="I53" i="11"/>
  <c r="H54" i="11"/>
  <c r="I54" i="11"/>
  <c r="H55" i="11"/>
  <c r="I55" i="11"/>
  <c r="H56" i="11"/>
  <c r="I56" i="11"/>
  <c r="H57" i="11"/>
  <c r="I57" i="11"/>
  <c r="H58" i="11"/>
  <c r="I58" i="11"/>
  <c r="H59" i="11"/>
  <c r="I59" i="11"/>
  <c r="H60" i="11"/>
  <c r="I60" i="11"/>
  <c r="H61" i="11"/>
  <c r="I61" i="11"/>
  <c r="H62" i="11"/>
  <c r="I62" i="11"/>
  <c r="H63" i="11"/>
  <c r="I63" i="11"/>
  <c r="H64" i="11"/>
  <c r="I64" i="11"/>
  <c r="H65" i="11"/>
  <c r="I65" i="11"/>
  <c r="H66" i="11"/>
  <c r="I66" i="11"/>
  <c r="I2" i="11"/>
  <c r="H2" i="11"/>
</calcChain>
</file>

<file path=xl/sharedStrings.xml><?xml version="1.0" encoding="utf-8"?>
<sst xmlns="http://schemas.openxmlformats.org/spreadsheetml/2006/main" count="334" uniqueCount="116">
  <si>
    <t>RightID</t>
  </si>
  <si>
    <t>AppNum</t>
  </si>
  <si>
    <t>CarrierA</t>
  </si>
  <si>
    <t>Source</t>
  </si>
  <si>
    <t>Crews Canal</t>
  </si>
  <si>
    <t>Republican River</t>
  </si>
  <si>
    <t>Crews Ditch No. 2</t>
  </si>
  <si>
    <t>Allen &amp; Larned Ditch</t>
  </si>
  <si>
    <t>Buffalo Creek</t>
  </si>
  <si>
    <t>Parks Ditch</t>
  </si>
  <si>
    <t>Pump</t>
  </si>
  <si>
    <t>Fox Creek</t>
  </si>
  <si>
    <t>Medicine Creek</t>
  </si>
  <si>
    <t>Prairie Dog Creek</t>
  </si>
  <si>
    <t>Center Creek</t>
  </si>
  <si>
    <t>Elm Creek</t>
  </si>
  <si>
    <t>Blakely Creek, Trib. To</t>
  </si>
  <si>
    <t>Delivery_acft</t>
  </si>
  <si>
    <t>Canal_ID</t>
  </si>
  <si>
    <t>Canal_Depth</t>
  </si>
  <si>
    <t>Return flow(acft)</t>
  </si>
  <si>
    <t>CBCU (acft)</t>
  </si>
  <si>
    <t>Republican River - Above</t>
  </si>
  <si>
    <t>Subbasin</t>
  </si>
  <si>
    <t>Medicine Creek - Above</t>
  </si>
  <si>
    <t>Medicine Creek - Below</t>
  </si>
  <si>
    <t>Republican River - Below</t>
  </si>
  <si>
    <t>Muddy Creek</t>
  </si>
  <si>
    <t>Red Willow Creek</t>
  </si>
  <si>
    <t>Lueking Canal</t>
  </si>
  <si>
    <t>Lueking Reservoir</t>
  </si>
  <si>
    <t>Turkey Creek</t>
  </si>
  <si>
    <t>Republican River, Trib. To</t>
  </si>
  <si>
    <t>Small Pumpers</t>
  </si>
  <si>
    <t>Row Labels</t>
  </si>
  <si>
    <t>Grand Total</t>
  </si>
  <si>
    <t>Sum of Delivery_acft</t>
  </si>
  <si>
    <t>A-6427</t>
  </si>
  <si>
    <t>A-3221</t>
  </si>
  <si>
    <t>A-14171</t>
  </si>
  <si>
    <t>A-16985</t>
  </si>
  <si>
    <t>A-5514</t>
  </si>
  <si>
    <t>A-3623</t>
  </si>
  <si>
    <t xml:space="preserve">A-1042R </t>
  </si>
  <si>
    <t>A-3161</t>
  </si>
  <si>
    <t>A-3608</t>
  </si>
  <si>
    <t>A-5560</t>
  </si>
  <si>
    <t>A-3632</t>
  </si>
  <si>
    <t>A-11817A</t>
  </si>
  <si>
    <t>A-6576A</t>
  </si>
  <si>
    <t>A-3701</t>
  </si>
  <si>
    <t>A-6630</t>
  </si>
  <si>
    <t>A-16466</t>
  </si>
  <si>
    <t>A-2029</t>
  </si>
  <si>
    <t>A-3629</t>
  </si>
  <si>
    <t>A-16671</t>
  </si>
  <si>
    <t>A-11007</t>
  </si>
  <si>
    <t>A-7784</t>
  </si>
  <si>
    <t>A-3010</t>
  </si>
  <si>
    <t>A-2948</t>
  </si>
  <si>
    <t>A-3047</t>
  </si>
  <si>
    <t>A-4365</t>
  </si>
  <si>
    <t>A-14390</t>
  </si>
  <si>
    <t>A-12485</t>
  </si>
  <si>
    <t>A-4590</t>
  </si>
  <si>
    <t>A-17191</t>
  </si>
  <si>
    <t>A-15251B</t>
  </si>
  <si>
    <t>A-13585</t>
  </si>
  <si>
    <t>A-17137</t>
  </si>
  <si>
    <t>A-6175</t>
  </si>
  <si>
    <t>A-9065</t>
  </si>
  <si>
    <t>A-13836R</t>
  </si>
  <si>
    <t>A-15647</t>
  </si>
  <si>
    <t>A-12856</t>
  </si>
  <si>
    <t>A-5038</t>
  </si>
  <si>
    <t>A-5439</t>
  </si>
  <si>
    <t>A-16841</t>
  </si>
  <si>
    <t>A-2357</t>
  </si>
  <si>
    <t>A-4205</t>
  </si>
  <si>
    <t>A-4206</t>
  </si>
  <si>
    <t>A-4665</t>
  </si>
  <si>
    <t>A-8525</t>
  </si>
  <si>
    <t>A-11820</t>
  </si>
  <si>
    <t xml:space="preserve">A-11820R </t>
  </si>
  <si>
    <t>A-15691</t>
  </si>
  <si>
    <t>A-7586</t>
  </si>
  <si>
    <t>A-8401</t>
  </si>
  <si>
    <t>A-5468</t>
  </si>
  <si>
    <t xml:space="preserve">A-5468R </t>
  </si>
  <si>
    <t>A-4222R</t>
  </si>
  <si>
    <t xml:space="preserve">A-3240R </t>
  </si>
  <si>
    <t xml:space="preserve">A-3252R </t>
  </si>
  <si>
    <t xml:space="preserve">A-3443R </t>
  </si>
  <si>
    <t xml:space="preserve">A-8422R </t>
  </si>
  <si>
    <t>A-15741</t>
  </si>
  <si>
    <t>A-10117</t>
  </si>
  <si>
    <t>A-10244B</t>
  </si>
  <si>
    <t>A-6576B</t>
  </si>
  <si>
    <t>A-11817B</t>
  </si>
  <si>
    <t>A-10458BR</t>
  </si>
  <si>
    <t>A-11520A</t>
  </si>
  <si>
    <t>A-11520B</t>
  </si>
  <si>
    <t>CIDAcres</t>
  </si>
  <si>
    <t>Nelson Reservoir</t>
  </si>
  <si>
    <t>Jenkins Ditch</t>
  </si>
  <si>
    <t>Rasser Brothers Canal</t>
  </si>
  <si>
    <t>D-117</t>
  </si>
  <si>
    <t>D-1025R</t>
  </si>
  <si>
    <t>A-1709</t>
  </si>
  <si>
    <t>A-924</t>
  </si>
  <si>
    <t>A-3929</t>
  </si>
  <si>
    <t>A-1202</t>
  </si>
  <si>
    <t>A-1444</t>
  </si>
  <si>
    <t>A-2917A</t>
  </si>
  <si>
    <t>A-2917B</t>
  </si>
  <si>
    <t>Republican River, North Fork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</si>
</sst>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0" fillId="0" borderId="0" xfId="0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" fontId="0" fillId="0" borderId="0" xfId="0" applyNumberFormat="1"/>
    <xf numFmtId="0" fontId="2" fillId="0" borderId="1" xfId="1" applyFont="1" applyBorder="1" applyAlignment="1">
      <alignment horizontal="right" wrapText="1"/>
    </xf>
    <xf numFmtId="0" fontId="3" fillId="2" borderId="2" xfId="1" applyFont="1" applyFill="1" applyBorder="1" applyAlignment="1">
      <alignment horizontal="center"/>
    </xf>
  </cellXfs>
  <cellStyles count="2">
    <cellStyle name="Normal" xfId="0" builtinId="0"/>
    <cellStyle name="Normal_Sheet1" xfId="1" xr:uid="{BD637B06-58E1-4DB8-B7AE-805F4C0A0A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urgert, Kari" refreshedDate="45391.688926273149" createdVersion="8" refreshedVersion="8" minRefreshableVersion="3" recordCount="9" xr:uid="{DD4AC209-A2CF-46F9-B575-A95A78C188A1}">
  <cacheSource type="worksheet">
    <worksheetSource ref="A72:K81" sheet="Sheet1"/>
  </cacheSource>
  <cacheFields count="11">
    <cacheField name="Canal_ID" numFmtId="0">
      <sharedItems containsSemiMixedTypes="0" containsString="0" containsNumber="1" containsInteger="1" minValue="9079" maxValue="9260"/>
    </cacheField>
    <cacheField name="RightID" numFmtId="0">
      <sharedItems containsSemiMixedTypes="0" containsString="0" containsNumber="1" containsInteger="1" minValue="933" maxValue="10049"/>
    </cacheField>
    <cacheField name="CarrierA" numFmtId="0">
      <sharedItems/>
    </cacheField>
    <cacheField name="AppNum" numFmtId="0">
      <sharedItems/>
    </cacheField>
    <cacheField name="Delivery_acft" numFmtId="0">
      <sharedItems containsSemiMixedTypes="0" containsString="0" containsNumber="1" minValue="0.13957455080755515" maxValue="1878.1343566593223"/>
    </cacheField>
    <cacheField name="CIDAcres" numFmtId="0">
      <sharedItems containsSemiMixedTypes="0" containsString="0" containsNumber="1" minValue="8.2940117820000001" maxValue="565.59219440000004"/>
    </cacheField>
    <cacheField name="Canal_Depth" numFmtId="0">
      <sharedItems containsSemiMixedTypes="0" containsString="0" containsNumber="1" minValue="1.858151003784057E-2" maxValue="39.847813500715922"/>
    </cacheField>
    <cacheField name="Return flow(acft)" numFmtId="0">
      <sharedItems containsSemiMixedTypes="0" containsString="0" containsNumber="1" minValue="5.5829820323022063E-2" maxValue="751.25374266372899"/>
    </cacheField>
    <cacheField name="CBCU (acft)" numFmtId="0">
      <sharedItems containsSemiMixedTypes="0" containsString="0" containsNumber="1" minValue="8.3744730484533084E-2" maxValue="1126.8806139955934"/>
    </cacheField>
    <cacheField name="Subbasin" numFmtId="0">
      <sharedItems count="2">
        <s v="Republican River - Above"/>
        <s v="Buffalo Creek"/>
      </sharedItems>
    </cacheField>
    <cacheField name="Sourc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urgert, Kari" refreshedDate="45392.379103587962" createdVersion="8" refreshedVersion="8" minRefreshableVersion="3" recordCount="65" xr:uid="{F8662387-0A19-4E1C-9CD4-A725997521DF}">
  <cacheSource type="worksheet">
    <worksheetSource ref="A1:K66" sheet="Sheet1"/>
  </cacheSource>
  <cacheFields count="11">
    <cacheField name="Canal_ID" numFmtId="0">
      <sharedItems containsSemiMixedTypes="0" containsString="0" containsNumber="1" containsInteger="1" minValue="9005" maxValue="9324"/>
    </cacheField>
    <cacheField name="RightID" numFmtId="0">
      <sharedItems containsSemiMixedTypes="0" containsString="0" containsNumber="1" containsInteger="1" minValue="945" maxValue="14081"/>
    </cacheField>
    <cacheField name="CarrierA" numFmtId="0">
      <sharedItems/>
    </cacheField>
    <cacheField name="AppNum" numFmtId="0">
      <sharedItems/>
    </cacheField>
    <cacheField name="Delivery_acft" numFmtId="0">
      <sharedItems containsSemiMixedTypes="0" containsString="0" containsNumber="1" minValue="8.5549839241593438E-4" maxValue="253.79416670000001"/>
    </cacheField>
    <cacheField name="CIDAcres" numFmtId="0">
      <sharedItems containsSemiMixedTypes="0" containsString="0" containsNumber="1" minValue="5.4570377790000002" maxValue="455.1454324"/>
    </cacheField>
    <cacheField name="Canal_Depth" numFmtId="0">
      <sharedItems containsSemiMixedTypes="0" containsString="0" containsNumber="1" minValue="1.0910662177918439E-3" maxValue="32.994348466538568"/>
    </cacheField>
    <cacheField name="Return flow(acft)" numFmtId="0">
      <sharedItems containsSemiMixedTypes="0" containsString="0" containsNumber="1" minValue="2.138745981039836E-4" maxValue="63.448541675000001"/>
    </cacheField>
    <cacheField name="CBCU (acft)" numFmtId="0">
      <sharedItems containsSemiMixedTypes="0" containsString="0" containsNumber="1" minValue="6.4162379431195076E-4" maxValue="190.345625025"/>
    </cacheField>
    <cacheField name="Subbasin" numFmtId="0">
      <sharedItems count="7">
        <s v="Republican River - Above"/>
        <s v="Red Willow Creek"/>
        <s v="Medicine Creek - Above"/>
        <s v="Medicine Creek - Below"/>
        <s v="Prairie Dog Creek"/>
        <s v="Republican River - Below"/>
        <s v="Buffalo Creek"/>
      </sharedItems>
    </cacheField>
    <cacheField name="Sourc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">
  <r>
    <n v="9228"/>
    <n v="933"/>
    <s v="Crews Canal"/>
    <s v="D-1025R"/>
    <n v="394"/>
    <n v="120.8072068"/>
    <n v="39.136737991362942"/>
    <n v="157.60000000000002"/>
    <n v="236.39999999999998"/>
    <x v="0"/>
    <s v="Republican River, North Fork"/>
  </r>
  <r>
    <n v="9242"/>
    <n v="934"/>
    <s v="Crews Ditch No. 2"/>
    <s v="A-1709"/>
    <n v="100.931"/>
    <n v="73.964384140000007"/>
    <n v="16.37507043535291"/>
    <n v="40.372399999999999"/>
    <n v="60.558599999999998"/>
    <x v="0"/>
    <s v="Republican River"/>
  </r>
  <r>
    <n v="9106"/>
    <n v="941"/>
    <s v="Allen &amp; Larned Ditch"/>
    <s v="D-117"/>
    <n v="132.4"/>
    <n v="238.50630899999999"/>
    <n v="6.661459005681901"/>
    <n v="52.960000000000008"/>
    <n v="79.44"/>
    <x v="1"/>
    <s v="Buffalo Creek"/>
  </r>
  <r>
    <n v="9079"/>
    <n v="944"/>
    <s v="Jenkins Ditch"/>
    <s v="A-924"/>
    <n v="57.05"/>
    <n v="148.1557962"/>
    <n v="4.6208114536122347"/>
    <n v="22.82"/>
    <n v="34.229999999999997"/>
    <x v="1"/>
    <s v="Buffalo Creek"/>
  </r>
  <r>
    <n v="9245"/>
    <n v="946"/>
    <s v="Parks Ditch"/>
    <s v="A-1202"/>
    <n v="1878.1343566593223"/>
    <n v="565.59219440000004"/>
    <n v="39.847813500715922"/>
    <n v="751.25374266372899"/>
    <n v="1126.8806139955934"/>
    <x v="0"/>
    <s v="Republican River"/>
  </r>
  <r>
    <n v="9244"/>
    <n v="947"/>
    <s v="Parks Ditch"/>
    <s v="A-1444"/>
    <n v="241.86564334067802"/>
    <n v="72.83681249"/>
    <n v="39.847813500715922"/>
    <n v="96.746257336271213"/>
    <n v="145.11938600440681"/>
    <x v="0"/>
    <s v="Republican River"/>
  </r>
  <r>
    <n v="9260"/>
    <n v="1354"/>
    <s v="Lueking Canal"/>
    <s v="A-3929"/>
    <n v="0.22709770100000001"/>
    <n v="146.66043859999999"/>
    <n v="1.858151003784057E-2"/>
    <n v="9.0839080400000008E-2"/>
    <n v="0.13625862059999999"/>
    <x v="0"/>
    <s v="Lueking Reservoir"/>
  </r>
  <r>
    <n v="9186"/>
    <n v="1753"/>
    <s v="Rasser Brothers Canal"/>
    <s v="A-2917A"/>
    <n v="0.82242544919244487"/>
    <n v="48.871419080000003"/>
    <n v="0.20194022551614718"/>
    <n v="0.32897017967697795"/>
    <n v="0.49345526951546692"/>
    <x v="0"/>
    <s v="Elm Creek"/>
  </r>
  <r>
    <n v="9187"/>
    <n v="10049"/>
    <s v="Rasser Brothers Canal"/>
    <s v="A-2917B"/>
    <n v="0.13957455080755515"/>
    <n v="8.2940117820000001"/>
    <n v="0.20194022551614718"/>
    <n v="5.5829820323022063E-2"/>
    <n v="8.3744730484533084E-2"/>
    <x v="0"/>
    <s v="Elm Creek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5">
  <r>
    <n v="9250"/>
    <n v="945"/>
    <s v="Pump"/>
    <s v="A-6427"/>
    <n v="38.68"/>
    <n v="97.565205480000003"/>
    <n v="4.7574337358941827"/>
    <n v="9.67"/>
    <n v="29.009999999999998"/>
    <x v="0"/>
    <s v="Republican River"/>
  </r>
  <r>
    <n v="9166"/>
    <n v="961"/>
    <s v="Pump"/>
    <s v="A-3221"/>
    <n v="94.467518494145224"/>
    <n v="101.32133930000001"/>
    <n v="11.18826724717152"/>
    <n v="23.616879623536306"/>
    <n v="70.850638870608918"/>
    <x v="0"/>
    <s v="Republican River"/>
  </r>
  <r>
    <n v="9178"/>
    <n v="962"/>
    <s v="Pump"/>
    <s v="A-14171"/>
    <n v="42.27148150585478"/>
    <n v="45.338368029999998"/>
    <n v="11.18826724717152"/>
    <n v="10.567870376463695"/>
    <n v="31.703611129391085"/>
    <x v="0"/>
    <s v="Republican River"/>
  </r>
  <r>
    <n v="9132"/>
    <n v="985"/>
    <s v="Pump"/>
    <s v="A-16985"/>
    <n v="10.276"/>
    <n v="88.953430530000006"/>
    <n v="1.386253450432273"/>
    <n v="2.569"/>
    <n v="7.7069999999999999"/>
    <x v="0"/>
    <s v="Republican River"/>
  </r>
  <r>
    <n v="9195"/>
    <n v="988"/>
    <s v="Pump"/>
    <s v="A-5514"/>
    <n v="1.7210323059999999"/>
    <n v="154.3984562"/>
    <n v="0.13376032494293813"/>
    <n v="0.43025807649999998"/>
    <n v="1.2907742295"/>
    <x v="0"/>
    <s v="Muddy Creek"/>
  </r>
  <r>
    <n v="9209"/>
    <n v="1182"/>
    <s v="Pump"/>
    <s v="A-3623"/>
    <n v="19.447008732460297"/>
    <n v="42.872144579999997"/>
    <n v="5.4432570862897478"/>
    <n v="4.8617521831150743"/>
    <n v="14.585256549345223"/>
    <x v="1"/>
    <s v="Red Willow Creek"/>
  </r>
  <r>
    <n v="9210"/>
    <n v="1183"/>
    <s v="Pump"/>
    <s v="A-1042R "/>
    <n v="21.8565390675397"/>
    <n v="48.184104599999998"/>
    <n v="5.4432570862897478"/>
    <n v="5.4641347668849249"/>
    <n v="16.392404300654775"/>
    <x v="1"/>
    <s v="Red Willow Creek"/>
  </r>
  <r>
    <n v="9115"/>
    <n v="1233"/>
    <s v="Pump"/>
    <s v="A-3161"/>
    <n v="34"/>
    <n v="55.16278913"/>
    <n v="7.3962902607858041"/>
    <n v="8.5"/>
    <n v="25.5"/>
    <x v="2"/>
    <s v="Fox Creek"/>
  </r>
  <r>
    <n v="9082"/>
    <n v="1270"/>
    <s v="Pump"/>
    <s v="A-3608"/>
    <n v="8.5549839241593438E-4"/>
    <n v="9.4091270920000003"/>
    <n v="1.0910662177918439E-3"/>
    <n v="2.138745981039836E-4"/>
    <n v="6.4162379431195076E-4"/>
    <x v="3"/>
    <s v="Medicine Creek"/>
  </r>
  <r>
    <n v="9083"/>
    <n v="1271"/>
    <s v="Pump"/>
    <s v="A-5560"/>
    <n v="4.6378026075840654E-3"/>
    <n v="51.008481779999997"/>
    <n v="1.0910662177918439E-3"/>
    <n v="1.1594506518960164E-3"/>
    <n v="3.4783519556880488E-3"/>
    <x v="3"/>
    <s v="Medicine Creek"/>
  </r>
  <r>
    <n v="9093"/>
    <n v="1272"/>
    <s v="Pump"/>
    <s v="A-3632"/>
    <n v="5.9917733599999998"/>
    <n v="76.450169729999999"/>
    <n v="0.94049863556790814"/>
    <n v="1.49794334"/>
    <n v="4.4938300199999999"/>
    <x v="3"/>
    <s v="Medicine Creek"/>
  </r>
  <r>
    <n v="9095"/>
    <n v="1274"/>
    <s v="Pump"/>
    <s v="A-11817A"/>
    <n v="5.9917733599999998"/>
    <n v="76.450169729999999"/>
    <n v="0.94049863556790814"/>
    <n v="1.49794334"/>
    <n v="4.4938300199999999"/>
    <x v="3"/>
    <s v="Medicine Creek"/>
  </r>
  <r>
    <n v="9096"/>
    <n v="1275"/>
    <s v="Pump"/>
    <s v="A-6576A"/>
    <n v="5.9917733599999998"/>
    <n v="76.450169729999999"/>
    <n v="0.94049863556790814"/>
    <n v="1.49794334"/>
    <n v="4.4938300199999999"/>
    <x v="3"/>
    <s v="Medicine Creek"/>
  </r>
  <r>
    <n v="9094"/>
    <n v="1277"/>
    <s v="Pump"/>
    <s v="A-3701"/>
    <n v="5.9917733599999998"/>
    <n v="76.450169729999999"/>
    <n v="0.94049863556790814"/>
    <n v="1.49794334"/>
    <n v="4.4938300199999999"/>
    <x v="3"/>
    <s v="Medicine Creek"/>
  </r>
  <r>
    <n v="9081"/>
    <n v="1285"/>
    <s v="Pump"/>
    <s v="A-6630"/>
    <n v="0.30105789799999999"/>
    <n v="62.745155500000003"/>
    <n v="5.7577270264315465E-2"/>
    <n v="7.5264474499999998E-2"/>
    <n v="0.22579342349999998"/>
    <x v="0"/>
    <s v="Republican River"/>
  </r>
  <r>
    <n v="9013"/>
    <n v="1311"/>
    <s v="Pump"/>
    <s v="A-16466"/>
    <n v="126.886"/>
    <n v="176.11624509999999"/>
    <n v="8.6456079002561026"/>
    <n v="31.721499999999999"/>
    <n v="95.164500000000004"/>
    <x v="0"/>
    <s v="Republican River"/>
  </r>
  <r>
    <n v="9188"/>
    <n v="1372"/>
    <s v="Pump"/>
    <s v="A-2029"/>
    <n v="66.315317669999999"/>
    <n v="92.371223009999994"/>
    <n v="8.615061986933414"/>
    <n v="16.5788294175"/>
    <n v="49.736488252499996"/>
    <x v="0"/>
    <s v="Republican River"/>
  </r>
  <r>
    <n v="9217"/>
    <n v="1385"/>
    <s v="Pump"/>
    <s v="A-3629"/>
    <n v="6.84"/>
    <n v="89.378336700000006"/>
    <n v="0.91834333721719386"/>
    <n v="1.71"/>
    <n v="5.13"/>
    <x v="0"/>
    <s v="Republican River"/>
  </r>
  <r>
    <n v="9238"/>
    <n v="1491"/>
    <s v="Pump"/>
    <s v="A-16671"/>
    <n v="0.16635802299999999"/>
    <n v="5.4570377790000002"/>
    <n v="0.3658204976484184"/>
    <n v="4.1589505749999998E-2"/>
    <n v="0.12476851724999999"/>
    <x v="0"/>
    <s v="Republican River, Trib. To"/>
  </r>
  <r>
    <n v="9071"/>
    <n v="1501"/>
    <s v="Pump"/>
    <s v="A-11007"/>
    <n v="7.4061470490000003"/>
    <n v="32.322149520000004"/>
    <n v="2.7496242022210655"/>
    <n v="1.8515367622500001"/>
    <n v="5.55461028675"/>
    <x v="4"/>
    <s v="Prairie Dog Creek"/>
  </r>
  <r>
    <n v="9232"/>
    <n v="1502"/>
    <s v="Pump"/>
    <s v="A-7784"/>
    <n v="12.588577920000001"/>
    <n v="71.767808880000004"/>
    <n v="2.1048843123047845"/>
    <n v="3.1471444800000001"/>
    <n v="9.4414334400000008"/>
    <x v="4"/>
    <s v="Prairie Dog Creek"/>
  </r>
  <r>
    <n v="9233"/>
    <n v="1504"/>
    <s v="Pump"/>
    <s v="A-3010"/>
    <n v="5.74"/>
    <n v="75.490842580000006"/>
    <n v="0.91242854955560615"/>
    <n v="1.4350000000000001"/>
    <n v="4.3049999999999997"/>
    <x v="4"/>
    <s v="Prairie Dog Creek"/>
  </r>
  <r>
    <n v="9235"/>
    <n v="1505"/>
    <s v="Pump"/>
    <s v="A-2948"/>
    <n v="14.201524726115242"/>
    <n v="35.395805029999998"/>
    <n v="4.8146467235013723"/>
    <n v="3.5503811815288104"/>
    <n v="10.651143544586432"/>
    <x v="4"/>
    <s v="Prairie Dog Creek"/>
  </r>
  <r>
    <n v="9234"/>
    <n v="1506"/>
    <s v="Pump"/>
    <s v="A-3047"/>
    <n v="19.429446103884757"/>
    <n v="48.425848590000001"/>
    <n v="4.8146467235013732"/>
    <n v="4.8573615259711893"/>
    <n v="14.572084577913568"/>
    <x v="4"/>
    <s v="Prairie Dog Creek"/>
  </r>
  <r>
    <n v="9169"/>
    <n v="1562"/>
    <s v="Pump"/>
    <s v="A-4365"/>
    <n v="25.304514690000001"/>
    <n v="84.092623770000003"/>
    <n v="3.6109490067823105"/>
    <n v="6.3261286725000003"/>
    <n v="18.9783860175"/>
    <x v="0"/>
    <s v="Turkey Creek"/>
  </r>
  <r>
    <n v="9168"/>
    <n v="1563"/>
    <s v="Pump"/>
    <s v="A-14390"/>
    <n v="25.304514690000001"/>
    <n v="84.092623770000003"/>
    <n v="3.6109490067823105"/>
    <n v="6.3261286725000003"/>
    <n v="18.9783860175"/>
    <x v="0"/>
    <s v="Turkey Creek"/>
  </r>
  <r>
    <n v="9200"/>
    <n v="1583"/>
    <s v="Pump"/>
    <s v="A-12485"/>
    <n v="68.426000000000002"/>
    <n v="90.176615490000003"/>
    <n v="9.10559789295991"/>
    <n v="17.1065"/>
    <n v="51.319500000000005"/>
    <x v="0"/>
    <s v="Republican River"/>
  </r>
  <r>
    <n v="9026"/>
    <n v="1598"/>
    <s v="Pump"/>
    <s v="A-4590"/>
    <n v="6.2400720000000002E-3"/>
    <n v="34.222029059999997"/>
    <n v="2.18808954514984E-3"/>
    <n v="1.560018E-3"/>
    <n v="4.6800540000000003E-3"/>
    <x v="0"/>
    <s v="Republican River"/>
  </r>
  <r>
    <n v="9028"/>
    <n v="1599"/>
    <s v="Pump"/>
    <s v="A-17191"/>
    <n v="6.2400720000000002E-3"/>
    <n v="34.222029059999997"/>
    <n v="2.18808954514984E-3"/>
    <n v="1.560018E-3"/>
    <n v="4.6800540000000003E-3"/>
    <x v="0"/>
    <s v="Republican River"/>
  </r>
  <r>
    <n v="9027"/>
    <n v="1600"/>
    <s v="Pump"/>
    <s v="A-15251B"/>
    <n v="6.2400720000000002E-3"/>
    <n v="34.222029059999997"/>
    <n v="2.18808954514984E-3"/>
    <n v="1.560018E-3"/>
    <n v="4.6800540000000003E-3"/>
    <x v="0"/>
    <s v="Republican River"/>
  </r>
  <r>
    <n v="9016"/>
    <n v="1617"/>
    <s v="Pump"/>
    <s v="A-13585"/>
    <n v="22.81180809454067"/>
    <n v="73.129248849999996"/>
    <n v="3.7432587020820747"/>
    <n v="5.7029520236351674"/>
    <n v="17.108856070905503"/>
    <x v="0"/>
    <s v="Center Creek"/>
  </r>
  <r>
    <n v="9015"/>
    <n v="1618"/>
    <s v="Pump"/>
    <s v="A-17137"/>
    <n v="11.458821408436958"/>
    <n v="36.734264940000003"/>
    <n v="3.7432587020820751"/>
    <n v="2.8647053521092394"/>
    <n v="8.5941160563277172"/>
    <x v="0"/>
    <s v="Center Creek"/>
  </r>
  <r>
    <n v="9014"/>
    <n v="1619"/>
    <s v="Pump"/>
    <s v="A-6175"/>
    <n v="22.81180809454067"/>
    <n v="73.129248849999996"/>
    <n v="3.7432587020820747"/>
    <n v="5.7029520236351674"/>
    <n v="17.108856070905503"/>
    <x v="0"/>
    <s v="Center Creek"/>
  </r>
  <r>
    <n v="9017"/>
    <n v="1621"/>
    <s v="Pump"/>
    <s v="A-9065"/>
    <n v="3.3558957324816991"/>
    <n v="10.758206149999999"/>
    <n v="3.7432587020820747"/>
    <n v="0.83897393312042479"/>
    <n v="2.5169217993612745"/>
    <x v="0"/>
    <s v="Center Creek"/>
  </r>
  <r>
    <n v="9145"/>
    <n v="1641"/>
    <s v="Pump"/>
    <s v="A-13836R"/>
    <n v="87.066999999999993"/>
    <n v="78.91915066"/>
    <n v="13.238915919169369"/>
    <n v="21.766749999999998"/>
    <n v="65.300249999999991"/>
    <x v="0"/>
    <s v="Republican River"/>
  </r>
  <r>
    <n v="9144"/>
    <n v="1642"/>
    <s v="Pump"/>
    <s v="A-15647"/>
    <n v="165.6033846"/>
    <n v="60.229727439999998"/>
    <n v="32.994348466538568"/>
    <n v="41.40084615"/>
    <n v="124.20253844999999"/>
    <x v="0"/>
    <s v="Republican River"/>
  </r>
  <r>
    <n v="9146"/>
    <n v="1720"/>
    <s v="Pump"/>
    <s v="A-12856"/>
    <n v="42.026666669999997"/>
    <n v="224.07118489999999"/>
    <n v="2.2507133180246774"/>
    <n v="10.506666667499999"/>
    <n v="31.520000002499998"/>
    <x v="0"/>
    <s v="Republican River"/>
  </r>
  <r>
    <n v="9077"/>
    <n v="1731"/>
    <s v="Pump"/>
    <s v="A-5038"/>
    <n v="60.643000000000001"/>
    <n v="97.180227110000004"/>
    <n v="7.4883134320759037"/>
    <n v="15.16075"/>
    <n v="45.482250000000001"/>
    <x v="0"/>
    <s v="Republican River"/>
  </r>
  <r>
    <n v="9047"/>
    <n v="1732"/>
    <s v="Pump"/>
    <s v="A-5439"/>
    <n v="35.241999999999997"/>
    <n v="158.043736"/>
    <n v="2.675866887884756"/>
    <n v="8.8104999999999993"/>
    <n v="26.4315"/>
    <x v="0"/>
    <s v="Republican River"/>
  </r>
  <r>
    <n v="9048"/>
    <n v="1734"/>
    <s v="Pump"/>
    <s v="A-16841"/>
    <n v="35.241999999999997"/>
    <n v="158.043736"/>
    <n v="2.675866887884756"/>
    <n v="8.8104999999999993"/>
    <n v="26.4315"/>
    <x v="0"/>
    <s v="Republican River"/>
  </r>
  <r>
    <n v="9185"/>
    <n v="1736"/>
    <s v="Pump"/>
    <s v="A-2357"/>
    <n v="43.011077"/>
    <n v="71.366877930000001"/>
    <n v="7.2321073720815914"/>
    <n v="10.75276925"/>
    <n v="32.25830775"/>
    <x v="0"/>
    <s v="Republican River"/>
  </r>
  <r>
    <n v="9069"/>
    <n v="1737"/>
    <s v="Pump"/>
    <s v="A-4205"/>
    <n v="18.664999999999999"/>
    <n v="261.51133809999999"/>
    <n v="0.85648294115015267"/>
    <n v="4.6662499999999998"/>
    <n v="13.998749999999999"/>
    <x v="0"/>
    <s v="Elm Creek"/>
  </r>
  <r>
    <n v="9068"/>
    <n v="1755"/>
    <s v="Pump"/>
    <s v="A-4206"/>
    <n v="18.664999999999999"/>
    <n v="261.51133809999999"/>
    <n v="0.85648294115015267"/>
    <n v="4.6662499999999998"/>
    <n v="13.998749999999999"/>
    <x v="0"/>
    <s v="Elm Creek"/>
  </r>
  <r>
    <n v="9067"/>
    <n v="1756"/>
    <s v="Pump"/>
    <s v="A-4665"/>
    <n v="18.664999999999999"/>
    <n v="261.51133809999999"/>
    <n v="0.85648294115015267"/>
    <n v="4.6662499999999998"/>
    <n v="13.998749999999999"/>
    <x v="0"/>
    <s v="Elm Creek"/>
  </r>
  <r>
    <n v="9070"/>
    <n v="1757"/>
    <s v="Pump"/>
    <s v="A-8525"/>
    <n v="18.664999999999999"/>
    <n v="261.51133809999999"/>
    <n v="0.85648294115015267"/>
    <n v="4.6662499999999998"/>
    <n v="13.998749999999999"/>
    <x v="0"/>
    <s v="Elm Creek"/>
  </r>
  <r>
    <n v="9164"/>
    <n v="1792"/>
    <s v="Pump"/>
    <s v="A-11820"/>
    <n v="253.79416670000001"/>
    <n v="455.1454324"/>
    <n v="6.691333766310251"/>
    <n v="63.448541675000001"/>
    <n v="190.345625025"/>
    <x v="5"/>
    <s v="Republican River"/>
  </r>
  <r>
    <n v="9211"/>
    <n v="1795"/>
    <s v="Pump"/>
    <s v="A-11820R "/>
    <n v="76.72666667"/>
    <n v="165.76519859999999"/>
    <n v="5.5543624826930351"/>
    <n v="19.1816666675"/>
    <n v="57.545000002500004"/>
    <x v="5"/>
    <s v="Republican River"/>
  </r>
  <r>
    <n v="9181"/>
    <n v="1797"/>
    <s v="Pump"/>
    <s v="A-15691"/>
    <n v="12.75666667"/>
    <n v="26.820119420000001"/>
    <n v="5.7076554225126559"/>
    <n v="3.1891666674999999"/>
    <n v="9.5675000024999992"/>
    <x v="5"/>
    <s v="Republican River"/>
  </r>
  <r>
    <n v="9005"/>
    <n v="1799"/>
    <s v="Pump"/>
    <s v="A-7586"/>
    <n v="99.424999999999997"/>
    <n v="192.86902000000001"/>
    <n v="6.1860634745797949"/>
    <n v="24.856249999999999"/>
    <n v="74.568749999999994"/>
    <x v="5"/>
    <s v="Republican River"/>
  </r>
  <r>
    <n v="9091"/>
    <n v="1800"/>
    <s v="Pump"/>
    <s v="A-8401"/>
    <n v="99.424999999999997"/>
    <n v="192.86902000000001"/>
    <n v="6.1860634745797949"/>
    <n v="24.856249999999999"/>
    <n v="74.568749999999994"/>
    <x v="5"/>
    <s v="Republican River"/>
  </r>
  <r>
    <n v="9151"/>
    <n v="1801"/>
    <s v="Pump"/>
    <s v="A-5468"/>
    <n v="56.253"/>
    <n v="121.7601844"/>
    <n v="5.5439797773499429"/>
    <n v="14.06325"/>
    <n v="42.189750000000004"/>
    <x v="5"/>
    <s v="Republican River"/>
  </r>
  <r>
    <n v="9102"/>
    <n v="1802"/>
    <s v="Pump"/>
    <s v="A-5468R "/>
    <n v="25.85647891996754"/>
    <n v="30.05650799"/>
    <n v="10.323146891942402"/>
    <n v="6.4641197299918849"/>
    <n v="19.392359189975654"/>
    <x v="5"/>
    <s v="Republican River"/>
  </r>
  <r>
    <n v="9105"/>
    <n v="1805"/>
    <s v="Pump"/>
    <s v="A-4222R"/>
    <n v="111.23543225139043"/>
    <n v="107.78158209999999"/>
    <n v="12.384538814602216"/>
    <n v="27.808858062847609"/>
    <n v="83.42657418854283"/>
    <x v="5"/>
    <s v="Republican River"/>
  </r>
  <r>
    <n v="9100"/>
    <n v="1809"/>
    <s v="Pump"/>
    <s v="A-3240R "/>
    <n v="164.60286819999999"/>
    <n v="116.4363446"/>
    <n v="16.96407101395727"/>
    <n v="41.150717049999997"/>
    <n v="123.45215114999999"/>
    <x v="5"/>
    <s v="Republican River"/>
  </r>
  <r>
    <n v="9019"/>
    <n v="1814"/>
    <s v="Pump"/>
    <s v="A-3252R "/>
    <n v="11.065277776666665"/>
    <n v="88.924814870000006"/>
    <n v="1.4932089936213773"/>
    <n v="2.7663194441666663"/>
    <n v="8.2989583324999998"/>
    <x v="5"/>
    <s v="Blakely Creek, Trib. To"/>
  </r>
  <r>
    <n v="9021"/>
    <n v="1815"/>
    <s v="Pump"/>
    <s v="A-3443R "/>
    <n v="11.065277776666665"/>
    <n v="88.924814870000006"/>
    <n v="1.4932089936213773"/>
    <n v="2.7663194441666663"/>
    <n v="8.2989583324999998"/>
    <x v="5"/>
    <s v="Blakely Creek, Trib. To"/>
  </r>
  <r>
    <n v="9020"/>
    <n v="1816"/>
    <s v="Pump"/>
    <s v="A-8422R "/>
    <n v="11.065277776666665"/>
    <n v="88.924814870000006"/>
    <n v="1.4932089936213773"/>
    <n v="2.7663194441666663"/>
    <n v="8.2989583324999998"/>
    <x v="5"/>
    <s v="Blakely Creek, Trib. To"/>
  </r>
  <r>
    <n v="9006"/>
    <n v="1824"/>
    <s v="Pump"/>
    <s v="A-15741"/>
    <n v="62.895628940000002"/>
    <n v="73.505576910000002"/>
    <n v="10.267895022497552"/>
    <n v="15.723907235"/>
    <n v="47.171721705000003"/>
    <x v="5"/>
    <s v="Republican River"/>
  </r>
  <r>
    <n v="9300"/>
    <n v="1831"/>
    <s v="Pump"/>
    <s v="A-10117"/>
    <n v="16.710094290000001"/>
    <n v="34.789389180000001"/>
    <n v="5.7638589295864149"/>
    <n v="4.1775235725000002"/>
    <n v="12.532570717500001"/>
    <x v="5"/>
    <s v="Nelson Reservoir"/>
  </r>
  <r>
    <n v="9045"/>
    <n v="9842"/>
    <s v="Pump"/>
    <s v="A-10244B"/>
    <n v="2.24550524"/>
    <n v="9.8837231610000007"/>
    <n v="2.7263069231163786"/>
    <n v="0.56137630999999999"/>
    <n v="1.68412893"/>
    <x v="1"/>
    <s v="Red Willow Creek"/>
  </r>
  <r>
    <n v="9097"/>
    <n v="9853"/>
    <s v="Pump"/>
    <s v="A-6576B"/>
    <n v="5.77257803"/>
    <n v="136.18000789999999"/>
    <n v="0.50867184859371717"/>
    <n v="1.4431445075"/>
    <n v="4.3294335225000005"/>
    <x v="3"/>
    <s v="Medicine Creek"/>
  </r>
  <r>
    <n v="9098"/>
    <n v="9854"/>
    <s v="Pump"/>
    <s v="A-11817B"/>
    <n v="5.77257803"/>
    <n v="136.18000789999999"/>
    <n v="0.50867184859371717"/>
    <n v="1.4431445075"/>
    <n v="4.3294335225000005"/>
    <x v="3"/>
    <s v="Medicine Creek"/>
  </r>
  <r>
    <n v="9080"/>
    <n v="10265"/>
    <s v="Pump"/>
    <s v="A-10458BR"/>
    <n v="4.8658333330000003"/>
    <n v="24.33621162"/>
    <n v="2.3993052373038166"/>
    <n v="1.2164583332500001"/>
    <n v="3.64937499975"/>
    <x v="6"/>
    <s v="Buffalo Creek"/>
  </r>
  <r>
    <n v="9323"/>
    <n v="14080"/>
    <s v="Pump"/>
    <s v="A-11520A"/>
    <n v="6.8376877500324653"/>
    <n v="7.9483759999999997"/>
    <n v="10.323146891942402"/>
    <n v="1.7094219375081163"/>
    <n v="5.128265812524349"/>
    <x v="5"/>
    <s v="Republican River"/>
  </r>
  <r>
    <n v="9324"/>
    <n v="14081"/>
    <s v="Pump"/>
    <s v="A-11520B"/>
    <n v="5.8981861486095637"/>
    <n v="5.7150480000000003"/>
    <n v="12.384538814602216"/>
    <n v="1.4745465371523909"/>
    <n v="4.4236396114571725"/>
    <x v="5"/>
    <s v="Republican River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FAA9DFF-46F2-46EC-A69E-D7F1DD9A8B65}" name="PivotTable1" cacheId="5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11" firstHeaderRow="1" firstDataRow="1" firstDataCol="1"/>
  <pivotFields count="11"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axis="axisRow" showAll="0">
      <items count="8">
        <item x="6"/>
        <item x="2"/>
        <item x="3"/>
        <item x="4"/>
        <item x="1"/>
        <item x="0"/>
        <item x="5"/>
        <item t="default"/>
      </items>
    </pivotField>
    <pivotField showAll="0"/>
  </pivotFields>
  <rowFields count="1">
    <field x="9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Sum of Delivery_acft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CFCBA49-DEFE-4D4F-B1C7-256CCDD48BA1}" name="PivotTable2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8:B21" firstHeaderRow="1" firstDataRow="1" firstDataCol="1"/>
  <pivotFields count="11"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axis="axisRow" showAll="0">
      <items count="3">
        <item x="1"/>
        <item x="0"/>
        <item t="default"/>
      </items>
    </pivotField>
    <pivotField showAll="0"/>
  </pivotFields>
  <rowFields count="1">
    <field x="9"/>
  </rowFields>
  <rowItems count="3">
    <i>
      <x/>
    </i>
    <i>
      <x v="1"/>
    </i>
    <i t="grand">
      <x/>
    </i>
  </rowItems>
  <colItems count="1">
    <i/>
  </colItems>
  <dataFields count="1">
    <dataField name="Sum of Delivery_acft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6221E-4F8E-4EC2-8DFF-9105357855B7}">
  <dimension ref="A2:B21"/>
  <sheetViews>
    <sheetView zoomScale="130" zoomScaleNormal="130" workbookViewId="0">
      <selection activeCell="A6" sqref="A6"/>
    </sheetView>
  </sheetViews>
  <sheetFormatPr defaultRowHeight="15" x14ac:dyDescent="0.25"/>
  <cols>
    <col min="1" max="1" width="23.5703125" bestFit="1" customWidth="1"/>
    <col min="2" max="2" width="19.5703125" bestFit="1" customWidth="1"/>
  </cols>
  <sheetData>
    <row r="2" spans="1:2" x14ac:dyDescent="0.25">
      <c r="A2" t="s">
        <v>33</v>
      </c>
    </row>
    <row r="3" spans="1:2" x14ac:dyDescent="0.25">
      <c r="A3" s="2" t="s">
        <v>34</v>
      </c>
      <c r="B3" t="s">
        <v>36</v>
      </c>
    </row>
    <row r="4" spans="1:2" x14ac:dyDescent="0.25">
      <c r="A4" s="3" t="s">
        <v>8</v>
      </c>
      <c r="B4" s="4">
        <v>4.8658333330000003</v>
      </c>
    </row>
    <row r="5" spans="1:2" x14ac:dyDescent="0.25">
      <c r="A5" s="3" t="s">
        <v>24</v>
      </c>
      <c r="B5" s="4">
        <v>34</v>
      </c>
    </row>
    <row r="6" spans="1:2" x14ac:dyDescent="0.25">
      <c r="A6" s="3" t="s">
        <v>25</v>
      </c>
      <c r="B6" s="4">
        <v>35.517742800999997</v>
      </c>
    </row>
    <row r="7" spans="1:2" x14ac:dyDescent="0.25">
      <c r="A7" s="3" t="s">
        <v>13</v>
      </c>
      <c r="B7" s="4">
        <v>59.365695798999994</v>
      </c>
    </row>
    <row r="8" spans="1:2" x14ac:dyDescent="0.25">
      <c r="A8" s="3" t="s">
        <v>28</v>
      </c>
      <c r="B8" s="4">
        <v>43.549053039999997</v>
      </c>
    </row>
    <row r="9" spans="1:2" x14ac:dyDescent="0.25">
      <c r="A9" s="3" t="s">
        <v>22</v>
      </c>
      <c r="B9" s="4">
        <v>1110.9119770930001</v>
      </c>
    </row>
    <row r="10" spans="1:2" x14ac:dyDescent="0.25">
      <c r="A10" s="3" t="s">
        <v>26</v>
      </c>
      <c r="B10" s="4">
        <v>1025.6127098700001</v>
      </c>
    </row>
    <row r="11" spans="1:2" x14ac:dyDescent="0.25">
      <c r="A11" s="3" t="s">
        <v>35</v>
      </c>
      <c r="B11" s="4">
        <v>2313.8230119360005</v>
      </c>
    </row>
    <row r="18" spans="1:2" x14ac:dyDescent="0.25">
      <c r="A18" s="2" t="s">
        <v>34</v>
      </c>
      <c r="B18" t="s">
        <v>36</v>
      </c>
    </row>
    <row r="19" spans="1:2" x14ac:dyDescent="0.25">
      <c r="A19" s="3" t="s">
        <v>8</v>
      </c>
      <c r="B19" s="4">
        <v>189.45</v>
      </c>
    </row>
    <row r="20" spans="1:2" x14ac:dyDescent="0.25">
      <c r="A20" s="3" t="s">
        <v>22</v>
      </c>
      <c r="B20" s="4">
        <v>2616.1200977010003</v>
      </c>
    </row>
    <row r="21" spans="1:2" x14ac:dyDescent="0.25">
      <c r="A21" s="3" t="s">
        <v>35</v>
      </c>
      <c r="B21" s="4">
        <v>2805.5700977010001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51854-76E2-458C-8C16-086D29E35AD3}">
  <dimension ref="A1:K81"/>
  <sheetViews>
    <sheetView tabSelected="1" workbookViewId="0">
      <pane ySplit="1" topLeftCell="A2" activePane="bottomLeft" state="frozen"/>
      <selection pane="bottomLeft"/>
    </sheetView>
  </sheetViews>
  <sheetFormatPr defaultRowHeight="15" x14ac:dyDescent="0.25"/>
  <cols>
    <col min="10" max="10" width="26.140625" customWidth="1"/>
  </cols>
  <sheetData>
    <row r="1" spans="1:11" x14ac:dyDescent="0.25">
      <c r="A1" t="s">
        <v>18</v>
      </c>
      <c r="B1" s="5" t="s">
        <v>0</v>
      </c>
      <c r="C1" t="s">
        <v>2</v>
      </c>
      <c r="D1" t="s">
        <v>1</v>
      </c>
      <c r="E1" t="s">
        <v>17</v>
      </c>
      <c r="F1" s="7" t="s">
        <v>102</v>
      </c>
      <c r="G1" s="7" t="s">
        <v>19</v>
      </c>
      <c r="H1" s="1" t="s">
        <v>20</v>
      </c>
      <c r="I1" s="1" t="s">
        <v>21</v>
      </c>
      <c r="J1" t="s">
        <v>23</v>
      </c>
      <c r="K1" t="s">
        <v>3</v>
      </c>
    </row>
    <row r="2" spans="1:11" x14ac:dyDescent="0.25">
      <c r="A2" s="6">
        <v>9250</v>
      </c>
      <c r="B2">
        <v>945</v>
      </c>
      <c r="C2" t="s">
        <v>10</v>
      </c>
      <c r="D2" t="s">
        <v>37</v>
      </c>
      <c r="E2" s="6">
        <v>38.68</v>
      </c>
      <c r="F2" s="6">
        <v>97.565205480000003</v>
      </c>
      <c r="G2" s="6">
        <v>4.7574337358941827</v>
      </c>
      <c r="H2">
        <f>0.25*E2</f>
        <v>9.67</v>
      </c>
      <c r="I2">
        <f>0.75*E2</f>
        <v>29.009999999999998</v>
      </c>
      <c r="J2" t="s">
        <v>22</v>
      </c>
      <c r="K2" t="s">
        <v>5</v>
      </c>
    </row>
    <row r="3" spans="1:11" x14ac:dyDescent="0.25">
      <c r="A3" s="6">
        <v>9166</v>
      </c>
      <c r="B3">
        <v>961</v>
      </c>
      <c r="C3" t="s">
        <v>10</v>
      </c>
      <c r="D3" t="s">
        <v>38</v>
      </c>
      <c r="E3" s="6">
        <v>94.467518494145224</v>
      </c>
      <c r="F3" s="6">
        <v>101.32133930000001</v>
      </c>
      <c r="G3" s="6">
        <v>11.18826724717152</v>
      </c>
      <c r="H3">
        <f t="shared" ref="H3:H66" si="0">0.25*E3</f>
        <v>23.616879623536306</v>
      </c>
      <c r="I3">
        <f t="shared" ref="I3:I66" si="1">0.75*E3</f>
        <v>70.850638870608918</v>
      </c>
      <c r="J3" t="s">
        <v>22</v>
      </c>
      <c r="K3" t="s">
        <v>5</v>
      </c>
    </row>
    <row r="4" spans="1:11" x14ac:dyDescent="0.25">
      <c r="A4" s="6">
        <v>9178</v>
      </c>
      <c r="B4">
        <v>962</v>
      </c>
      <c r="C4" t="s">
        <v>10</v>
      </c>
      <c r="D4" t="s">
        <v>39</v>
      </c>
      <c r="E4" s="6">
        <v>42.27148150585478</v>
      </c>
      <c r="F4" s="6">
        <v>45.338368029999998</v>
      </c>
      <c r="G4" s="6">
        <v>11.18826724717152</v>
      </c>
      <c r="H4">
        <f t="shared" si="0"/>
        <v>10.567870376463695</v>
      </c>
      <c r="I4">
        <f t="shared" si="1"/>
        <v>31.703611129391085</v>
      </c>
      <c r="J4" t="s">
        <v>22</v>
      </c>
      <c r="K4" t="s">
        <v>5</v>
      </c>
    </row>
    <row r="5" spans="1:11" x14ac:dyDescent="0.25">
      <c r="A5" s="6">
        <v>9132</v>
      </c>
      <c r="B5">
        <v>985</v>
      </c>
      <c r="C5" t="s">
        <v>10</v>
      </c>
      <c r="D5" t="s">
        <v>40</v>
      </c>
      <c r="E5" s="6">
        <v>10.276</v>
      </c>
      <c r="F5" s="6">
        <v>88.953430530000006</v>
      </c>
      <c r="G5" s="6">
        <v>1.386253450432273</v>
      </c>
      <c r="H5">
        <f t="shared" si="0"/>
        <v>2.569</v>
      </c>
      <c r="I5">
        <f t="shared" si="1"/>
        <v>7.7069999999999999</v>
      </c>
      <c r="J5" t="s">
        <v>22</v>
      </c>
      <c r="K5" t="s">
        <v>5</v>
      </c>
    </row>
    <row r="6" spans="1:11" x14ac:dyDescent="0.25">
      <c r="A6" s="6">
        <v>9195</v>
      </c>
      <c r="B6">
        <v>988</v>
      </c>
      <c r="C6" t="s">
        <v>10</v>
      </c>
      <c r="D6" t="s">
        <v>41</v>
      </c>
      <c r="E6" s="6">
        <v>1.7210323059999999</v>
      </c>
      <c r="F6" s="6">
        <v>154.3984562</v>
      </c>
      <c r="G6" s="6">
        <v>0.13376032494293813</v>
      </c>
      <c r="H6">
        <f t="shared" si="0"/>
        <v>0.43025807649999998</v>
      </c>
      <c r="I6">
        <f t="shared" si="1"/>
        <v>1.2907742295</v>
      </c>
      <c r="J6" t="s">
        <v>22</v>
      </c>
      <c r="K6" t="s">
        <v>27</v>
      </c>
    </row>
    <row r="7" spans="1:11" x14ac:dyDescent="0.25">
      <c r="A7" s="6">
        <v>9209</v>
      </c>
      <c r="B7">
        <v>1182</v>
      </c>
      <c r="C7" t="s">
        <v>10</v>
      </c>
      <c r="D7" t="s">
        <v>42</v>
      </c>
      <c r="E7" s="6">
        <v>19.447008732460297</v>
      </c>
      <c r="F7" s="6">
        <v>42.872144579999997</v>
      </c>
      <c r="G7" s="6">
        <v>5.4432570862897478</v>
      </c>
      <c r="H7">
        <f t="shared" si="0"/>
        <v>4.8617521831150743</v>
      </c>
      <c r="I7">
        <f t="shared" si="1"/>
        <v>14.585256549345223</v>
      </c>
      <c r="J7" t="s">
        <v>28</v>
      </c>
      <c r="K7" t="s">
        <v>28</v>
      </c>
    </row>
    <row r="8" spans="1:11" x14ac:dyDescent="0.25">
      <c r="A8" s="6">
        <v>9210</v>
      </c>
      <c r="B8">
        <v>1183</v>
      </c>
      <c r="C8" t="s">
        <v>10</v>
      </c>
      <c r="D8" t="s">
        <v>43</v>
      </c>
      <c r="E8" s="6">
        <v>21.8565390675397</v>
      </c>
      <c r="F8" s="6">
        <v>48.184104599999998</v>
      </c>
      <c r="G8" s="6">
        <v>5.4432570862897478</v>
      </c>
      <c r="H8">
        <f t="shared" si="0"/>
        <v>5.4641347668849249</v>
      </c>
      <c r="I8">
        <f t="shared" si="1"/>
        <v>16.392404300654775</v>
      </c>
      <c r="J8" t="s">
        <v>28</v>
      </c>
      <c r="K8" t="s">
        <v>28</v>
      </c>
    </row>
    <row r="9" spans="1:11" x14ac:dyDescent="0.25">
      <c r="A9" s="6">
        <v>9115</v>
      </c>
      <c r="B9">
        <v>1233</v>
      </c>
      <c r="C9" t="s">
        <v>10</v>
      </c>
      <c r="D9" t="s">
        <v>44</v>
      </c>
      <c r="E9" s="6">
        <v>34</v>
      </c>
      <c r="F9" s="6">
        <v>55.16278913</v>
      </c>
      <c r="G9" s="6">
        <v>7.3962902607858041</v>
      </c>
      <c r="H9">
        <f t="shared" si="0"/>
        <v>8.5</v>
      </c>
      <c r="I9">
        <f t="shared" si="1"/>
        <v>25.5</v>
      </c>
      <c r="J9" t="s">
        <v>24</v>
      </c>
      <c r="K9" t="s">
        <v>11</v>
      </c>
    </row>
    <row r="10" spans="1:11" x14ac:dyDescent="0.25">
      <c r="A10" s="6">
        <v>9082</v>
      </c>
      <c r="B10">
        <v>1270</v>
      </c>
      <c r="C10" t="s">
        <v>10</v>
      </c>
      <c r="D10" t="s">
        <v>45</v>
      </c>
      <c r="E10" s="6">
        <v>8.5549839241593438E-4</v>
      </c>
      <c r="F10" s="6">
        <v>9.4091270920000003</v>
      </c>
      <c r="G10" s="6">
        <v>1.0910662177918439E-3</v>
      </c>
      <c r="H10">
        <f t="shared" si="0"/>
        <v>2.138745981039836E-4</v>
      </c>
      <c r="I10">
        <f t="shared" si="1"/>
        <v>6.4162379431195076E-4</v>
      </c>
      <c r="J10" t="s">
        <v>25</v>
      </c>
      <c r="K10" t="s">
        <v>12</v>
      </c>
    </row>
    <row r="11" spans="1:11" x14ac:dyDescent="0.25">
      <c r="A11" s="6">
        <v>9083</v>
      </c>
      <c r="B11">
        <v>1271</v>
      </c>
      <c r="C11" t="s">
        <v>10</v>
      </c>
      <c r="D11" t="s">
        <v>46</v>
      </c>
      <c r="E11" s="6">
        <v>4.6378026075840654E-3</v>
      </c>
      <c r="F11" s="6">
        <v>51.008481779999997</v>
      </c>
      <c r="G11" s="6">
        <v>1.0910662177918439E-3</v>
      </c>
      <c r="H11">
        <f t="shared" si="0"/>
        <v>1.1594506518960164E-3</v>
      </c>
      <c r="I11">
        <f t="shared" si="1"/>
        <v>3.4783519556880488E-3</v>
      </c>
      <c r="J11" t="s">
        <v>25</v>
      </c>
      <c r="K11" t="s">
        <v>12</v>
      </c>
    </row>
    <row r="12" spans="1:11" x14ac:dyDescent="0.25">
      <c r="A12" s="6">
        <v>9093</v>
      </c>
      <c r="B12">
        <v>1272</v>
      </c>
      <c r="C12" t="s">
        <v>10</v>
      </c>
      <c r="D12" t="s">
        <v>47</v>
      </c>
      <c r="E12" s="6">
        <v>5.9917733599999998</v>
      </c>
      <c r="F12" s="6">
        <v>76.450169729999999</v>
      </c>
      <c r="G12" s="6">
        <v>0.94049863556790814</v>
      </c>
      <c r="H12">
        <f t="shared" si="0"/>
        <v>1.49794334</v>
      </c>
      <c r="I12">
        <f t="shared" si="1"/>
        <v>4.4938300199999999</v>
      </c>
      <c r="J12" t="s">
        <v>25</v>
      </c>
      <c r="K12" t="s">
        <v>12</v>
      </c>
    </row>
    <row r="13" spans="1:11" x14ac:dyDescent="0.25">
      <c r="A13" s="6">
        <v>9095</v>
      </c>
      <c r="B13">
        <v>1274</v>
      </c>
      <c r="C13" t="s">
        <v>10</v>
      </c>
      <c r="D13" t="s">
        <v>48</v>
      </c>
      <c r="E13" s="6">
        <v>5.9917733599999998</v>
      </c>
      <c r="F13" s="6">
        <v>76.450169729999999</v>
      </c>
      <c r="G13" s="6">
        <v>0.94049863556790814</v>
      </c>
      <c r="H13">
        <f t="shared" si="0"/>
        <v>1.49794334</v>
      </c>
      <c r="I13">
        <f t="shared" si="1"/>
        <v>4.4938300199999999</v>
      </c>
      <c r="J13" t="s">
        <v>25</v>
      </c>
      <c r="K13" t="s">
        <v>12</v>
      </c>
    </row>
    <row r="14" spans="1:11" x14ac:dyDescent="0.25">
      <c r="A14" s="6">
        <v>9096</v>
      </c>
      <c r="B14">
        <v>1275</v>
      </c>
      <c r="C14" t="s">
        <v>10</v>
      </c>
      <c r="D14" t="s">
        <v>49</v>
      </c>
      <c r="E14" s="6">
        <v>5.9917733599999998</v>
      </c>
      <c r="F14" s="6">
        <v>76.450169729999999</v>
      </c>
      <c r="G14" s="6">
        <v>0.94049863556790814</v>
      </c>
      <c r="H14">
        <f t="shared" si="0"/>
        <v>1.49794334</v>
      </c>
      <c r="I14">
        <f t="shared" si="1"/>
        <v>4.4938300199999999</v>
      </c>
      <c r="J14" t="s">
        <v>25</v>
      </c>
      <c r="K14" t="s">
        <v>12</v>
      </c>
    </row>
    <row r="15" spans="1:11" x14ac:dyDescent="0.25">
      <c r="A15" s="6">
        <v>9094</v>
      </c>
      <c r="B15">
        <v>1277</v>
      </c>
      <c r="C15" t="s">
        <v>10</v>
      </c>
      <c r="D15" t="s">
        <v>50</v>
      </c>
      <c r="E15" s="6">
        <v>5.9917733599999998</v>
      </c>
      <c r="F15" s="6">
        <v>76.450169729999999</v>
      </c>
      <c r="G15" s="6">
        <v>0.94049863556790814</v>
      </c>
      <c r="H15">
        <f t="shared" si="0"/>
        <v>1.49794334</v>
      </c>
      <c r="I15">
        <f t="shared" si="1"/>
        <v>4.4938300199999999</v>
      </c>
      <c r="J15" t="s">
        <v>25</v>
      </c>
      <c r="K15" t="s">
        <v>12</v>
      </c>
    </row>
    <row r="16" spans="1:11" x14ac:dyDescent="0.25">
      <c r="A16" s="6">
        <v>9081</v>
      </c>
      <c r="B16">
        <v>1285</v>
      </c>
      <c r="C16" t="s">
        <v>10</v>
      </c>
      <c r="D16" t="s">
        <v>51</v>
      </c>
      <c r="E16" s="6">
        <v>0.30105789799999999</v>
      </c>
      <c r="F16" s="6">
        <v>62.745155500000003</v>
      </c>
      <c r="G16" s="6">
        <v>5.7577270264315465E-2</v>
      </c>
      <c r="H16">
        <f t="shared" si="0"/>
        <v>7.5264474499999998E-2</v>
      </c>
      <c r="I16">
        <f t="shared" si="1"/>
        <v>0.22579342349999998</v>
      </c>
      <c r="J16" t="s">
        <v>22</v>
      </c>
      <c r="K16" t="s">
        <v>5</v>
      </c>
    </row>
    <row r="17" spans="1:11" x14ac:dyDescent="0.25">
      <c r="A17" s="6">
        <v>9013</v>
      </c>
      <c r="B17">
        <v>1311</v>
      </c>
      <c r="C17" t="s">
        <v>10</v>
      </c>
      <c r="D17" t="s">
        <v>52</v>
      </c>
      <c r="E17" s="6">
        <v>126.886</v>
      </c>
      <c r="F17" s="6">
        <v>176.11624509999999</v>
      </c>
      <c r="G17" s="6">
        <v>8.6456079002561026</v>
      </c>
      <c r="H17">
        <f t="shared" si="0"/>
        <v>31.721499999999999</v>
      </c>
      <c r="I17">
        <f t="shared" si="1"/>
        <v>95.164500000000004</v>
      </c>
      <c r="J17" t="s">
        <v>22</v>
      </c>
      <c r="K17" t="s">
        <v>5</v>
      </c>
    </row>
    <row r="18" spans="1:11" x14ac:dyDescent="0.25">
      <c r="A18" s="6">
        <v>9188</v>
      </c>
      <c r="B18">
        <v>1372</v>
      </c>
      <c r="C18" t="s">
        <v>10</v>
      </c>
      <c r="D18" t="s">
        <v>53</v>
      </c>
      <c r="E18" s="6">
        <v>66.315317669999999</v>
      </c>
      <c r="F18" s="6">
        <v>92.371223009999994</v>
      </c>
      <c r="G18" s="6">
        <v>8.615061986933414</v>
      </c>
      <c r="H18">
        <f t="shared" si="0"/>
        <v>16.5788294175</v>
      </c>
      <c r="I18">
        <f t="shared" si="1"/>
        <v>49.736488252499996</v>
      </c>
      <c r="J18" t="s">
        <v>22</v>
      </c>
      <c r="K18" t="s">
        <v>5</v>
      </c>
    </row>
    <row r="19" spans="1:11" x14ac:dyDescent="0.25">
      <c r="A19" s="6">
        <v>9217</v>
      </c>
      <c r="B19">
        <v>1385</v>
      </c>
      <c r="C19" t="s">
        <v>10</v>
      </c>
      <c r="D19" t="s">
        <v>54</v>
      </c>
      <c r="E19" s="6">
        <v>6.84</v>
      </c>
      <c r="F19" s="6">
        <v>89.378336700000006</v>
      </c>
      <c r="G19" s="6">
        <v>0.91834333721719386</v>
      </c>
      <c r="H19">
        <f t="shared" si="0"/>
        <v>1.71</v>
      </c>
      <c r="I19">
        <f t="shared" si="1"/>
        <v>5.13</v>
      </c>
      <c r="J19" t="s">
        <v>22</v>
      </c>
      <c r="K19" t="s">
        <v>5</v>
      </c>
    </row>
    <row r="20" spans="1:11" x14ac:dyDescent="0.25">
      <c r="A20" s="6">
        <v>9238</v>
      </c>
      <c r="B20">
        <v>1491</v>
      </c>
      <c r="C20" t="s">
        <v>10</v>
      </c>
      <c r="D20" t="s">
        <v>55</v>
      </c>
      <c r="E20" s="6">
        <v>0.16635802299999999</v>
      </c>
      <c r="F20" s="6">
        <v>5.4570377790000002</v>
      </c>
      <c r="G20" s="6">
        <v>0.3658204976484184</v>
      </c>
      <c r="H20">
        <f t="shared" si="0"/>
        <v>4.1589505749999998E-2</v>
      </c>
      <c r="I20">
        <f t="shared" si="1"/>
        <v>0.12476851724999999</v>
      </c>
      <c r="J20" t="s">
        <v>22</v>
      </c>
      <c r="K20" t="s">
        <v>32</v>
      </c>
    </row>
    <row r="21" spans="1:11" x14ac:dyDescent="0.25">
      <c r="A21" s="6">
        <v>9071</v>
      </c>
      <c r="B21">
        <v>1501</v>
      </c>
      <c r="C21" t="s">
        <v>10</v>
      </c>
      <c r="D21" t="s">
        <v>56</v>
      </c>
      <c r="E21" s="6">
        <v>7.4061470490000003</v>
      </c>
      <c r="F21" s="6">
        <v>32.322149520000004</v>
      </c>
      <c r="G21" s="6">
        <v>2.7496242022210655</v>
      </c>
      <c r="H21">
        <f t="shared" si="0"/>
        <v>1.8515367622500001</v>
      </c>
      <c r="I21">
        <f t="shared" si="1"/>
        <v>5.55461028675</v>
      </c>
      <c r="J21" t="s">
        <v>13</v>
      </c>
      <c r="K21" t="s">
        <v>13</v>
      </c>
    </row>
    <row r="22" spans="1:11" x14ac:dyDescent="0.25">
      <c r="A22" s="6">
        <v>9232</v>
      </c>
      <c r="B22">
        <v>1502</v>
      </c>
      <c r="C22" t="s">
        <v>10</v>
      </c>
      <c r="D22" t="s">
        <v>57</v>
      </c>
      <c r="E22" s="6">
        <v>12.588577920000001</v>
      </c>
      <c r="F22" s="6">
        <v>71.767808880000004</v>
      </c>
      <c r="G22" s="6">
        <v>2.1048843123047845</v>
      </c>
      <c r="H22">
        <f t="shared" si="0"/>
        <v>3.1471444800000001</v>
      </c>
      <c r="I22">
        <f t="shared" si="1"/>
        <v>9.4414334400000008</v>
      </c>
      <c r="J22" t="s">
        <v>13</v>
      </c>
      <c r="K22" t="s">
        <v>13</v>
      </c>
    </row>
    <row r="23" spans="1:11" x14ac:dyDescent="0.25">
      <c r="A23" s="6">
        <v>9233</v>
      </c>
      <c r="B23">
        <v>1504</v>
      </c>
      <c r="C23" t="s">
        <v>10</v>
      </c>
      <c r="D23" t="s">
        <v>58</v>
      </c>
      <c r="E23" s="6">
        <v>5.74</v>
      </c>
      <c r="F23" s="6">
        <v>75.490842580000006</v>
      </c>
      <c r="G23" s="6">
        <v>0.91242854955560615</v>
      </c>
      <c r="H23">
        <f t="shared" si="0"/>
        <v>1.4350000000000001</v>
      </c>
      <c r="I23">
        <f t="shared" si="1"/>
        <v>4.3049999999999997</v>
      </c>
      <c r="J23" t="s">
        <v>13</v>
      </c>
      <c r="K23" t="s">
        <v>13</v>
      </c>
    </row>
    <row r="24" spans="1:11" x14ac:dyDescent="0.25">
      <c r="A24" s="6">
        <v>9235</v>
      </c>
      <c r="B24">
        <v>1505</v>
      </c>
      <c r="C24" t="s">
        <v>10</v>
      </c>
      <c r="D24" t="s">
        <v>59</v>
      </c>
      <c r="E24" s="6">
        <v>14.201524726115242</v>
      </c>
      <c r="F24" s="6">
        <v>35.395805029999998</v>
      </c>
      <c r="G24" s="6">
        <v>4.8146467235013723</v>
      </c>
      <c r="H24">
        <f t="shared" si="0"/>
        <v>3.5503811815288104</v>
      </c>
      <c r="I24">
        <f t="shared" si="1"/>
        <v>10.651143544586432</v>
      </c>
      <c r="J24" t="s">
        <v>13</v>
      </c>
      <c r="K24" t="s">
        <v>13</v>
      </c>
    </row>
    <row r="25" spans="1:11" x14ac:dyDescent="0.25">
      <c r="A25" s="6">
        <v>9234</v>
      </c>
      <c r="B25">
        <v>1506</v>
      </c>
      <c r="C25" t="s">
        <v>10</v>
      </c>
      <c r="D25" t="s">
        <v>60</v>
      </c>
      <c r="E25" s="6">
        <v>19.429446103884757</v>
      </c>
      <c r="F25" s="6">
        <v>48.425848590000001</v>
      </c>
      <c r="G25" s="6">
        <v>4.8146467235013732</v>
      </c>
      <c r="H25">
        <f t="shared" si="0"/>
        <v>4.8573615259711893</v>
      </c>
      <c r="I25">
        <f t="shared" si="1"/>
        <v>14.572084577913568</v>
      </c>
      <c r="J25" t="s">
        <v>13</v>
      </c>
      <c r="K25" t="s">
        <v>13</v>
      </c>
    </row>
    <row r="26" spans="1:11" x14ac:dyDescent="0.25">
      <c r="A26" s="6">
        <v>9169</v>
      </c>
      <c r="B26">
        <v>1562</v>
      </c>
      <c r="C26" t="s">
        <v>10</v>
      </c>
      <c r="D26" t="s">
        <v>61</v>
      </c>
      <c r="E26" s="6">
        <v>25.304514690000001</v>
      </c>
      <c r="F26" s="6">
        <v>84.092623770000003</v>
      </c>
      <c r="G26" s="6">
        <v>3.6109490067823105</v>
      </c>
      <c r="H26">
        <f t="shared" si="0"/>
        <v>6.3261286725000003</v>
      </c>
      <c r="I26">
        <f t="shared" si="1"/>
        <v>18.9783860175</v>
      </c>
      <c r="J26" t="s">
        <v>22</v>
      </c>
      <c r="K26" t="s">
        <v>31</v>
      </c>
    </row>
    <row r="27" spans="1:11" x14ac:dyDescent="0.25">
      <c r="A27" s="6">
        <v>9168</v>
      </c>
      <c r="B27">
        <v>1563</v>
      </c>
      <c r="C27" t="s">
        <v>10</v>
      </c>
      <c r="D27" t="s">
        <v>62</v>
      </c>
      <c r="E27" s="6">
        <v>25.304514690000001</v>
      </c>
      <c r="F27" s="6">
        <v>84.092623770000003</v>
      </c>
      <c r="G27" s="6">
        <v>3.6109490067823105</v>
      </c>
      <c r="H27">
        <f t="shared" si="0"/>
        <v>6.3261286725000003</v>
      </c>
      <c r="I27">
        <f t="shared" si="1"/>
        <v>18.9783860175</v>
      </c>
      <c r="J27" t="s">
        <v>22</v>
      </c>
      <c r="K27" t="s">
        <v>31</v>
      </c>
    </row>
    <row r="28" spans="1:11" x14ac:dyDescent="0.25">
      <c r="A28" s="6">
        <v>9200</v>
      </c>
      <c r="B28">
        <v>1583</v>
      </c>
      <c r="C28" t="s">
        <v>10</v>
      </c>
      <c r="D28" t="s">
        <v>63</v>
      </c>
      <c r="E28" s="6">
        <v>68.426000000000002</v>
      </c>
      <c r="F28" s="6">
        <v>90.176615490000003</v>
      </c>
      <c r="G28" s="6">
        <v>9.10559789295991</v>
      </c>
      <c r="H28">
        <f t="shared" si="0"/>
        <v>17.1065</v>
      </c>
      <c r="I28">
        <f t="shared" si="1"/>
        <v>51.319500000000005</v>
      </c>
      <c r="J28" t="s">
        <v>22</v>
      </c>
      <c r="K28" t="s">
        <v>5</v>
      </c>
    </row>
    <row r="29" spans="1:11" x14ac:dyDescent="0.25">
      <c r="A29" s="6">
        <v>9026</v>
      </c>
      <c r="B29">
        <v>1598</v>
      </c>
      <c r="C29" t="s">
        <v>10</v>
      </c>
      <c r="D29" t="s">
        <v>64</v>
      </c>
      <c r="E29" s="6">
        <v>6.2400720000000002E-3</v>
      </c>
      <c r="F29" s="6">
        <v>34.222029059999997</v>
      </c>
      <c r="G29" s="6">
        <v>2.18808954514984E-3</v>
      </c>
      <c r="H29">
        <f t="shared" si="0"/>
        <v>1.560018E-3</v>
      </c>
      <c r="I29">
        <f t="shared" si="1"/>
        <v>4.6800540000000003E-3</v>
      </c>
      <c r="J29" t="s">
        <v>22</v>
      </c>
      <c r="K29" t="s">
        <v>5</v>
      </c>
    </row>
    <row r="30" spans="1:11" x14ac:dyDescent="0.25">
      <c r="A30" s="6">
        <v>9028</v>
      </c>
      <c r="B30">
        <v>1599</v>
      </c>
      <c r="C30" t="s">
        <v>10</v>
      </c>
      <c r="D30" t="s">
        <v>65</v>
      </c>
      <c r="E30" s="6">
        <v>6.2400720000000002E-3</v>
      </c>
      <c r="F30" s="6">
        <v>34.222029059999997</v>
      </c>
      <c r="G30" s="6">
        <v>2.18808954514984E-3</v>
      </c>
      <c r="H30">
        <f t="shared" si="0"/>
        <v>1.560018E-3</v>
      </c>
      <c r="I30">
        <f t="shared" si="1"/>
        <v>4.6800540000000003E-3</v>
      </c>
      <c r="J30" t="s">
        <v>22</v>
      </c>
      <c r="K30" t="s">
        <v>5</v>
      </c>
    </row>
    <row r="31" spans="1:11" x14ac:dyDescent="0.25">
      <c r="A31" s="6">
        <v>9027</v>
      </c>
      <c r="B31">
        <v>1600</v>
      </c>
      <c r="C31" t="s">
        <v>10</v>
      </c>
      <c r="D31" t="s">
        <v>66</v>
      </c>
      <c r="E31" s="6">
        <v>6.2400720000000002E-3</v>
      </c>
      <c r="F31" s="6">
        <v>34.222029059999997</v>
      </c>
      <c r="G31" s="6">
        <v>2.18808954514984E-3</v>
      </c>
      <c r="H31">
        <f t="shared" si="0"/>
        <v>1.560018E-3</v>
      </c>
      <c r="I31">
        <f t="shared" si="1"/>
        <v>4.6800540000000003E-3</v>
      </c>
      <c r="J31" t="s">
        <v>22</v>
      </c>
      <c r="K31" t="s">
        <v>5</v>
      </c>
    </row>
    <row r="32" spans="1:11" x14ac:dyDescent="0.25">
      <c r="A32" s="6">
        <v>9016</v>
      </c>
      <c r="B32">
        <v>1617</v>
      </c>
      <c r="C32" t="s">
        <v>10</v>
      </c>
      <c r="D32" t="s">
        <v>67</v>
      </c>
      <c r="E32" s="6">
        <v>22.81180809454067</v>
      </c>
      <c r="F32" s="6">
        <v>73.129248849999996</v>
      </c>
      <c r="G32" s="6">
        <v>3.7432587020820747</v>
      </c>
      <c r="H32">
        <f t="shared" si="0"/>
        <v>5.7029520236351674</v>
      </c>
      <c r="I32">
        <f t="shared" si="1"/>
        <v>17.108856070905503</v>
      </c>
      <c r="J32" t="s">
        <v>22</v>
      </c>
      <c r="K32" t="s">
        <v>14</v>
      </c>
    </row>
    <row r="33" spans="1:11" x14ac:dyDescent="0.25">
      <c r="A33" s="6">
        <v>9015</v>
      </c>
      <c r="B33">
        <v>1618</v>
      </c>
      <c r="C33" t="s">
        <v>10</v>
      </c>
      <c r="D33" t="s">
        <v>68</v>
      </c>
      <c r="E33" s="6">
        <v>11.458821408436958</v>
      </c>
      <c r="F33" s="6">
        <v>36.734264940000003</v>
      </c>
      <c r="G33" s="6">
        <v>3.7432587020820751</v>
      </c>
      <c r="H33">
        <f t="shared" si="0"/>
        <v>2.8647053521092394</v>
      </c>
      <c r="I33">
        <f t="shared" si="1"/>
        <v>8.5941160563277172</v>
      </c>
      <c r="J33" t="s">
        <v>22</v>
      </c>
      <c r="K33" t="s">
        <v>14</v>
      </c>
    </row>
    <row r="34" spans="1:11" x14ac:dyDescent="0.25">
      <c r="A34" s="6">
        <v>9014</v>
      </c>
      <c r="B34">
        <v>1619</v>
      </c>
      <c r="C34" t="s">
        <v>10</v>
      </c>
      <c r="D34" t="s">
        <v>69</v>
      </c>
      <c r="E34" s="6">
        <v>22.81180809454067</v>
      </c>
      <c r="F34" s="6">
        <v>73.129248849999996</v>
      </c>
      <c r="G34" s="6">
        <v>3.7432587020820747</v>
      </c>
      <c r="H34">
        <f t="shared" si="0"/>
        <v>5.7029520236351674</v>
      </c>
      <c r="I34">
        <f t="shared" si="1"/>
        <v>17.108856070905503</v>
      </c>
      <c r="J34" t="s">
        <v>22</v>
      </c>
      <c r="K34" t="s">
        <v>14</v>
      </c>
    </row>
    <row r="35" spans="1:11" x14ac:dyDescent="0.25">
      <c r="A35" s="6">
        <v>9017</v>
      </c>
      <c r="B35">
        <v>1621</v>
      </c>
      <c r="C35" t="s">
        <v>10</v>
      </c>
      <c r="D35" t="s">
        <v>70</v>
      </c>
      <c r="E35" s="6">
        <v>3.3558957324816991</v>
      </c>
      <c r="F35" s="6">
        <v>10.758206149999999</v>
      </c>
      <c r="G35" s="6">
        <v>3.7432587020820747</v>
      </c>
      <c r="H35">
        <f t="shared" si="0"/>
        <v>0.83897393312042479</v>
      </c>
      <c r="I35">
        <f t="shared" si="1"/>
        <v>2.5169217993612745</v>
      </c>
      <c r="J35" t="s">
        <v>22</v>
      </c>
      <c r="K35" t="s">
        <v>14</v>
      </c>
    </row>
    <row r="36" spans="1:11" x14ac:dyDescent="0.25">
      <c r="A36" s="6">
        <v>9145</v>
      </c>
      <c r="B36">
        <v>1641</v>
      </c>
      <c r="C36" t="s">
        <v>10</v>
      </c>
      <c r="D36" t="s">
        <v>71</v>
      </c>
      <c r="E36" s="6">
        <v>87.066999999999993</v>
      </c>
      <c r="F36" s="6">
        <v>78.91915066</v>
      </c>
      <c r="G36" s="6">
        <v>13.238915919169369</v>
      </c>
      <c r="H36">
        <f t="shared" si="0"/>
        <v>21.766749999999998</v>
      </c>
      <c r="I36">
        <f t="shared" si="1"/>
        <v>65.300249999999991</v>
      </c>
      <c r="J36" t="s">
        <v>22</v>
      </c>
      <c r="K36" t="s">
        <v>5</v>
      </c>
    </row>
    <row r="37" spans="1:11" x14ac:dyDescent="0.25">
      <c r="A37" s="6">
        <v>9144</v>
      </c>
      <c r="B37">
        <v>1642</v>
      </c>
      <c r="C37" t="s">
        <v>10</v>
      </c>
      <c r="D37" t="s">
        <v>72</v>
      </c>
      <c r="E37" s="6">
        <v>165.6033846</v>
      </c>
      <c r="F37" s="6">
        <v>60.229727439999998</v>
      </c>
      <c r="G37" s="6">
        <v>32.994348466538568</v>
      </c>
      <c r="H37">
        <f t="shared" si="0"/>
        <v>41.40084615</v>
      </c>
      <c r="I37">
        <f t="shared" si="1"/>
        <v>124.20253844999999</v>
      </c>
      <c r="J37" t="s">
        <v>22</v>
      </c>
      <c r="K37" t="s">
        <v>5</v>
      </c>
    </row>
    <row r="38" spans="1:11" x14ac:dyDescent="0.25">
      <c r="A38" s="6">
        <v>9146</v>
      </c>
      <c r="B38">
        <v>1720</v>
      </c>
      <c r="C38" t="s">
        <v>10</v>
      </c>
      <c r="D38" t="s">
        <v>73</v>
      </c>
      <c r="E38" s="6">
        <v>42.026666669999997</v>
      </c>
      <c r="F38" s="6">
        <v>224.07118489999999</v>
      </c>
      <c r="G38" s="6">
        <v>2.2507133180246774</v>
      </c>
      <c r="H38">
        <f t="shared" si="0"/>
        <v>10.506666667499999</v>
      </c>
      <c r="I38">
        <f t="shared" si="1"/>
        <v>31.520000002499998</v>
      </c>
      <c r="J38" t="s">
        <v>22</v>
      </c>
      <c r="K38" t="s">
        <v>5</v>
      </c>
    </row>
    <row r="39" spans="1:11" x14ac:dyDescent="0.25">
      <c r="A39" s="6">
        <v>9077</v>
      </c>
      <c r="B39">
        <v>1731</v>
      </c>
      <c r="C39" t="s">
        <v>10</v>
      </c>
      <c r="D39" t="s">
        <v>74</v>
      </c>
      <c r="E39" s="6">
        <v>60.643000000000001</v>
      </c>
      <c r="F39" s="6">
        <v>97.180227110000004</v>
      </c>
      <c r="G39" s="6">
        <v>7.4883134320759037</v>
      </c>
      <c r="H39">
        <f t="shared" si="0"/>
        <v>15.16075</v>
      </c>
      <c r="I39">
        <f t="shared" si="1"/>
        <v>45.482250000000001</v>
      </c>
      <c r="J39" t="s">
        <v>22</v>
      </c>
      <c r="K39" t="s">
        <v>5</v>
      </c>
    </row>
    <row r="40" spans="1:11" x14ac:dyDescent="0.25">
      <c r="A40" s="6">
        <v>9047</v>
      </c>
      <c r="B40">
        <v>1732</v>
      </c>
      <c r="C40" t="s">
        <v>10</v>
      </c>
      <c r="D40" t="s">
        <v>75</v>
      </c>
      <c r="E40" s="6">
        <v>35.241999999999997</v>
      </c>
      <c r="F40" s="6">
        <v>158.043736</v>
      </c>
      <c r="G40" s="6">
        <v>2.675866887884756</v>
      </c>
      <c r="H40">
        <f t="shared" si="0"/>
        <v>8.8104999999999993</v>
      </c>
      <c r="I40">
        <f t="shared" si="1"/>
        <v>26.4315</v>
      </c>
      <c r="J40" t="s">
        <v>22</v>
      </c>
      <c r="K40" t="s">
        <v>5</v>
      </c>
    </row>
    <row r="41" spans="1:11" x14ac:dyDescent="0.25">
      <c r="A41" s="6">
        <v>9048</v>
      </c>
      <c r="B41">
        <v>1734</v>
      </c>
      <c r="C41" t="s">
        <v>10</v>
      </c>
      <c r="D41" t="s">
        <v>76</v>
      </c>
      <c r="E41" s="6">
        <v>35.241999999999997</v>
      </c>
      <c r="F41" s="6">
        <v>158.043736</v>
      </c>
      <c r="G41" s="6">
        <v>2.675866887884756</v>
      </c>
      <c r="H41">
        <f t="shared" si="0"/>
        <v>8.8104999999999993</v>
      </c>
      <c r="I41">
        <f t="shared" si="1"/>
        <v>26.4315</v>
      </c>
      <c r="J41" t="s">
        <v>22</v>
      </c>
      <c r="K41" t="s">
        <v>5</v>
      </c>
    </row>
    <row r="42" spans="1:11" x14ac:dyDescent="0.25">
      <c r="A42" s="6">
        <v>9185</v>
      </c>
      <c r="B42">
        <v>1736</v>
      </c>
      <c r="C42" t="s">
        <v>10</v>
      </c>
      <c r="D42" t="s">
        <v>77</v>
      </c>
      <c r="E42" s="6">
        <v>43.011077</v>
      </c>
      <c r="F42" s="6">
        <v>71.366877930000001</v>
      </c>
      <c r="G42" s="6">
        <v>7.2321073720815914</v>
      </c>
      <c r="H42">
        <f t="shared" si="0"/>
        <v>10.75276925</v>
      </c>
      <c r="I42">
        <f t="shared" si="1"/>
        <v>32.25830775</v>
      </c>
      <c r="J42" t="s">
        <v>22</v>
      </c>
      <c r="K42" t="s">
        <v>5</v>
      </c>
    </row>
    <row r="43" spans="1:11" x14ac:dyDescent="0.25">
      <c r="A43" s="6">
        <v>9069</v>
      </c>
      <c r="B43">
        <v>1737</v>
      </c>
      <c r="C43" t="s">
        <v>10</v>
      </c>
      <c r="D43" t="s">
        <v>78</v>
      </c>
      <c r="E43" s="6">
        <v>18.664999999999999</v>
      </c>
      <c r="F43" s="6">
        <v>261.51133809999999</v>
      </c>
      <c r="G43" s="6">
        <v>0.85648294115015267</v>
      </c>
      <c r="H43">
        <f t="shared" si="0"/>
        <v>4.6662499999999998</v>
      </c>
      <c r="I43">
        <f t="shared" si="1"/>
        <v>13.998749999999999</v>
      </c>
      <c r="J43" t="s">
        <v>22</v>
      </c>
      <c r="K43" t="s">
        <v>15</v>
      </c>
    </row>
    <row r="44" spans="1:11" x14ac:dyDescent="0.25">
      <c r="A44" s="6">
        <v>9068</v>
      </c>
      <c r="B44">
        <v>1755</v>
      </c>
      <c r="C44" t="s">
        <v>10</v>
      </c>
      <c r="D44" t="s">
        <v>79</v>
      </c>
      <c r="E44" s="6">
        <v>18.664999999999999</v>
      </c>
      <c r="F44" s="6">
        <v>261.51133809999999</v>
      </c>
      <c r="G44" s="6">
        <v>0.85648294115015267</v>
      </c>
      <c r="H44">
        <f t="shared" si="0"/>
        <v>4.6662499999999998</v>
      </c>
      <c r="I44">
        <f t="shared" si="1"/>
        <v>13.998749999999999</v>
      </c>
      <c r="J44" t="s">
        <v>22</v>
      </c>
      <c r="K44" t="s">
        <v>15</v>
      </c>
    </row>
    <row r="45" spans="1:11" x14ac:dyDescent="0.25">
      <c r="A45" s="6">
        <v>9067</v>
      </c>
      <c r="B45">
        <v>1756</v>
      </c>
      <c r="C45" t="s">
        <v>10</v>
      </c>
      <c r="D45" t="s">
        <v>80</v>
      </c>
      <c r="E45" s="6">
        <v>18.664999999999999</v>
      </c>
      <c r="F45" s="6">
        <v>261.51133809999999</v>
      </c>
      <c r="G45" s="6">
        <v>0.85648294115015267</v>
      </c>
      <c r="H45">
        <f t="shared" si="0"/>
        <v>4.6662499999999998</v>
      </c>
      <c r="I45">
        <f t="shared" si="1"/>
        <v>13.998749999999999</v>
      </c>
      <c r="J45" t="s">
        <v>22</v>
      </c>
      <c r="K45" t="s">
        <v>15</v>
      </c>
    </row>
    <row r="46" spans="1:11" x14ac:dyDescent="0.25">
      <c r="A46" s="6">
        <v>9070</v>
      </c>
      <c r="B46">
        <v>1757</v>
      </c>
      <c r="C46" t="s">
        <v>10</v>
      </c>
      <c r="D46" t="s">
        <v>81</v>
      </c>
      <c r="E46" s="6">
        <v>18.664999999999999</v>
      </c>
      <c r="F46" s="6">
        <v>261.51133809999999</v>
      </c>
      <c r="G46" s="6">
        <v>0.85648294115015267</v>
      </c>
      <c r="H46">
        <f t="shared" si="0"/>
        <v>4.6662499999999998</v>
      </c>
      <c r="I46">
        <f t="shared" si="1"/>
        <v>13.998749999999999</v>
      </c>
      <c r="J46" t="s">
        <v>22</v>
      </c>
      <c r="K46" t="s">
        <v>15</v>
      </c>
    </row>
    <row r="47" spans="1:11" x14ac:dyDescent="0.25">
      <c r="A47" s="6">
        <v>9164</v>
      </c>
      <c r="B47">
        <v>1792</v>
      </c>
      <c r="C47" t="s">
        <v>10</v>
      </c>
      <c r="D47" t="s">
        <v>82</v>
      </c>
      <c r="E47" s="6">
        <v>253.79416670000001</v>
      </c>
      <c r="F47" s="6">
        <v>455.1454324</v>
      </c>
      <c r="G47" s="6">
        <v>6.691333766310251</v>
      </c>
      <c r="H47">
        <f t="shared" si="0"/>
        <v>63.448541675000001</v>
      </c>
      <c r="I47">
        <f t="shared" si="1"/>
        <v>190.345625025</v>
      </c>
      <c r="J47" t="s">
        <v>26</v>
      </c>
      <c r="K47" t="s">
        <v>5</v>
      </c>
    </row>
    <row r="48" spans="1:11" x14ac:dyDescent="0.25">
      <c r="A48" s="6">
        <v>9211</v>
      </c>
      <c r="B48">
        <v>1795</v>
      </c>
      <c r="C48" t="s">
        <v>10</v>
      </c>
      <c r="D48" t="s">
        <v>83</v>
      </c>
      <c r="E48" s="6">
        <v>76.72666667</v>
      </c>
      <c r="F48" s="6">
        <v>165.76519859999999</v>
      </c>
      <c r="G48" s="6">
        <v>5.5543624826930351</v>
      </c>
      <c r="H48">
        <f t="shared" si="0"/>
        <v>19.1816666675</v>
      </c>
      <c r="I48">
        <f t="shared" si="1"/>
        <v>57.545000002500004</v>
      </c>
      <c r="J48" t="s">
        <v>26</v>
      </c>
      <c r="K48" t="s">
        <v>5</v>
      </c>
    </row>
    <row r="49" spans="1:11" x14ac:dyDescent="0.25">
      <c r="A49" s="6">
        <v>9181</v>
      </c>
      <c r="B49">
        <v>1797</v>
      </c>
      <c r="C49" t="s">
        <v>10</v>
      </c>
      <c r="D49" t="s">
        <v>84</v>
      </c>
      <c r="E49" s="6">
        <v>12.75666667</v>
      </c>
      <c r="F49" s="6">
        <v>26.820119420000001</v>
      </c>
      <c r="G49" s="6">
        <v>5.7076554225126559</v>
      </c>
      <c r="H49">
        <f t="shared" si="0"/>
        <v>3.1891666674999999</v>
      </c>
      <c r="I49">
        <f t="shared" si="1"/>
        <v>9.5675000024999992</v>
      </c>
      <c r="J49" t="s">
        <v>26</v>
      </c>
      <c r="K49" t="s">
        <v>5</v>
      </c>
    </row>
    <row r="50" spans="1:11" x14ac:dyDescent="0.25">
      <c r="A50" s="6">
        <v>9005</v>
      </c>
      <c r="B50">
        <v>1799</v>
      </c>
      <c r="C50" t="s">
        <v>10</v>
      </c>
      <c r="D50" t="s">
        <v>85</v>
      </c>
      <c r="E50" s="6">
        <v>99.424999999999997</v>
      </c>
      <c r="F50" s="6">
        <v>192.86902000000001</v>
      </c>
      <c r="G50" s="6">
        <v>6.1860634745797949</v>
      </c>
      <c r="H50">
        <f t="shared" si="0"/>
        <v>24.856249999999999</v>
      </c>
      <c r="I50">
        <f t="shared" si="1"/>
        <v>74.568749999999994</v>
      </c>
      <c r="J50" t="s">
        <v>26</v>
      </c>
      <c r="K50" t="s">
        <v>5</v>
      </c>
    </row>
    <row r="51" spans="1:11" x14ac:dyDescent="0.25">
      <c r="A51" s="6">
        <v>9091</v>
      </c>
      <c r="B51">
        <v>1800</v>
      </c>
      <c r="C51" t="s">
        <v>10</v>
      </c>
      <c r="D51" t="s">
        <v>86</v>
      </c>
      <c r="E51" s="6">
        <v>99.424999999999997</v>
      </c>
      <c r="F51" s="6">
        <v>192.86902000000001</v>
      </c>
      <c r="G51" s="6">
        <v>6.1860634745797949</v>
      </c>
      <c r="H51">
        <f t="shared" si="0"/>
        <v>24.856249999999999</v>
      </c>
      <c r="I51">
        <f t="shared" si="1"/>
        <v>74.568749999999994</v>
      </c>
      <c r="J51" t="s">
        <v>26</v>
      </c>
      <c r="K51" t="s">
        <v>5</v>
      </c>
    </row>
    <row r="52" spans="1:11" x14ac:dyDescent="0.25">
      <c r="A52" s="6">
        <v>9151</v>
      </c>
      <c r="B52">
        <v>1801</v>
      </c>
      <c r="C52" t="s">
        <v>10</v>
      </c>
      <c r="D52" t="s">
        <v>87</v>
      </c>
      <c r="E52" s="6">
        <v>56.253</v>
      </c>
      <c r="F52" s="6">
        <v>121.7601844</v>
      </c>
      <c r="G52" s="6">
        <v>5.5439797773499429</v>
      </c>
      <c r="H52">
        <f t="shared" si="0"/>
        <v>14.06325</v>
      </c>
      <c r="I52">
        <f t="shared" si="1"/>
        <v>42.189750000000004</v>
      </c>
      <c r="J52" t="s">
        <v>26</v>
      </c>
      <c r="K52" t="s">
        <v>5</v>
      </c>
    </row>
    <row r="53" spans="1:11" x14ac:dyDescent="0.25">
      <c r="A53" s="6">
        <v>9102</v>
      </c>
      <c r="B53">
        <v>1802</v>
      </c>
      <c r="C53" t="s">
        <v>10</v>
      </c>
      <c r="D53" t="s">
        <v>88</v>
      </c>
      <c r="E53" s="6">
        <v>25.85647891996754</v>
      </c>
      <c r="F53" s="6">
        <v>30.05650799</v>
      </c>
      <c r="G53" s="6">
        <v>10.323146891942402</v>
      </c>
      <c r="H53">
        <f t="shared" si="0"/>
        <v>6.4641197299918849</v>
      </c>
      <c r="I53">
        <f t="shared" si="1"/>
        <v>19.392359189975654</v>
      </c>
      <c r="J53" t="s">
        <v>26</v>
      </c>
      <c r="K53" t="s">
        <v>5</v>
      </c>
    </row>
    <row r="54" spans="1:11" x14ac:dyDescent="0.25">
      <c r="A54" s="6">
        <v>9105</v>
      </c>
      <c r="B54">
        <v>1805</v>
      </c>
      <c r="C54" t="s">
        <v>10</v>
      </c>
      <c r="D54" t="s">
        <v>89</v>
      </c>
      <c r="E54" s="6">
        <v>111.23543225139043</v>
      </c>
      <c r="F54" s="6">
        <v>107.78158209999999</v>
      </c>
      <c r="G54" s="6">
        <v>12.384538814602216</v>
      </c>
      <c r="H54">
        <f t="shared" si="0"/>
        <v>27.808858062847609</v>
      </c>
      <c r="I54">
        <f t="shared" si="1"/>
        <v>83.42657418854283</v>
      </c>
      <c r="J54" t="s">
        <v>26</v>
      </c>
      <c r="K54" t="s">
        <v>5</v>
      </c>
    </row>
    <row r="55" spans="1:11" x14ac:dyDescent="0.25">
      <c r="A55" s="6">
        <v>9100</v>
      </c>
      <c r="B55">
        <v>1809</v>
      </c>
      <c r="C55" t="s">
        <v>10</v>
      </c>
      <c r="D55" t="s">
        <v>90</v>
      </c>
      <c r="E55" s="6">
        <v>164.60286819999999</v>
      </c>
      <c r="F55" s="6">
        <v>116.4363446</v>
      </c>
      <c r="G55" s="6">
        <v>16.96407101395727</v>
      </c>
      <c r="H55">
        <f t="shared" si="0"/>
        <v>41.150717049999997</v>
      </c>
      <c r="I55">
        <f t="shared" si="1"/>
        <v>123.45215114999999</v>
      </c>
      <c r="J55" t="s">
        <v>26</v>
      </c>
      <c r="K55" t="s">
        <v>5</v>
      </c>
    </row>
    <row r="56" spans="1:11" x14ac:dyDescent="0.25">
      <c r="A56" s="6">
        <v>9019</v>
      </c>
      <c r="B56">
        <v>1814</v>
      </c>
      <c r="C56" t="s">
        <v>10</v>
      </c>
      <c r="D56" t="s">
        <v>91</v>
      </c>
      <c r="E56" s="6">
        <v>11.065277776666665</v>
      </c>
      <c r="F56" s="6">
        <v>88.924814870000006</v>
      </c>
      <c r="G56" s="6">
        <v>1.4932089936213773</v>
      </c>
      <c r="H56">
        <f t="shared" si="0"/>
        <v>2.7663194441666663</v>
      </c>
      <c r="I56">
        <f t="shared" si="1"/>
        <v>8.2989583324999998</v>
      </c>
      <c r="J56" t="s">
        <v>26</v>
      </c>
      <c r="K56" t="s">
        <v>16</v>
      </c>
    </row>
    <row r="57" spans="1:11" x14ac:dyDescent="0.25">
      <c r="A57" s="6">
        <v>9021</v>
      </c>
      <c r="B57">
        <v>1815</v>
      </c>
      <c r="C57" t="s">
        <v>10</v>
      </c>
      <c r="D57" t="s">
        <v>92</v>
      </c>
      <c r="E57" s="6">
        <v>11.065277776666665</v>
      </c>
      <c r="F57" s="6">
        <v>88.924814870000006</v>
      </c>
      <c r="G57" s="6">
        <v>1.4932089936213773</v>
      </c>
      <c r="H57">
        <f t="shared" si="0"/>
        <v>2.7663194441666663</v>
      </c>
      <c r="I57">
        <f t="shared" si="1"/>
        <v>8.2989583324999998</v>
      </c>
      <c r="J57" t="s">
        <v>26</v>
      </c>
      <c r="K57" t="s">
        <v>16</v>
      </c>
    </row>
    <row r="58" spans="1:11" x14ac:dyDescent="0.25">
      <c r="A58" s="6">
        <v>9020</v>
      </c>
      <c r="B58">
        <v>1816</v>
      </c>
      <c r="C58" t="s">
        <v>10</v>
      </c>
      <c r="D58" t="s">
        <v>93</v>
      </c>
      <c r="E58" s="6">
        <v>11.065277776666665</v>
      </c>
      <c r="F58" s="6">
        <v>88.924814870000006</v>
      </c>
      <c r="G58" s="6">
        <v>1.4932089936213773</v>
      </c>
      <c r="H58">
        <f t="shared" si="0"/>
        <v>2.7663194441666663</v>
      </c>
      <c r="I58">
        <f t="shared" si="1"/>
        <v>8.2989583324999998</v>
      </c>
      <c r="J58" t="s">
        <v>26</v>
      </c>
      <c r="K58" t="s">
        <v>16</v>
      </c>
    </row>
    <row r="59" spans="1:11" x14ac:dyDescent="0.25">
      <c r="A59" s="6">
        <v>9006</v>
      </c>
      <c r="B59">
        <v>1824</v>
      </c>
      <c r="C59" t="s">
        <v>10</v>
      </c>
      <c r="D59" t="s">
        <v>94</v>
      </c>
      <c r="E59" s="6">
        <v>62.895628940000002</v>
      </c>
      <c r="F59" s="6">
        <v>73.505576910000002</v>
      </c>
      <c r="G59" s="6">
        <v>10.267895022497552</v>
      </c>
      <c r="H59">
        <f t="shared" si="0"/>
        <v>15.723907235</v>
      </c>
      <c r="I59">
        <f t="shared" si="1"/>
        <v>47.171721705000003</v>
      </c>
      <c r="J59" t="s">
        <v>26</v>
      </c>
      <c r="K59" t="s">
        <v>5</v>
      </c>
    </row>
    <row r="60" spans="1:11" x14ac:dyDescent="0.25">
      <c r="A60" s="6">
        <v>9300</v>
      </c>
      <c r="B60">
        <v>1831</v>
      </c>
      <c r="C60" t="s">
        <v>10</v>
      </c>
      <c r="D60" t="s">
        <v>95</v>
      </c>
      <c r="E60" s="6">
        <v>16.710094290000001</v>
      </c>
      <c r="F60" s="6">
        <v>34.789389180000001</v>
      </c>
      <c r="G60" s="6">
        <v>5.7638589295864149</v>
      </c>
      <c r="H60">
        <f t="shared" si="0"/>
        <v>4.1775235725000002</v>
      </c>
      <c r="I60">
        <f t="shared" si="1"/>
        <v>12.532570717500001</v>
      </c>
      <c r="J60" t="s">
        <v>26</v>
      </c>
      <c r="K60" t="s">
        <v>103</v>
      </c>
    </row>
    <row r="61" spans="1:11" x14ac:dyDescent="0.25">
      <c r="A61" s="6">
        <v>9045</v>
      </c>
      <c r="B61">
        <v>9842</v>
      </c>
      <c r="C61" t="s">
        <v>10</v>
      </c>
      <c r="D61" t="s">
        <v>96</v>
      </c>
      <c r="E61" s="6">
        <v>2.24550524</v>
      </c>
      <c r="F61" s="6">
        <v>9.8837231610000007</v>
      </c>
      <c r="G61" s="6">
        <v>2.7263069231163786</v>
      </c>
      <c r="H61">
        <f t="shared" si="0"/>
        <v>0.56137630999999999</v>
      </c>
      <c r="I61">
        <f t="shared" si="1"/>
        <v>1.68412893</v>
      </c>
      <c r="J61" t="s">
        <v>28</v>
      </c>
      <c r="K61" t="s">
        <v>28</v>
      </c>
    </row>
    <row r="62" spans="1:11" x14ac:dyDescent="0.25">
      <c r="A62" s="6">
        <v>9097</v>
      </c>
      <c r="B62">
        <v>9853</v>
      </c>
      <c r="C62" t="s">
        <v>10</v>
      </c>
      <c r="D62" t="s">
        <v>97</v>
      </c>
      <c r="E62" s="6">
        <v>5.77257803</v>
      </c>
      <c r="F62" s="6">
        <v>136.18000789999999</v>
      </c>
      <c r="G62" s="6">
        <v>0.50867184859371717</v>
      </c>
      <c r="H62">
        <f t="shared" si="0"/>
        <v>1.4431445075</v>
      </c>
      <c r="I62">
        <f t="shared" si="1"/>
        <v>4.3294335225000005</v>
      </c>
      <c r="J62" t="s">
        <v>25</v>
      </c>
      <c r="K62" t="s">
        <v>12</v>
      </c>
    </row>
    <row r="63" spans="1:11" x14ac:dyDescent="0.25">
      <c r="A63" s="6">
        <v>9098</v>
      </c>
      <c r="B63">
        <v>9854</v>
      </c>
      <c r="C63" t="s">
        <v>10</v>
      </c>
      <c r="D63" t="s">
        <v>98</v>
      </c>
      <c r="E63" s="6">
        <v>5.77257803</v>
      </c>
      <c r="F63" s="6">
        <v>136.18000789999999</v>
      </c>
      <c r="G63" s="6">
        <v>0.50867184859371717</v>
      </c>
      <c r="H63">
        <f t="shared" si="0"/>
        <v>1.4431445075</v>
      </c>
      <c r="I63">
        <f t="shared" si="1"/>
        <v>4.3294335225000005</v>
      </c>
      <c r="J63" t="s">
        <v>25</v>
      </c>
      <c r="K63" t="s">
        <v>12</v>
      </c>
    </row>
    <row r="64" spans="1:11" x14ac:dyDescent="0.25">
      <c r="A64" s="6">
        <v>9080</v>
      </c>
      <c r="B64">
        <v>10265</v>
      </c>
      <c r="C64" t="s">
        <v>10</v>
      </c>
      <c r="D64" t="s">
        <v>99</v>
      </c>
      <c r="E64" s="6">
        <v>4.8658333330000003</v>
      </c>
      <c r="F64" s="6">
        <v>24.33621162</v>
      </c>
      <c r="G64" s="6">
        <v>2.3993052373038166</v>
      </c>
      <c r="H64">
        <f t="shared" si="0"/>
        <v>1.2164583332500001</v>
      </c>
      <c r="I64">
        <f t="shared" si="1"/>
        <v>3.64937499975</v>
      </c>
      <c r="J64" t="s">
        <v>8</v>
      </c>
      <c r="K64" t="s">
        <v>8</v>
      </c>
    </row>
    <row r="65" spans="1:11" x14ac:dyDescent="0.25">
      <c r="A65" s="6">
        <v>9323</v>
      </c>
      <c r="B65">
        <v>14080</v>
      </c>
      <c r="C65" t="s">
        <v>10</v>
      </c>
      <c r="D65" t="s">
        <v>100</v>
      </c>
      <c r="E65" s="6">
        <v>6.8376877500324653</v>
      </c>
      <c r="F65" s="6">
        <v>7.9483759999999997</v>
      </c>
      <c r="G65" s="6">
        <v>10.323146891942402</v>
      </c>
      <c r="H65">
        <f t="shared" si="0"/>
        <v>1.7094219375081163</v>
      </c>
      <c r="I65">
        <f t="shared" si="1"/>
        <v>5.128265812524349</v>
      </c>
      <c r="J65" t="s">
        <v>26</v>
      </c>
      <c r="K65" t="s">
        <v>5</v>
      </c>
    </row>
    <row r="66" spans="1:11" x14ac:dyDescent="0.25">
      <c r="A66" s="6">
        <v>9324</v>
      </c>
      <c r="B66">
        <v>14081</v>
      </c>
      <c r="C66" t="s">
        <v>10</v>
      </c>
      <c r="D66" t="s">
        <v>101</v>
      </c>
      <c r="E66" s="6">
        <v>5.8981861486095637</v>
      </c>
      <c r="F66" s="6">
        <v>5.7150480000000003</v>
      </c>
      <c r="G66" s="6">
        <v>12.384538814602216</v>
      </c>
      <c r="H66">
        <f t="shared" si="0"/>
        <v>1.4745465371523909</v>
      </c>
      <c r="I66">
        <f t="shared" si="1"/>
        <v>4.4236396114571725</v>
      </c>
      <c r="J66" t="s">
        <v>26</v>
      </c>
      <c r="K66" t="s">
        <v>5</v>
      </c>
    </row>
    <row r="72" spans="1:11" x14ac:dyDescent="0.25">
      <c r="A72" t="s">
        <v>18</v>
      </c>
      <c r="B72" s="5" t="s">
        <v>0</v>
      </c>
      <c r="C72" t="s">
        <v>2</v>
      </c>
      <c r="D72" t="s">
        <v>1</v>
      </c>
      <c r="E72" t="s">
        <v>17</v>
      </c>
      <c r="F72" s="7" t="s">
        <v>102</v>
      </c>
      <c r="G72" s="7" t="s">
        <v>19</v>
      </c>
      <c r="H72" s="1" t="s">
        <v>20</v>
      </c>
      <c r="I72" s="1" t="s">
        <v>21</v>
      </c>
      <c r="J72" t="s">
        <v>23</v>
      </c>
      <c r="K72" t="s">
        <v>3</v>
      </c>
    </row>
    <row r="73" spans="1:11" x14ac:dyDescent="0.25">
      <c r="A73" s="6">
        <v>9228</v>
      </c>
      <c r="B73">
        <v>933</v>
      </c>
      <c r="C73" t="s">
        <v>4</v>
      </c>
      <c r="D73" t="s">
        <v>107</v>
      </c>
      <c r="E73" s="6">
        <v>394</v>
      </c>
      <c r="F73" s="6">
        <v>120.8072068</v>
      </c>
      <c r="G73" s="6">
        <v>39.136737991362942</v>
      </c>
      <c r="H73">
        <f t="shared" ref="H73:H81" si="2">0.4*E73</f>
        <v>157.60000000000002</v>
      </c>
      <c r="I73">
        <f t="shared" ref="I73:I81" si="3">0.6*E73</f>
        <v>236.39999999999998</v>
      </c>
      <c r="J73" t="s">
        <v>22</v>
      </c>
      <c r="K73" t="s">
        <v>115</v>
      </c>
    </row>
    <row r="74" spans="1:11" x14ac:dyDescent="0.25">
      <c r="A74" s="6">
        <v>9242</v>
      </c>
      <c r="B74">
        <v>934</v>
      </c>
      <c r="C74" t="s">
        <v>6</v>
      </c>
      <c r="D74" t="s">
        <v>108</v>
      </c>
      <c r="E74" s="6">
        <v>100.931</v>
      </c>
      <c r="F74" s="6">
        <v>73.964384140000007</v>
      </c>
      <c r="G74" s="6">
        <v>16.37507043535291</v>
      </c>
      <c r="H74">
        <f t="shared" si="2"/>
        <v>40.372399999999999</v>
      </c>
      <c r="I74">
        <f t="shared" si="3"/>
        <v>60.558599999999998</v>
      </c>
      <c r="J74" t="s">
        <v>22</v>
      </c>
      <c r="K74" t="s">
        <v>5</v>
      </c>
    </row>
    <row r="75" spans="1:11" x14ac:dyDescent="0.25">
      <c r="A75" s="6">
        <v>9106</v>
      </c>
      <c r="B75">
        <v>941</v>
      </c>
      <c r="C75" t="s">
        <v>7</v>
      </c>
      <c r="D75" t="s">
        <v>106</v>
      </c>
      <c r="E75" s="6">
        <v>132.4</v>
      </c>
      <c r="F75" s="6">
        <v>238.50630899999999</v>
      </c>
      <c r="G75" s="6">
        <v>6.661459005681901</v>
      </c>
      <c r="H75">
        <f t="shared" si="2"/>
        <v>52.960000000000008</v>
      </c>
      <c r="I75">
        <f t="shared" si="3"/>
        <v>79.44</v>
      </c>
      <c r="J75" t="s">
        <v>8</v>
      </c>
      <c r="K75" t="s">
        <v>8</v>
      </c>
    </row>
    <row r="76" spans="1:11" x14ac:dyDescent="0.25">
      <c r="A76" s="6">
        <v>9079</v>
      </c>
      <c r="B76">
        <v>944</v>
      </c>
      <c r="C76" t="s">
        <v>104</v>
      </c>
      <c r="D76" t="s">
        <v>109</v>
      </c>
      <c r="E76" s="6">
        <v>57.05</v>
      </c>
      <c r="F76" s="6">
        <v>148.1557962</v>
      </c>
      <c r="G76" s="6">
        <v>4.6208114536122347</v>
      </c>
      <c r="H76">
        <f t="shared" si="2"/>
        <v>22.82</v>
      </c>
      <c r="I76">
        <f t="shared" si="3"/>
        <v>34.229999999999997</v>
      </c>
      <c r="J76" t="s">
        <v>8</v>
      </c>
      <c r="K76" t="s">
        <v>8</v>
      </c>
    </row>
    <row r="77" spans="1:11" x14ac:dyDescent="0.25">
      <c r="A77" s="6">
        <v>9245</v>
      </c>
      <c r="B77">
        <v>946</v>
      </c>
      <c r="C77" t="s">
        <v>9</v>
      </c>
      <c r="D77" t="s">
        <v>111</v>
      </c>
      <c r="E77" s="6">
        <v>1878.1343566593223</v>
      </c>
      <c r="F77" s="6">
        <v>565.59219440000004</v>
      </c>
      <c r="G77" s="6">
        <v>39.847813500715922</v>
      </c>
      <c r="H77">
        <f t="shared" si="2"/>
        <v>751.25374266372899</v>
      </c>
      <c r="I77">
        <f t="shared" si="3"/>
        <v>1126.8806139955934</v>
      </c>
      <c r="J77" t="s">
        <v>22</v>
      </c>
      <c r="K77" t="s">
        <v>5</v>
      </c>
    </row>
    <row r="78" spans="1:11" x14ac:dyDescent="0.25">
      <c r="A78" s="6">
        <v>9244</v>
      </c>
      <c r="B78">
        <v>947</v>
      </c>
      <c r="C78" t="s">
        <v>9</v>
      </c>
      <c r="D78" t="s">
        <v>112</v>
      </c>
      <c r="E78" s="6">
        <v>241.86564334067802</v>
      </c>
      <c r="F78" s="6">
        <v>72.83681249</v>
      </c>
      <c r="G78" s="6">
        <v>39.847813500715922</v>
      </c>
      <c r="H78">
        <f t="shared" si="2"/>
        <v>96.746257336271213</v>
      </c>
      <c r="I78">
        <f t="shared" si="3"/>
        <v>145.11938600440681</v>
      </c>
      <c r="J78" t="s">
        <v>22</v>
      </c>
      <c r="K78" t="s">
        <v>5</v>
      </c>
    </row>
    <row r="79" spans="1:11" x14ac:dyDescent="0.25">
      <c r="A79" s="6">
        <v>9260</v>
      </c>
      <c r="B79">
        <v>1354</v>
      </c>
      <c r="C79" t="s">
        <v>29</v>
      </c>
      <c r="D79" t="s">
        <v>110</v>
      </c>
      <c r="E79" s="6">
        <v>0.22709770100000001</v>
      </c>
      <c r="F79" s="6">
        <v>146.66043859999999</v>
      </c>
      <c r="G79" s="6">
        <v>1.858151003784057E-2</v>
      </c>
      <c r="H79">
        <f t="shared" si="2"/>
        <v>9.0839080400000008E-2</v>
      </c>
      <c r="I79">
        <f t="shared" si="3"/>
        <v>0.13625862059999999</v>
      </c>
      <c r="J79" t="s">
        <v>22</v>
      </c>
      <c r="K79" t="s">
        <v>30</v>
      </c>
    </row>
    <row r="80" spans="1:11" x14ac:dyDescent="0.25">
      <c r="A80" s="6">
        <v>9186</v>
      </c>
      <c r="B80">
        <v>1753</v>
      </c>
      <c r="C80" t="s">
        <v>105</v>
      </c>
      <c r="D80" t="s">
        <v>113</v>
      </c>
      <c r="E80" s="6">
        <v>0.82242544919244487</v>
      </c>
      <c r="F80" s="6">
        <v>48.871419080000003</v>
      </c>
      <c r="G80" s="6">
        <v>0.20194022551614718</v>
      </c>
      <c r="H80">
        <f t="shared" si="2"/>
        <v>0.32897017967697795</v>
      </c>
      <c r="I80">
        <f t="shared" si="3"/>
        <v>0.49345526951546692</v>
      </c>
      <c r="J80" t="s">
        <v>22</v>
      </c>
      <c r="K80" t="s">
        <v>15</v>
      </c>
    </row>
    <row r="81" spans="1:11" x14ac:dyDescent="0.25">
      <c r="A81" s="6">
        <v>9187</v>
      </c>
      <c r="B81">
        <v>10049</v>
      </c>
      <c r="C81" t="s">
        <v>105</v>
      </c>
      <c r="D81" t="s">
        <v>114</v>
      </c>
      <c r="E81" s="6">
        <v>0.13957455080755515</v>
      </c>
      <c r="F81" s="6">
        <v>8.2940117820000001</v>
      </c>
      <c r="G81" s="6">
        <v>0.20194022551614718</v>
      </c>
      <c r="H81">
        <f t="shared" si="2"/>
        <v>5.5829820323022063E-2</v>
      </c>
      <c r="I81">
        <f t="shared" si="3"/>
        <v>8.3744730484533084E-2</v>
      </c>
      <c r="J81" t="s">
        <v>22</v>
      </c>
      <c r="K81" t="s">
        <v>15</v>
      </c>
    </row>
  </sheetData>
  <sortState xmlns:xlrd2="http://schemas.microsoft.com/office/spreadsheetml/2017/richdata2" ref="A73:L81">
    <sortCondition ref="B73:B8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BySubbasin2023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Davis, Alexa</dc:creator>
  <cp:lastModifiedBy>Flynn, Brian</cp:lastModifiedBy>
  <dcterms:created xsi:type="dcterms:W3CDTF">2022-03-30T16:54:56Z</dcterms:created>
  <dcterms:modified xsi:type="dcterms:W3CDTF">2024-04-10T14:46:03Z</dcterms:modified>
</cp:coreProperties>
</file>