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thulint\Documents\Water Data\"/>
    </mc:Choice>
  </mc:AlternateContent>
  <bookViews>
    <workbookView xWindow="-120" yWindow="-120" windowWidth="29040" windowHeight="15840" firstSheet="3" activeTab="10"/>
  </bookViews>
  <sheets>
    <sheet name="Data" sheetId="1" r:id="rId1"/>
    <sheet name="2016 data" sheetId="2" r:id="rId2"/>
    <sheet name="2016 PT" sheetId="3" r:id="rId3"/>
    <sheet name="2017 data" sheetId="4" r:id="rId4"/>
    <sheet name="2017 PT" sheetId="5" r:id="rId5"/>
    <sheet name="2018 data" sheetId="6" r:id="rId6"/>
    <sheet name="2018 PT" sheetId="7" r:id="rId7"/>
    <sheet name="2019 data " sheetId="9" r:id="rId8"/>
    <sheet name="2020 data" sheetId="10" r:id="rId9"/>
    <sheet name="2021 data " sheetId="11" r:id="rId10"/>
    <sheet name="2022 data" sheetId="12" r:id="rId11"/>
  </sheets>
  <calcPr calcId="191029"/>
  <pivotCaches>
    <pivotCache cacheId="3" r:id="rId12"/>
    <pivotCache cacheId="4" r:id="rId13"/>
    <pivotCache cacheId="5" r:id="rId1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2" l="1"/>
  <c r="F19" i="12"/>
  <c r="F18" i="12"/>
  <c r="F17" i="12"/>
  <c r="F21" i="12" s="1"/>
  <c r="F16" i="12"/>
  <c r="F15" i="12"/>
  <c r="I5" i="12" l="1"/>
  <c r="I3" i="12"/>
  <c r="I2" i="12"/>
  <c r="F10" i="12"/>
  <c r="F7" i="12"/>
  <c r="F6" i="12"/>
  <c r="F5" i="12"/>
  <c r="F4" i="12"/>
  <c r="B78" i="12" l="1"/>
  <c r="I4" i="12" l="1"/>
  <c r="F14" i="12"/>
  <c r="F13" i="12"/>
  <c r="F12" i="12"/>
  <c r="F11" i="12"/>
  <c r="F9" i="12"/>
  <c r="F8" i="12"/>
  <c r="F3" i="12"/>
  <c r="F2" i="12"/>
  <c r="I5" i="11"/>
  <c r="I4" i="11"/>
  <c r="I3" i="11"/>
  <c r="I2" i="11"/>
  <c r="F3" i="11"/>
  <c r="F11" i="11"/>
  <c r="F10" i="11"/>
  <c r="F9" i="11"/>
  <c r="F8" i="11"/>
  <c r="F7" i="11"/>
  <c r="F6" i="11"/>
  <c r="F5" i="11"/>
  <c r="F4" i="11"/>
  <c r="F2" i="11"/>
  <c r="I6" i="12" l="1"/>
  <c r="K2" i="12" l="1"/>
  <c r="M2" i="12" s="1"/>
  <c r="B77" i="11"/>
  <c r="F12" i="11"/>
  <c r="I6" i="11"/>
  <c r="K2" i="11" l="1"/>
  <c r="M2" i="11" s="1"/>
  <c r="B77" i="10"/>
  <c r="F12" i="10"/>
  <c r="I6" i="10"/>
  <c r="K2" i="10" l="1"/>
  <c r="M2" i="10" s="1"/>
  <c r="B77" i="9"/>
  <c r="K2" i="9" s="1"/>
  <c r="F12" i="9"/>
  <c r="I6" i="9"/>
  <c r="M2" i="9" l="1"/>
  <c r="F12" i="7" l="1"/>
  <c r="F11" i="7"/>
  <c r="F10" i="7"/>
  <c r="F9" i="7"/>
  <c r="F8" i="7"/>
  <c r="F7" i="7"/>
  <c r="I6" i="7"/>
  <c r="F6" i="7"/>
  <c r="I5" i="7"/>
  <c r="F5" i="7"/>
  <c r="I4" i="7"/>
  <c r="F4" i="7"/>
  <c r="I3" i="7"/>
  <c r="F3" i="7"/>
  <c r="I4" i="5"/>
  <c r="I5" i="5"/>
  <c r="I6" i="5"/>
  <c r="I3" i="5"/>
  <c r="I7" i="5" s="1"/>
  <c r="F4" i="5"/>
  <c r="F5" i="5"/>
  <c r="F6" i="5"/>
  <c r="F13" i="5" s="1"/>
  <c r="F7" i="5"/>
  <c r="F8" i="5"/>
  <c r="F9" i="5"/>
  <c r="F10" i="5"/>
  <c r="F11" i="5"/>
  <c r="F12" i="5"/>
  <c r="F3" i="5"/>
  <c r="I3" i="3"/>
  <c r="I4" i="3"/>
  <c r="I7" i="3" s="1"/>
  <c r="I5" i="3"/>
  <c r="I6" i="3"/>
  <c r="H6" i="3"/>
  <c r="H5" i="3"/>
  <c r="H4" i="3"/>
  <c r="H3" i="3"/>
  <c r="F5" i="3"/>
  <c r="F6" i="3"/>
  <c r="F7" i="3"/>
  <c r="F8" i="3"/>
  <c r="F9" i="3"/>
  <c r="F10" i="3"/>
  <c r="F11" i="3"/>
  <c r="F12" i="3"/>
  <c r="E12" i="3"/>
  <c r="E11" i="3"/>
  <c r="E10" i="3"/>
  <c r="E9" i="3"/>
  <c r="E8" i="3"/>
  <c r="E7" i="3"/>
  <c r="E6" i="3"/>
  <c r="E5" i="3"/>
  <c r="F4" i="3"/>
  <c r="E4" i="3"/>
  <c r="F3" i="3"/>
  <c r="F13" i="3" s="1"/>
  <c r="E3" i="3"/>
  <c r="L3" i="3" l="1"/>
  <c r="N3" i="3" s="1"/>
  <c r="K3" i="5"/>
  <c r="N3" i="5" s="1"/>
  <c r="F13" i="7"/>
  <c r="I7" i="7"/>
  <c r="K3" i="7"/>
  <c r="N3" i="7" s="1"/>
  <c r="GH98" i="1" l="1"/>
  <c r="FU98" i="1"/>
  <c r="FI98" i="1"/>
  <c r="EW98" i="1"/>
  <c r="EK98" i="1"/>
  <c r="DY98" i="1"/>
  <c r="DM98" i="1"/>
  <c r="BX98" i="1"/>
  <c r="BY81" i="1"/>
  <c r="BY79" i="1"/>
  <c r="BY65" i="1"/>
  <c r="BY50" i="1"/>
  <c r="BY42" i="1"/>
  <c r="BY35" i="1"/>
  <c r="BY30" i="1"/>
  <c r="BY13" i="1"/>
  <c r="CS98" i="1"/>
  <c r="CI98" i="1"/>
  <c r="BM98" i="1"/>
  <c r="BC98" i="1"/>
  <c r="AS98" i="1"/>
  <c r="AI98" i="1"/>
  <c r="Z98" i="1"/>
  <c r="Q98" i="1"/>
  <c r="H98" i="1"/>
  <c r="DJ98" i="1" l="1"/>
  <c r="CZ98" i="1"/>
  <c r="CR98" i="1"/>
  <c r="CD98" i="1"/>
  <c r="CA98" i="1"/>
  <c r="BU98" i="1"/>
  <c r="BP98" i="1"/>
  <c r="BK98" i="1"/>
  <c r="BF98" i="1"/>
  <c r="BA98" i="1"/>
  <c r="AV98" i="1"/>
  <c r="AQ98" i="1"/>
  <c r="AL98" i="1"/>
  <c r="AH98" i="1"/>
  <c r="AC98" i="1"/>
  <c r="Y98" i="1"/>
  <c r="T98" i="1"/>
  <c r="P98" i="1"/>
  <c r="K98" i="1"/>
  <c r="G98" i="1"/>
  <c r="GE98" i="1" l="1"/>
  <c r="FP98" i="1"/>
  <c r="FD98" i="1"/>
  <c r="ER98" i="1"/>
  <c r="EF98" i="1"/>
  <c r="DT98" i="1"/>
  <c r="GI97" i="1"/>
  <c r="GG97" i="1"/>
  <c r="FX97" i="1"/>
  <c r="FV97" i="1"/>
  <c r="FL97" i="1"/>
  <c r="FF97" i="1"/>
  <c r="FJ97" i="1" s="1"/>
  <c r="EZ97" i="1"/>
  <c r="EX97" i="1"/>
  <c r="EN97" i="1"/>
  <c r="EL97" i="1"/>
  <c r="EB97" i="1"/>
  <c r="DZ97" i="1"/>
  <c r="DN96" i="1"/>
  <c r="DF96" i="1"/>
  <c r="DC96" i="1"/>
  <c r="CV96" i="1"/>
  <c r="CL96" i="1"/>
  <c r="GI96" i="1"/>
  <c r="GG96" i="1"/>
  <c r="FX96" i="1"/>
  <c r="FV96" i="1"/>
  <c r="FL96" i="1"/>
  <c r="FJ96" i="1"/>
  <c r="FF96" i="1"/>
  <c r="EZ96" i="1"/>
  <c r="EX96" i="1"/>
  <c r="EN96" i="1"/>
  <c r="EL96" i="1"/>
  <c r="EB96" i="1"/>
  <c r="DZ96" i="1"/>
  <c r="CV95" i="1"/>
  <c r="CL95" i="1"/>
  <c r="GG95" i="1"/>
  <c r="GI95" i="1" s="1"/>
  <c r="FX95" i="1"/>
  <c r="FV95" i="1"/>
  <c r="FL95" i="1"/>
  <c r="FF95" i="1"/>
  <c r="FJ95" i="1" s="1"/>
  <c r="EZ95" i="1"/>
  <c r="EX95" i="1"/>
  <c r="EN95" i="1"/>
  <c r="EL95" i="1"/>
  <c r="EB95" i="1"/>
  <c r="DZ95" i="1"/>
  <c r="DP94" i="1"/>
  <c r="DN94" i="1"/>
  <c r="DF94" i="1"/>
  <c r="DC94" i="1"/>
  <c r="CV94" i="1"/>
  <c r="CL94" i="1"/>
  <c r="GG94" i="1"/>
  <c r="FX94" i="1"/>
  <c r="FV94" i="1"/>
  <c r="FL94" i="1"/>
  <c r="FF94" i="1"/>
  <c r="FJ94" i="1" s="1"/>
  <c r="EZ94" i="1"/>
  <c r="EX94" i="1"/>
  <c r="EN94" i="1"/>
  <c r="GG93" i="1"/>
  <c r="FX93" i="1"/>
  <c r="FV93" i="1"/>
  <c r="FL93" i="1"/>
  <c r="FF93" i="1"/>
  <c r="EZ93" i="1"/>
  <c r="EX93" i="1"/>
  <c r="EN93" i="1"/>
  <c r="EL93" i="1"/>
  <c r="EB93" i="1"/>
  <c r="DZ93" i="1"/>
  <c r="CV92" i="1"/>
  <c r="CL92" i="1"/>
  <c r="GG92" i="1"/>
  <c r="FX92" i="1"/>
  <c r="FV92" i="1"/>
  <c r="FL92" i="1"/>
  <c r="FF92" i="1"/>
  <c r="EZ92" i="1"/>
  <c r="EX92" i="1"/>
  <c r="EN92" i="1"/>
  <c r="EL92" i="1"/>
  <c r="EB92" i="1"/>
  <c r="DZ92" i="1"/>
  <c r="DP91" i="1"/>
  <c r="DN91" i="1"/>
  <c r="DF91" i="1"/>
  <c r="DC91" i="1"/>
  <c r="CV91" i="1"/>
  <c r="CL91" i="1"/>
  <c r="GG91" i="1"/>
  <c r="GI91" i="1" s="1"/>
  <c r="FX91" i="1"/>
  <c r="FV91" i="1"/>
  <c r="FL91" i="1"/>
  <c r="FJ91" i="1"/>
  <c r="FF91" i="1"/>
  <c r="EZ91" i="1"/>
  <c r="GG90" i="1"/>
  <c r="FX90" i="1"/>
  <c r="FV90" i="1"/>
  <c r="FL90" i="1"/>
  <c r="FF90" i="1"/>
  <c r="FJ90" i="1" s="1"/>
  <c r="EZ90" i="1"/>
  <c r="EX90" i="1"/>
  <c r="EN90" i="1"/>
  <c r="EL90" i="1"/>
  <c r="EB90" i="1"/>
  <c r="DZ90" i="1"/>
  <c r="DP89" i="1"/>
  <c r="CV89" i="1"/>
  <c r="CL89" i="1"/>
  <c r="GI89" i="1"/>
  <c r="GG89" i="1"/>
  <c r="FX89" i="1"/>
  <c r="FV89" i="1"/>
  <c r="FL89" i="1"/>
  <c r="FJ89" i="1"/>
  <c r="FF89" i="1"/>
  <c r="EZ89" i="1"/>
  <c r="EX89" i="1"/>
  <c r="EN89" i="1"/>
  <c r="EL89" i="1"/>
  <c r="EB89" i="1"/>
  <c r="DZ89" i="1"/>
  <c r="DP88" i="1"/>
  <c r="CV88" i="1"/>
  <c r="CL88" i="1"/>
  <c r="GI88" i="1"/>
  <c r="GG88" i="1"/>
  <c r="FX88" i="1"/>
  <c r="FV88" i="1"/>
  <c r="FL88" i="1"/>
  <c r="FJ88" i="1"/>
  <c r="FF88" i="1"/>
  <c r="EZ88" i="1"/>
  <c r="EX88" i="1"/>
  <c r="EN88" i="1"/>
  <c r="EL88" i="1"/>
  <c r="EB88" i="1"/>
  <c r="DZ88" i="1"/>
  <c r="DP87" i="1"/>
  <c r="DN87" i="1"/>
  <c r="DF87" i="1"/>
  <c r="DC87" i="1"/>
  <c r="CV87" i="1"/>
  <c r="CL87" i="1"/>
  <c r="GG87" i="1"/>
  <c r="FX87" i="1"/>
  <c r="FV87" i="1"/>
  <c r="FL87" i="1"/>
  <c r="GI86" i="1"/>
  <c r="GG86" i="1"/>
  <c r="FX86" i="1"/>
  <c r="FV86" i="1"/>
  <c r="FL86" i="1"/>
  <c r="FJ86" i="1"/>
  <c r="FF86" i="1"/>
  <c r="EZ86" i="1"/>
  <c r="EX86" i="1"/>
  <c r="EN86" i="1"/>
  <c r="EL86" i="1"/>
  <c r="EB86" i="1"/>
  <c r="DZ86" i="1"/>
  <c r="DP85" i="1"/>
  <c r="DN85" i="1"/>
  <c r="DF85" i="1"/>
  <c r="DC85" i="1"/>
  <c r="CV85" i="1"/>
  <c r="CL85" i="1"/>
  <c r="GG85" i="1"/>
  <c r="GI85" i="1" s="1"/>
  <c r="FX85" i="1"/>
  <c r="FV85" i="1"/>
  <c r="FL85" i="1"/>
  <c r="FF85" i="1"/>
  <c r="FJ85" i="1" s="1"/>
  <c r="EZ85" i="1"/>
  <c r="EX85" i="1"/>
  <c r="EN85" i="1"/>
  <c r="EL85" i="1"/>
  <c r="EB85" i="1"/>
  <c r="GI84" i="1"/>
  <c r="GG84" i="1"/>
  <c r="FX84" i="1"/>
  <c r="FV84" i="1"/>
  <c r="FL84" i="1"/>
  <c r="FF84" i="1"/>
  <c r="FJ84" i="1" s="1"/>
  <c r="EZ84" i="1"/>
  <c r="GG83" i="1"/>
  <c r="FX83" i="1"/>
  <c r="FV83" i="1"/>
  <c r="FL83" i="1"/>
  <c r="FF83" i="1"/>
  <c r="FJ83" i="1" s="1"/>
  <c r="EZ83" i="1"/>
  <c r="EX83" i="1"/>
  <c r="EN83" i="1"/>
  <c r="EL83" i="1"/>
  <c r="EB83" i="1"/>
  <c r="GI81" i="1"/>
  <c r="GG81" i="1"/>
  <c r="FX81" i="1"/>
  <c r="FV81" i="1"/>
  <c r="FL81" i="1"/>
  <c r="FJ81" i="1"/>
  <c r="FF81" i="1"/>
  <c r="EZ81" i="1"/>
  <c r="EX81" i="1"/>
  <c r="EN81" i="1"/>
  <c r="EL81" i="1"/>
  <c r="EB81" i="1"/>
  <c r="DZ81" i="1"/>
  <c r="DP81" i="1"/>
  <c r="DN81" i="1"/>
  <c r="DF81" i="1"/>
  <c r="DC81" i="1"/>
  <c r="CV81" i="1"/>
  <c r="CL81" i="1"/>
  <c r="GG80" i="1"/>
  <c r="FX80" i="1"/>
  <c r="FV80" i="1"/>
  <c r="FL80" i="1"/>
  <c r="FF80" i="1"/>
  <c r="FJ80" i="1" s="1"/>
  <c r="EZ80" i="1"/>
  <c r="EX80" i="1"/>
  <c r="EN80" i="1"/>
  <c r="EL80" i="1"/>
  <c r="EB80" i="1"/>
  <c r="DZ80" i="1"/>
  <c r="DP80" i="1"/>
  <c r="DN80" i="1"/>
  <c r="DF80" i="1"/>
  <c r="DC80" i="1"/>
  <c r="CV80" i="1"/>
  <c r="CL80" i="1"/>
  <c r="GG79" i="1"/>
  <c r="FX79" i="1"/>
  <c r="FV79" i="1"/>
  <c r="FL79" i="1"/>
  <c r="FF79" i="1"/>
  <c r="FJ79" i="1" s="1"/>
  <c r="EZ79" i="1"/>
  <c r="EX79" i="1"/>
  <c r="EN79" i="1"/>
  <c r="EL79" i="1"/>
  <c r="EB79" i="1"/>
  <c r="DZ79" i="1"/>
  <c r="DP79" i="1"/>
  <c r="DN79" i="1"/>
  <c r="DF79" i="1"/>
  <c r="DC79" i="1"/>
  <c r="CV79" i="1"/>
  <c r="CL79" i="1"/>
  <c r="GG78" i="1"/>
  <c r="FX78" i="1"/>
  <c r="FV78" i="1"/>
  <c r="FL78" i="1"/>
  <c r="FF78" i="1"/>
  <c r="FJ78" i="1" s="1"/>
  <c r="EZ78" i="1"/>
  <c r="EX78" i="1"/>
  <c r="EN78" i="1"/>
  <c r="EL78" i="1"/>
  <c r="EB78" i="1"/>
  <c r="DZ78" i="1"/>
  <c r="DP78" i="1"/>
  <c r="DN78" i="1"/>
  <c r="DF78" i="1"/>
  <c r="DC78" i="1"/>
  <c r="CV78" i="1"/>
  <c r="CL78" i="1"/>
  <c r="GI75" i="1"/>
  <c r="GG75" i="1"/>
  <c r="FX75" i="1"/>
  <c r="FV75" i="1"/>
  <c r="FL75" i="1"/>
  <c r="FJ75" i="1"/>
  <c r="FF75" i="1"/>
  <c r="EZ75" i="1"/>
  <c r="EX75" i="1"/>
  <c r="EN75" i="1"/>
  <c r="EL75" i="1"/>
  <c r="EB75" i="1"/>
  <c r="DZ75" i="1"/>
  <c r="DP75" i="1"/>
  <c r="DN75" i="1"/>
  <c r="DF75" i="1"/>
  <c r="DC75" i="1"/>
  <c r="CV75" i="1"/>
  <c r="CL75" i="1"/>
  <c r="GG74" i="1"/>
  <c r="FX74" i="1"/>
  <c r="FV74" i="1"/>
  <c r="FL74" i="1"/>
  <c r="FF74" i="1"/>
  <c r="FJ74" i="1" s="1"/>
  <c r="EZ74" i="1"/>
  <c r="EX74" i="1"/>
  <c r="EN74" i="1"/>
  <c r="EL74" i="1"/>
  <c r="EB74" i="1"/>
  <c r="DZ74" i="1"/>
  <c r="DP74" i="1"/>
  <c r="DN74" i="1"/>
  <c r="DF74" i="1"/>
  <c r="DC74" i="1"/>
  <c r="CV74" i="1"/>
  <c r="CL74" i="1"/>
  <c r="GG73" i="1"/>
  <c r="FX73" i="1"/>
  <c r="FV73" i="1"/>
  <c r="FL73" i="1"/>
  <c r="FF73" i="1"/>
  <c r="FJ73" i="1" s="1"/>
  <c r="EZ73" i="1"/>
  <c r="EX73" i="1"/>
  <c r="EN73" i="1"/>
  <c r="EL73" i="1"/>
  <c r="EB73" i="1"/>
  <c r="DZ73" i="1"/>
  <c r="DP73" i="1"/>
  <c r="DN73" i="1"/>
  <c r="DF73" i="1"/>
  <c r="DC73" i="1"/>
  <c r="CV73" i="1"/>
  <c r="CL73" i="1"/>
  <c r="GG72" i="1"/>
  <c r="FX72" i="1"/>
  <c r="FV72" i="1"/>
  <c r="FL72" i="1"/>
  <c r="FF72" i="1"/>
  <c r="EZ72" i="1"/>
  <c r="EX72" i="1"/>
  <c r="EN72" i="1"/>
  <c r="EL72" i="1"/>
  <c r="EB72" i="1"/>
  <c r="DZ72" i="1"/>
  <c r="DP72" i="1"/>
  <c r="DN72" i="1"/>
  <c r="DF72" i="1"/>
  <c r="DC72" i="1"/>
  <c r="CV72" i="1"/>
  <c r="CL72" i="1"/>
  <c r="GG71" i="1"/>
  <c r="FX71" i="1"/>
  <c r="FV71" i="1"/>
  <c r="FL71" i="1"/>
  <c r="FF71" i="1"/>
  <c r="FJ71" i="1" s="1"/>
  <c r="EZ71" i="1"/>
  <c r="EX71" i="1"/>
  <c r="EN71" i="1"/>
  <c r="EL71" i="1"/>
  <c r="EB71" i="1"/>
  <c r="DZ71" i="1"/>
  <c r="DP71" i="1"/>
  <c r="DN71" i="1"/>
  <c r="DF71" i="1"/>
  <c r="DC71" i="1"/>
  <c r="CV71" i="1"/>
  <c r="CL71" i="1"/>
  <c r="FX70" i="1"/>
  <c r="FL70" i="1"/>
  <c r="EZ70" i="1"/>
  <c r="EN70" i="1"/>
  <c r="EB70" i="1"/>
  <c r="CV70" i="1"/>
  <c r="CL70" i="1"/>
  <c r="GG69" i="1"/>
  <c r="FX69" i="1"/>
  <c r="FV69" i="1"/>
  <c r="FL69" i="1"/>
  <c r="FF69" i="1"/>
  <c r="FJ69" i="1" s="1"/>
  <c r="EZ69" i="1"/>
  <c r="EX69" i="1"/>
  <c r="EN69" i="1"/>
  <c r="EL69" i="1"/>
  <c r="EB69" i="1"/>
  <c r="DZ69" i="1"/>
  <c r="DP69" i="1"/>
  <c r="DN69" i="1"/>
  <c r="DF69" i="1"/>
  <c r="DC69" i="1"/>
  <c r="CV69" i="1"/>
  <c r="CL69" i="1"/>
  <c r="FX68" i="1"/>
  <c r="FL68" i="1"/>
  <c r="EZ68" i="1"/>
  <c r="EN68" i="1"/>
  <c r="EB68" i="1"/>
  <c r="DN68" i="1"/>
  <c r="CV68" i="1"/>
  <c r="CL68" i="1"/>
  <c r="GI67" i="1"/>
  <c r="GG67" i="1"/>
  <c r="FX67" i="1"/>
  <c r="FV67" i="1"/>
  <c r="FL67" i="1"/>
  <c r="FJ67" i="1"/>
  <c r="FF67" i="1"/>
  <c r="EZ67" i="1"/>
  <c r="EX67" i="1"/>
  <c r="EN67" i="1"/>
  <c r="EL67" i="1"/>
  <c r="EB67" i="1"/>
  <c r="DZ67" i="1"/>
  <c r="DP67" i="1"/>
  <c r="DN67" i="1"/>
  <c r="DF67" i="1"/>
  <c r="DC67" i="1"/>
  <c r="CV67" i="1"/>
  <c r="CL67" i="1"/>
  <c r="GI66" i="1"/>
  <c r="GG66" i="1"/>
  <c r="FX66" i="1"/>
  <c r="FV66" i="1"/>
  <c r="FL66" i="1"/>
  <c r="FF66" i="1"/>
  <c r="FJ66" i="1" s="1"/>
  <c r="EZ66" i="1"/>
  <c r="EX66" i="1"/>
  <c r="EN66" i="1"/>
  <c r="EL66" i="1"/>
  <c r="EB66" i="1"/>
  <c r="DZ66" i="1"/>
  <c r="DP66" i="1"/>
  <c r="DN66" i="1"/>
  <c r="DF66" i="1"/>
  <c r="DC66" i="1"/>
  <c r="CV66" i="1"/>
  <c r="CL66" i="1"/>
  <c r="GG65" i="1"/>
  <c r="FX65" i="1"/>
  <c r="FV65" i="1"/>
  <c r="FL65" i="1"/>
  <c r="FF65" i="1"/>
  <c r="FJ65" i="1" s="1"/>
  <c r="EZ65" i="1"/>
  <c r="EX65" i="1"/>
  <c r="EN65" i="1"/>
  <c r="EL65" i="1"/>
  <c r="EB65" i="1"/>
  <c r="DZ65" i="1"/>
  <c r="DP65" i="1"/>
  <c r="DN65" i="1"/>
  <c r="DF65" i="1"/>
  <c r="DC65" i="1"/>
  <c r="CV65" i="1"/>
  <c r="FX64" i="1"/>
  <c r="FL64" i="1"/>
  <c r="EZ64" i="1"/>
  <c r="EX64" i="1"/>
  <c r="EN64" i="1"/>
  <c r="EL64" i="1"/>
  <c r="EB64" i="1"/>
  <c r="DZ64" i="1"/>
  <c r="DP64" i="1"/>
  <c r="DN64" i="1"/>
  <c r="DF64" i="1"/>
  <c r="DC64" i="1"/>
  <c r="CV64" i="1"/>
  <c r="CL64" i="1"/>
  <c r="FX63" i="1"/>
  <c r="FL63" i="1"/>
  <c r="EZ63" i="1"/>
  <c r="EN63" i="1"/>
  <c r="EB63" i="1"/>
  <c r="DZ63" i="1"/>
  <c r="DP63" i="1"/>
  <c r="DN63" i="1"/>
  <c r="DF63" i="1"/>
  <c r="DC63" i="1"/>
  <c r="CV63" i="1"/>
  <c r="GG62" i="1"/>
  <c r="GI62" i="1" s="1"/>
  <c r="FX62" i="1"/>
  <c r="FV62" i="1"/>
  <c r="FL62" i="1"/>
  <c r="FF62" i="1"/>
  <c r="EZ62" i="1"/>
  <c r="EX62" i="1"/>
  <c r="EN62" i="1"/>
  <c r="EL62" i="1"/>
  <c r="EB62" i="1"/>
  <c r="DZ62" i="1"/>
  <c r="DP62" i="1"/>
  <c r="DN62" i="1"/>
  <c r="DF62" i="1"/>
  <c r="DC62" i="1"/>
  <c r="CV62" i="1"/>
  <c r="CL62" i="1"/>
  <c r="GG61" i="1"/>
  <c r="FX61" i="1"/>
  <c r="FV61" i="1"/>
  <c r="FL61" i="1"/>
  <c r="FF61" i="1"/>
  <c r="FJ61" i="1" s="1"/>
  <c r="EZ61" i="1"/>
  <c r="EX61" i="1"/>
  <c r="EN61" i="1"/>
  <c r="EL61" i="1"/>
  <c r="EB61" i="1"/>
  <c r="DZ61" i="1"/>
  <c r="DP61" i="1"/>
  <c r="DN61" i="1"/>
  <c r="DF61" i="1"/>
  <c r="DC61" i="1"/>
  <c r="CV61" i="1"/>
  <c r="CL61" i="1"/>
  <c r="FX60" i="1"/>
  <c r="FL60" i="1"/>
  <c r="EZ60" i="1"/>
  <c r="EN60" i="1"/>
  <c r="EB60" i="1"/>
  <c r="CV60" i="1"/>
  <c r="CL60" i="1"/>
  <c r="GI59" i="1"/>
  <c r="GG59" i="1"/>
  <c r="FX59" i="1"/>
  <c r="FV59" i="1"/>
  <c r="FL59" i="1"/>
  <c r="FJ59" i="1"/>
  <c r="FF59" i="1"/>
  <c r="EZ59" i="1"/>
  <c r="EX59" i="1"/>
  <c r="EN59" i="1"/>
  <c r="EL59" i="1"/>
  <c r="EB59" i="1"/>
  <c r="DZ59" i="1"/>
  <c r="DP59" i="1"/>
  <c r="DN59" i="1"/>
  <c r="DF59" i="1"/>
  <c r="DC59" i="1"/>
  <c r="CV59" i="1"/>
  <c r="CL59" i="1"/>
  <c r="GG58" i="1"/>
  <c r="FX58" i="1"/>
  <c r="FV58" i="1"/>
  <c r="FL58" i="1"/>
  <c r="FF58" i="1"/>
  <c r="FJ58" i="1" s="1"/>
  <c r="EZ58" i="1"/>
  <c r="EX58" i="1"/>
  <c r="EN58" i="1"/>
  <c r="EL58" i="1"/>
  <c r="EB58" i="1"/>
  <c r="DZ58" i="1"/>
  <c r="DP58" i="1"/>
  <c r="DN58" i="1"/>
  <c r="DF58" i="1"/>
  <c r="DC58" i="1"/>
  <c r="CV58" i="1"/>
  <c r="CL58" i="1"/>
  <c r="GG57" i="1"/>
  <c r="FX57" i="1"/>
  <c r="FV57" i="1"/>
  <c r="FL57" i="1"/>
  <c r="FF57" i="1"/>
  <c r="FJ57" i="1" s="1"/>
  <c r="EZ57" i="1"/>
  <c r="EX57" i="1"/>
  <c r="EN57" i="1"/>
  <c r="EL57" i="1"/>
  <c r="EB57" i="1"/>
  <c r="DZ57" i="1"/>
  <c r="DP57" i="1"/>
  <c r="DN57" i="1"/>
  <c r="DF57" i="1"/>
  <c r="DC57" i="1"/>
  <c r="CV57" i="1"/>
  <c r="CL57" i="1"/>
  <c r="FX56" i="1"/>
  <c r="FL56" i="1"/>
  <c r="EZ56" i="1"/>
  <c r="EX56" i="1"/>
  <c r="EN56" i="1"/>
  <c r="EL56" i="1"/>
  <c r="EB56" i="1"/>
  <c r="DZ56" i="1"/>
  <c r="DP56" i="1"/>
  <c r="DN56" i="1"/>
  <c r="DF56" i="1"/>
  <c r="DC56" i="1"/>
  <c r="CV56" i="1"/>
  <c r="CL56" i="1"/>
  <c r="GG55" i="1"/>
  <c r="GI55" i="1" s="1"/>
  <c r="FX55" i="1"/>
  <c r="FV55" i="1"/>
  <c r="FL55" i="1"/>
  <c r="FF55" i="1"/>
  <c r="FJ55" i="1" s="1"/>
  <c r="EZ55" i="1"/>
  <c r="EX55" i="1"/>
  <c r="EN55" i="1"/>
  <c r="EL55" i="1"/>
  <c r="EB55" i="1"/>
  <c r="DZ55" i="1"/>
  <c r="DP55" i="1"/>
  <c r="DN55" i="1"/>
  <c r="DF55" i="1"/>
  <c r="DC55" i="1"/>
  <c r="CV55" i="1"/>
  <c r="CL55" i="1"/>
  <c r="GG54" i="1"/>
  <c r="GI54" i="1" s="1"/>
  <c r="FX54" i="1"/>
  <c r="FV54" i="1"/>
  <c r="FL54" i="1"/>
  <c r="FF54" i="1"/>
  <c r="FJ54" i="1" s="1"/>
  <c r="EZ54" i="1"/>
  <c r="EX54" i="1"/>
  <c r="EN54" i="1"/>
  <c r="EL54" i="1"/>
  <c r="EB54" i="1"/>
  <c r="DZ54" i="1"/>
  <c r="DP54" i="1"/>
  <c r="DN54" i="1"/>
  <c r="DF54" i="1"/>
  <c r="DC54" i="1"/>
  <c r="CV54" i="1"/>
  <c r="CL54" i="1"/>
  <c r="GI53" i="1"/>
  <c r="GG53" i="1"/>
  <c r="FX53" i="1"/>
  <c r="FV53" i="1"/>
  <c r="FL53" i="1"/>
  <c r="FF53" i="1"/>
  <c r="FJ53" i="1" s="1"/>
  <c r="EZ53" i="1"/>
  <c r="EX53" i="1"/>
  <c r="EN53" i="1"/>
  <c r="EL53" i="1"/>
  <c r="EB53" i="1"/>
  <c r="DZ53" i="1"/>
  <c r="DP53" i="1"/>
  <c r="DN53" i="1"/>
  <c r="DF53" i="1"/>
  <c r="DC53" i="1"/>
  <c r="CV53" i="1"/>
  <c r="CL53" i="1"/>
  <c r="GG52" i="1"/>
  <c r="GI52" i="1" s="1"/>
  <c r="FX52" i="1"/>
  <c r="FV52" i="1"/>
  <c r="FL52" i="1"/>
  <c r="FF52" i="1"/>
  <c r="FJ52" i="1" s="1"/>
  <c r="EZ52" i="1"/>
  <c r="EX52" i="1"/>
  <c r="EN52" i="1"/>
  <c r="EL52" i="1"/>
  <c r="EB52" i="1"/>
  <c r="DZ52" i="1"/>
  <c r="DP52" i="1"/>
  <c r="DN52" i="1"/>
  <c r="DF52" i="1"/>
  <c r="DC52" i="1"/>
  <c r="CV52" i="1"/>
  <c r="CL52" i="1"/>
  <c r="FX51" i="1"/>
  <c r="FL51" i="1"/>
  <c r="EZ51" i="1"/>
  <c r="EN51" i="1"/>
  <c r="EB51" i="1"/>
  <c r="DZ51" i="1"/>
  <c r="DP51" i="1"/>
  <c r="DN51" i="1"/>
  <c r="DF51" i="1"/>
  <c r="DC51" i="1"/>
  <c r="CV51" i="1"/>
  <c r="CL51" i="1"/>
  <c r="GG50" i="1"/>
  <c r="FX50" i="1"/>
  <c r="FV50" i="1"/>
  <c r="FL50" i="1"/>
  <c r="FF50" i="1"/>
  <c r="FJ50" i="1" s="1"/>
  <c r="EZ50" i="1"/>
  <c r="EX50" i="1"/>
  <c r="EN50" i="1"/>
  <c r="EL50" i="1"/>
  <c r="EB50" i="1"/>
  <c r="DZ50" i="1"/>
  <c r="DP50" i="1"/>
  <c r="DN50" i="1"/>
  <c r="DF50" i="1"/>
  <c r="DC50" i="1"/>
  <c r="CV50" i="1"/>
  <c r="CL50" i="1"/>
  <c r="GI49" i="1"/>
  <c r="GG49" i="1"/>
  <c r="FX49" i="1"/>
  <c r="FV49" i="1"/>
  <c r="FL49" i="1"/>
  <c r="FF49" i="1"/>
  <c r="FJ49" i="1" s="1"/>
  <c r="EZ49" i="1"/>
  <c r="EX49" i="1"/>
  <c r="EN49" i="1"/>
  <c r="EL49" i="1"/>
  <c r="EB49" i="1"/>
  <c r="DZ49" i="1"/>
  <c r="DP49" i="1"/>
  <c r="DN49" i="1"/>
  <c r="DF49" i="1"/>
  <c r="DC49" i="1"/>
  <c r="CV49" i="1"/>
  <c r="CL49" i="1"/>
  <c r="FX48" i="1"/>
  <c r="FL48" i="1"/>
  <c r="EZ48" i="1"/>
  <c r="EN48" i="1"/>
  <c r="EB48" i="1"/>
  <c r="CV48" i="1"/>
  <c r="CL48" i="1"/>
  <c r="GG47" i="1"/>
  <c r="FX47" i="1"/>
  <c r="FV47" i="1"/>
  <c r="FL47" i="1"/>
  <c r="FF47" i="1"/>
  <c r="FJ47" i="1" s="1"/>
  <c r="EZ47" i="1"/>
  <c r="EX47" i="1"/>
  <c r="EN47" i="1"/>
  <c r="EL47" i="1"/>
  <c r="EB47" i="1"/>
  <c r="DZ47" i="1"/>
  <c r="DP47" i="1"/>
  <c r="DN47" i="1"/>
  <c r="DF47" i="1"/>
  <c r="DC47" i="1"/>
  <c r="CV47" i="1"/>
  <c r="CL47" i="1"/>
  <c r="GG46" i="1"/>
  <c r="FX46" i="1"/>
  <c r="FV46" i="1"/>
  <c r="FL46" i="1"/>
  <c r="FF46" i="1"/>
  <c r="FJ46" i="1" s="1"/>
  <c r="EZ46" i="1"/>
  <c r="EX46" i="1"/>
  <c r="EN46" i="1"/>
  <c r="EL46" i="1"/>
  <c r="EB46" i="1"/>
  <c r="DZ46" i="1"/>
  <c r="DP46" i="1"/>
  <c r="DN46" i="1"/>
  <c r="DF46" i="1"/>
  <c r="DC46" i="1"/>
  <c r="CV46" i="1"/>
  <c r="CL46" i="1"/>
  <c r="GG45" i="1"/>
  <c r="FX45" i="1"/>
  <c r="FV45" i="1"/>
  <c r="FL45" i="1"/>
  <c r="FF45" i="1"/>
  <c r="FJ45" i="1" s="1"/>
  <c r="EZ45" i="1"/>
  <c r="EX45" i="1"/>
  <c r="EN45" i="1"/>
  <c r="EL45" i="1"/>
  <c r="EB45" i="1"/>
  <c r="DZ45" i="1"/>
  <c r="DP45" i="1"/>
  <c r="DN45" i="1"/>
  <c r="DF45" i="1"/>
  <c r="DC45" i="1"/>
  <c r="CV45" i="1"/>
  <c r="CL45" i="1"/>
  <c r="GG44" i="1"/>
  <c r="FX44" i="1"/>
  <c r="FV44" i="1"/>
  <c r="FL44" i="1"/>
  <c r="FF44" i="1"/>
  <c r="FJ44" i="1" s="1"/>
  <c r="EZ44" i="1"/>
  <c r="EX44" i="1"/>
  <c r="EN44" i="1"/>
  <c r="EL44" i="1"/>
  <c r="EB44" i="1"/>
  <c r="DZ44" i="1"/>
  <c r="DP44" i="1"/>
  <c r="DN44" i="1"/>
  <c r="DF44" i="1"/>
  <c r="DC44" i="1"/>
  <c r="CV44" i="1"/>
  <c r="CL44" i="1"/>
  <c r="GG43" i="1"/>
  <c r="GI43" i="1" s="1"/>
  <c r="FX43" i="1"/>
  <c r="FV43" i="1"/>
  <c r="FL43" i="1"/>
  <c r="FF43" i="1"/>
  <c r="FJ43" i="1" s="1"/>
  <c r="EZ43" i="1"/>
  <c r="EX43" i="1"/>
  <c r="EN43" i="1"/>
  <c r="EL43" i="1"/>
  <c r="EB43" i="1"/>
  <c r="DZ43" i="1"/>
  <c r="DP43" i="1"/>
  <c r="DN43" i="1"/>
  <c r="DF43" i="1"/>
  <c r="DC43" i="1"/>
  <c r="CV43" i="1"/>
  <c r="CL43" i="1"/>
  <c r="GI42" i="1"/>
  <c r="GG42" i="1"/>
  <c r="FX42" i="1"/>
  <c r="FV42" i="1"/>
  <c r="FL42" i="1"/>
  <c r="FJ42" i="1"/>
  <c r="FF42" i="1"/>
  <c r="EZ42" i="1"/>
  <c r="EX42" i="1"/>
  <c r="EN42" i="1"/>
  <c r="EL42" i="1"/>
  <c r="EB42" i="1"/>
  <c r="DZ42" i="1"/>
  <c r="DP42" i="1"/>
  <c r="DN42" i="1"/>
  <c r="DF42" i="1"/>
  <c r="DC42" i="1"/>
  <c r="CV42" i="1"/>
  <c r="CL42" i="1"/>
  <c r="GG41" i="1"/>
  <c r="FX41" i="1"/>
  <c r="FV41" i="1"/>
  <c r="FL41" i="1"/>
  <c r="FF41" i="1"/>
  <c r="FJ41" i="1" s="1"/>
  <c r="EZ41" i="1"/>
  <c r="EX41" i="1"/>
  <c r="EN41" i="1"/>
  <c r="EL41" i="1"/>
  <c r="EB41" i="1"/>
  <c r="DZ41" i="1"/>
  <c r="DP41" i="1"/>
  <c r="DN41" i="1"/>
  <c r="DF41" i="1"/>
  <c r="DC41" i="1"/>
  <c r="CV41" i="1"/>
  <c r="CL41" i="1"/>
  <c r="FX40" i="1"/>
  <c r="FL40" i="1"/>
  <c r="EZ40" i="1"/>
  <c r="EX40" i="1"/>
  <c r="EN40" i="1"/>
  <c r="EL40" i="1"/>
  <c r="EB40" i="1"/>
  <c r="DZ40" i="1"/>
  <c r="DP40" i="1"/>
  <c r="DN40" i="1"/>
  <c r="DF40" i="1"/>
  <c r="DC40" i="1"/>
  <c r="CV40" i="1"/>
  <c r="CL40" i="1"/>
  <c r="GG39" i="1"/>
  <c r="FX39" i="1"/>
  <c r="FV39" i="1"/>
  <c r="FL39" i="1"/>
  <c r="FF39" i="1"/>
  <c r="FJ39" i="1" s="1"/>
  <c r="EZ39" i="1"/>
  <c r="EX39" i="1"/>
  <c r="EN39" i="1"/>
  <c r="EL39" i="1"/>
  <c r="EB39" i="1"/>
  <c r="DZ39" i="1"/>
  <c r="DP39" i="1"/>
  <c r="DN39" i="1"/>
  <c r="DF39" i="1"/>
  <c r="DC39" i="1"/>
  <c r="CV39" i="1"/>
  <c r="CL39" i="1"/>
  <c r="GI38" i="1"/>
  <c r="GG38" i="1"/>
  <c r="FX38" i="1"/>
  <c r="FV38" i="1"/>
  <c r="FL38" i="1"/>
  <c r="FJ38" i="1"/>
  <c r="FF38" i="1"/>
  <c r="EZ38" i="1"/>
  <c r="EX38" i="1"/>
  <c r="EN38" i="1"/>
  <c r="EL38" i="1"/>
  <c r="EB38" i="1"/>
  <c r="DZ38" i="1"/>
  <c r="DP38" i="1"/>
  <c r="DN38" i="1"/>
  <c r="DF38" i="1"/>
  <c r="DC38" i="1"/>
  <c r="CV38" i="1"/>
  <c r="CL38" i="1"/>
  <c r="GG37" i="1"/>
  <c r="FX37" i="1"/>
  <c r="FV37" i="1"/>
  <c r="FL37" i="1"/>
  <c r="FF37" i="1"/>
  <c r="FJ37" i="1" s="1"/>
  <c r="EZ37" i="1"/>
  <c r="EX37" i="1"/>
  <c r="EN37" i="1"/>
  <c r="EL37" i="1"/>
  <c r="EB37" i="1"/>
  <c r="DZ37" i="1"/>
  <c r="DP37" i="1"/>
  <c r="DN37" i="1"/>
  <c r="DF37" i="1"/>
  <c r="DC37" i="1"/>
  <c r="CV37" i="1"/>
  <c r="CL37" i="1"/>
  <c r="FX36" i="1"/>
  <c r="FL36" i="1"/>
  <c r="EZ36" i="1"/>
  <c r="EN36" i="1"/>
  <c r="EB36" i="1"/>
  <c r="DF36" i="1"/>
  <c r="CV36" i="1"/>
  <c r="CL36" i="1"/>
  <c r="GG35" i="1"/>
  <c r="FX35" i="1"/>
  <c r="FV35" i="1"/>
  <c r="FL35" i="1"/>
  <c r="FF35" i="1"/>
  <c r="FJ35" i="1" s="1"/>
  <c r="EZ35" i="1"/>
  <c r="EX35" i="1"/>
  <c r="EN35" i="1"/>
  <c r="EL35" i="1"/>
  <c r="EB35" i="1"/>
  <c r="DZ35" i="1"/>
  <c r="DP35" i="1"/>
  <c r="DN35" i="1"/>
  <c r="DF35" i="1"/>
  <c r="DC35" i="1"/>
  <c r="CV35" i="1"/>
  <c r="CL35" i="1"/>
  <c r="GI34" i="1"/>
  <c r="GG34" i="1"/>
  <c r="FX34" i="1"/>
  <c r="FV34" i="1"/>
  <c r="FL34" i="1"/>
  <c r="FJ34" i="1"/>
  <c r="FF34" i="1"/>
  <c r="EZ34" i="1"/>
  <c r="EX34" i="1"/>
  <c r="EN34" i="1"/>
  <c r="EL34" i="1"/>
  <c r="EB34" i="1"/>
  <c r="DZ34" i="1"/>
  <c r="DP34" i="1"/>
  <c r="DN34" i="1"/>
  <c r="DF34" i="1"/>
  <c r="DC34" i="1"/>
  <c r="CV34" i="1"/>
  <c r="CL34" i="1"/>
  <c r="GG32" i="1"/>
  <c r="GI32" i="1" s="1"/>
  <c r="FX32" i="1"/>
  <c r="FV32" i="1"/>
  <c r="FL32" i="1"/>
  <c r="FF32" i="1"/>
  <c r="FJ32" i="1" s="1"/>
  <c r="EZ32" i="1"/>
  <c r="EX32" i="1"/>
  <c r="EN32" i="1"/>
  <c r="EL32" i="1"/>
  <c r="EB32" i="1"/>
  <c r="DZ32" i="1"/>
  <c r="DP32" i="1"/>
  <c r="DN32" i="1"/>
  <c r="DF32" i="1"/>
  <c r="DC32" i="1"/>
  <c r="CV32" i="1"/>
  <c r="CL32" i="1"/>
  <c r="GG31" i="1"/>
  <c r="FX31" i="1"/>
  <c r="FV31" i="1"/>
  <c r="FL31" i="1"/>
  <c r="FF31" i="1"/>
  <c r="FJ31" i="1" s="1"/>
  <c r="EZ31" i="1"/>
  <c r="EX31" i="1"/>
  <c r="EN31" i="1"/>
  <c r="EL31" i="1"/>
  <c r="EB31" i="1"/>
  <c r="DZ31" i="1"/>
  <c r="DP31" i="1"/>
  <c r="DN31" i="1"/>
  <c r="DF31" i="1"/>
  <c r="DC31" i="1"/>
  <c r="CV31" i="1"/>
  <c r="CL31" i="1"/>
  <c r="GI30" i="1"/>
  <c r="GG30" i="1"/>
  <c r="FX30" i="1"/>
  <c r="FV30" i="1"/>
  <c r="FL30" i="1"/>
  <c r="FJ30" i="1"/>
  <c r="FF30" i="1"/>
  <c r="EZ30" i="1"/>
  <c r="EX30" i="1"/>
  <c r="EN30" i="1"/>
  <c r="EL30" i="1"/>
  <c r="EB30" i="1"/>
  <c r="DZ30" i="1"/>
  <c r="DP30" i="1"/>
  <c r="DN30" i="1"/>
  <c r="DF30" i="1"/>
  <c r="DC30" i="1"/>
  <c r="CV30" i="1"/>
  <c r="CL30" i="1"/>
  <c r="GG29" i="1"/>
  <c r="FX29" i="1"/>
  <c r="FV29" i="1"/>
  <c r="FL29" i="1"/>
  <c r="FF29" i="1"/>
  <c r="FJ29" i="1" s="1"/>
  <c r="EZ29" i="1"/>
  <c r="EX29" i="1"/>
  <c r="EN29" i="1"/>
  <c r="EL29" i="1"/>
  <c r="EB29" i="1"/>
  <c r="DZ29" i="1"/>
  <c r="DP29" i="1"/>
  <c r="DN29" i="1"/>
  <c r="DF29" i="1"/>
  <c r="DC29" i="1"/>
  <c r="CV29" i="1"/>
  <c r="CL29" i="1"/>
  <c r="GG28" i="1"/>
  <c r="FX28" i="1"/>
  <c r="FV28" i="1"/>
  <c r="FL28" i="1"/>
  <c r="FF28" i="1"/>
  <c r="FJ28" i="1" s="1"/>
  <c r="EZ28" i="1"/>
  <c r="EX28" i="1"/>
  <c r="EN28" i="1"/>
  <c r="EL28" i="1"/>
  <c r="EB28" i="1"/>
  <c r="DZ28" i="1"/>
  <c r="DP28" i="1"/>
  <c r="DN28" i="1"/>
  <c r="DF28" i="1"/>
  <c r="DC28" i="1"/>
  <c r="CV28" i="1"/>
  <c r="CL28" i="1"/>
  <c r="GG27" i="1"/>
  <c r="GI27" i="1" s="1"/>
  <c r="FX27" i="1"/>
  <c r="FV27" i="1"/>
  <c r="FL27" i="1"/>
  <c r="FF27" i="1"/>
  <c r="FJ27" i="1" s="1"/>
  <c r="EZ27" i="1"/>
  <c r="EX27" i="1"/>
  <c r="EN27" i="1"/>
  <c r="EL27" i="1"/>
  <c r="EB27" i="1"/>
  <c r="DZ27" i="1"/>
  <c r="DP27" i="1"/>
  <c r="DN27" i="1"/>
  <c r="DF27" i="1"/>
  <c r="DC27" i="1"/>
  <c r="CV27" i="1"/>
  <c r="CL27" i="1"/>
  <c r="GG26" i="1"/>
  <c r="FX26" i="1"/>
  <c r="FV26" i="1"/>
  <c r="FL26" i="1"/>
  <c r="FF26" i="1"/>
  <c r="FJ26" i="1" s="1"/>
  <c r="EZ26" i="1"/>
  <c r="EX26" i="1"/>
  <c r="EN26" i="1"/>
  <c r="EB26" i="1"/>
  <c r="DZ26" i="1"/>
  <c r="DP26" i="1"/>
  <c r="DN26" i="1"/>
  <c r="DF26" i="1"/>
  <c r="DC26" i="1"/>
  <c r="CV26" i="1"/>
  <c r="CL26" i="1"/>
  <c r="FX25" i="1"/>
  <c r="FL25" i="1"/>
  <c r="EZ25" i="1"/>
  <c r="EX25" i="1"/>
  <c r="EN25" i="1"/>
  <c r="EL25" i="1"/>
  <c r="EB25" i="1"/>
  <c r="DZ25" i="1"/>
  <c r="DP25" i="1"/>
  <c r="DN25" i="1"/>
  <c r="DF25" i="1"/>
  <c r="DC25" i="1"/>
  <c r="CV25" i="1"/>
  <c r="CL25" i="1"/>
  <c r="GG24" i="1"/>
  <c r="FX24" i="1"/>
  <c r="FV24" i="1"/>
  <c r="FL24" i="1"/>
  <c r="FF24" i="1"/>
  <c r="FJ24" i="1" s="1"/>
  <c r="EZ24" i="1"/>
  <c r="EX24" i="1"/>
  <c r="EN24" i="1"/>
  <c r="EL24" i="1"/>
  <c r="EB24" i="1"/>
  <c r="DZ24" i="1"/>
  <c r="DP24" i="1"/>
  <c r="DN24" i="1"/>
  <c r="DF24" i="1"/>
  <c r="DC24" i="1"/>
  <c r="CV24" i="1"/>
  <c r="CL24" i="1"/>
  <c r="GG23" i="1"/>
  <c r="GI23" i="1" s="1"/>
  <c r="FX23" i="1"/>
  <c r="FV23" i="1"/>
  <c r="FL23" i="1"/>
  <c r="FF23" i="1"/>
  <c r="FJ23" i="1" s="1"/>
  <c r="EZ23" i="1"/>
  <c r="EX23" i="1"/>
  <c r="EN23" i="1"/>
  <c r="EL23" i="1"/>
  <c r="EB23" i="1"/>
  <c r="DZ23" i="1"/>
  <c r="DP23" i="1"/>
  <c r="DN23" i="1"/>
  <c r="DF23" i="1"/>
  <c r="DC23" i="1"/>
  <c r="CV23" i="1"/>
  <c r="CL23" i="1"/>
  <c r="GI22" i="1"/>
  <c r="GG22" i="1"/>
  <c r="FX22" i="1"/>
  <c r="FV22" i="1"/>
  <c r="FL22" i="1"/>
  <c r="FF22" i="1"/>
  <c r="FJ22" i="1" s="1"/>
  <c r="EZ22" i="1"/>
  <c r="EX22" i="1"/>
  <c r="EN22" i="1"/>
  <c r="EL22" i="1"/>
  <c r="EB22" i="1"/>
  <c r="DZ22" i="1"/>
  <c r="DP22" i="1"/>
  <c r="DN22" i="1"/>
  <c r="DF22" i="1"/>
  <c r="DC22" i="1"/>
  <c r="CV22" i="1"/>
  <c r="CL22" i="1"/>
  <c r="GG21" i="1"/>
  <c r="FX21" i="1"/>
  <c r="FV21" i="1"/>
  <c r="FL21" i="1"/>
  <c r="FF21" i="1"/>
  <c r="FJ21" i="1" s="1"/>
  <c r="EZ21" i="1"/>
  <c r="EX21" i="1"/>
  <c r="EN21" i="1"/>
  <c r="EL21" i="1"/>
  <c r="EB21" i="1"/>
  <c r="DZ21" i="1"/>
  <c r="DP21" i="1"/>
  <c r="DN21" i="1"/>
  <c r="DF21" i="1"/>
  <c r="DC21" i="1"/>
  <c r="CV21" i="1"/>
  <c r="CL21" i="1"/>
  <c r="GI20" i="1"/>
  <c r="GG20" i="1"/>
  <c r="FX20" i="1"/>
  <c r="FV20" i="1"/>
  <c r="FL20" i="1"/>
  <c r="FF20" i="1"/>
  <c r="FJ20" i="1" s="1"/>
  <c r="EZ20" i="1"/>
  <c r="EX20" i="1"/>
  <c r="EN20" i="1"/>
  <c r="EL20" i="1"/>
  <c r="EB20" i="1"/>
  <c r="DZ20" i="1"/>
  <c r="DP20" i="1"/>
  <c r="DN20" i="1"/>
  <c r="DF20" i="1"/>
  <c r="DC20" i="1"/>
  <c r="CV20" i="1"/>
  <c r="CL20" i="1"/>
  <c r="GG19" i="1"/>
  <c r="GI19" i="1" s="1"/>
  <c r="FX19" i="1"/>
  <c r="FV19" i="1"/>
  <c r="FL19" i="1"/>
  <c r="FF19" i="1"/>
  <c r="FJ19" i="1" s="1"/>
  <c r="EZ19" i="1"/>
  <c r="EX19" i="1"/>
  <c r="EN19" i="1"/>
  <c r="EL19" i="1"/>
  <c r="EB19" i="1"/>
  <c r="DZ19" i="1"/>
  <c r="DP19" i="1"/>
  <c r="DN19" i="1"/>
  <c r="DF19" i="1"/>
  <c r="DC19" i="1"/>
  <c r="CV19" i="1"/>
  <c r="CL19" i="1"/>
  <c r="GI17" i="1"/>
  <c r="GG17" i="1"/>
  <c r="FX17" i="1"/>
  <c r="FV17" i="1"/>
  <c r="FL17" i="1"/>
  <c r="FF17" i="1"/>
  <c r="FJ17" i="1" s="1"/>
  <c r="EZ17" i="1"/>
  <c r="EX17" i="1"/>
  <c r="EN17" i="1"/>
  <c r="EL17" i="1"/>
  <c r="EB17" i="1"/>
  <c r="DZ17" i="1"/>
  <c r="DP17" i="1"/>
  <c r="DN17" i="1"/>
  <c r="DF17" i="1"/>
  <c r="DC17" i="1"/>
  <c r="CV17" i="1"/>
  <c r="CL17" i="1"/>
  <c r="GG13" i="1"/>
  <c r="FX13" i="1"/>
  <c r="FV13" i="1"/>
  <c r="FL13" i="1"/>
  <c r="FF13" i="1"/>
  <c r="FJ13" i="1" s="1"/>
  <c r="EZ13" i="1"/>
  <c r="EX13" i="1"/>
  <c r="EN13" i="1"/>
  <c r="EL13" i="1"/>
  <c r="EB13" i="1"/>
  <c r="DZ13" i="1"/>
  <c r="DP13" i="1"/>
  <c r="DN13" i="1"/>
  <c r="DF13" i="1"/>
  <c r="DC13" i="1"/>
  <c r="CV13" i="1"/>
  <c r="CL13" i="1"/>
  <c r="GG12" i="1"/>
  <c r="GI12" i="1" s="1"/>
  <c r="FX12" i="1"/>
  <c r="FV12" i="1"/>
  <c r="FL12" i="1"/>
  <c r="FF12" i="1"/>
  <c r="FJ12" i="1" s="1"/>
  <c r="EZ12" i="1"/>
  <c r="EX12" i="1"/>
  <c r="EN12" i="1"/>
  <c r="EL12" i="1"/>
  <c r="EB12" i="1"/>
  <c r="DZ12" i="1"/>
  <c r="DP12" i="1"/>
  <c r="DN12" i="1"/>
  <c r="DF12" i="1"/>
  <c r="DC12" i="1"/>
  <c r="CV12" i="1"/>
  <c r="CL12" i="1"/>
  <c r="FX11" i="1"/>
  <c r="FL11" i="1"/>
  <c r="FF11" i="1"/>
  <c r="FJ11" i="1" s="1"/>
  <c r="EZ11" i="1"/>
  <c r="EX11" i="1"/>
  <c r="EN11" i="1"/>
  <c r="EL11" i="1"/>
  <c r="EB11" i="1"/>
  <c r="DZ11" i="1"/>
  <c r="DP11" i="1"/>
  <c r="DN11" i="1"/>
  <c r="DF11" i="1"/>
  <c r="DC11" i="1"/>
  <c r="CV11" i="1"/>
  <c r="CL11" i="1"/>
  <c r="GI10" i="1"/>
  <c r="GG10" i="1"/>
  <c r="FX10" i="1"/>
  <c r="FV10" i="1"/>
  <c r="FL10" i="1"/>
  <c r="FJ10" i="1"/>
  <c r="FF10" i="1"/>
  <c r="EZ10" i="1"/>
  <c r="EX10" i="1"/>
  <c r="EN10" i="1"/>
  <c r="EL10" i="1"/>
  <c r="EB10" i="1"/>
  <c r="DZ10" i="1"/>
  <c r="DP10" i="1"/>
  <c r="DN10" i="1"/>
  <c r="DF10" i="1"/>
  <c r="DC10" i="1"/>
  <c r="CV10" i="1"/>
  <c r="CL10" i="1"/>
  <c r="GG9" i="1"/>
  <c r="FX9" i="1"/>
  <c r="FV9" i="1"/>
  <c r="FL9" i="1"/>
  <c r="FF9" i="1"/>
  <c r="FJ9" i="1" s="1"/>
  <c r="EZ9" i="1"/>
  <c r="EX9" i="1"/>
  <c r="EN9" i="1"/>
  <c r="EL9" i="1"/>
  <c r="EB9" i="1"/>
  <c r="DZ9" i="1"/>
  <c r="DP9" i="1"/>
  <c r="DN9" i="1"/>
  <c r="DF9" i="1"/>
  <c r="DC9" i="1"/>
  <c r="CV9" i="1"/>
  <c r="CL9" i="1"/>
  <c r="GI8" i="1"/>
  <c r="GG8" i="1"/>
  <c r="FX8" i="1"/>
  <c r="FV8" i="1"/>
  <c r="FL8" i="1"/>
  <c r="FJ8" i="1"/>
  <c r="FF8" i="1"/>
  <c r="EZ8" i="1"/>
  <c r="EX8" i="1"/>
  <c r="EN8" i="1"/>
  <c r="EL8" i="1"/>
  <c r="EB8" i="1"/>
  <c r="DZ8" i="1"/>
  <c r="DP8" i="1"/>
  <c r="DN8" i="1"/>
  <c r="DF8" i="1"/>
  <c r="DC8" i="1"/>
  <c r="CV8" i="1"/>
  <c r="CL8" i="1"/>
  <c r="GI7" i="1"/>
  <c r="GG7" i="1"/>
  <c r="FX7" i="1"/>
  <c r="FV7" i="1"/>
  <c r="FL7" i="1"/>
  <c r="FJ7" i="1"/>
  <c r="FF7" i="1"/>
  <c r="EZ7" i="1"/>
  <c r="EX7" i="1"/>
  <c r="EN7" i="1"/>
  <c r="EL7" i="1"/>
  <c r="EB7" i="1"/>
  <c r="DZ7" i="1"/>
  <c r="DP7" i="1"/>
  <c r="DN7" i="1"/>
  <c r="DF7" i="1"/>
  <c r="DC7" i="1"/>
  <c r="CV7" i="1"/>
  <c r="CL7" i="1"/>
  <c r="GG6" i="1"/>
  <c r="FX6" i="1"/>
  <c r="FV6" i="1"/>
  <c r="FL6" i="1"/>
  <c r="FF6" i="1"/>
  <c r="FJ6" i="1" s="1"/>
  <c r="EZ6" i="1"/>
  <c r="EX6" i="1"/>
  <c r="EN6" i="1"/>
  <c r="EL6" i="1"/>
  <c r="EB6" i="1"/>
  <c r="DZ6" i="1"/>
  <c r="DP6" i="1"/>
  <c r="DN6" i="1"/>
  <c r="DF6" i="1"/>
  <c r="DC6" i="1"/>
  <c r="CV6" i="1"/>
  <c r="CL6" i="1"/>
  <c r="GG5" i="1"/>
  <c r="FX5" i="1"/>
  <c r="FV5" i="1"/>
  <c r="FL5" i="1"/>
  <c r="FF5" i="1"/>
  <c r="FJ5" i="1" s="1"/>
  <c r="EZ5" i="1"/>
  <c r="EX5" i="1"/>
  <c r="EN5" i="1"/>
  <c r="EL5" i="1"/>
  <c r="EB5" i="1"/>
  <c r="DZ5" i="1"/>
  <c r="DP5" i="1"/>
  <c r="DN5" i="1"/>
  <c r="DF5" i="1"/>
  <c r="DC5" i="1"/>
  <c r="CV5" i="1"/>
  <c r="CL5" i="1"/>
  <c r="FX4" i="1"/>
  <c r="FL4" i="1"/>
  <c r="EZ4" i="1"/>
  <c r="EX4" i="1"/>
  <c r="EN4" i="1"/>
  <c r="EL4" i="1"/>
  <c r="EB4" i="1"/>
  <c r="DZ4" i="1"/>
  <c r="DP4" i="1"/>
  <c r="DN4" i="1"/>
  <c r="DF4" i="1"/>
  <c r="DC4" i="1"/>
  <c r="CV4" i="1"/>
  <c r="CL4" i="1"/>
  <c r="GG3" i="1"/>
  <c r="FX3" i="1"/>
  <c r="FV3" i="1"/>
  <c r="FL3" i="1"/>
  <c r="FF3" i="1"/>
  <c r="FJ3" i="1" s="1"/>
  <c r="EZ3" i="1"/>
  <c r="EX3" i="1"/>
  <c r="EN3" i="1"/>
  <c r="EL3" i="1"/>
  <c r="EB3" i="1"/>
  <c r="DZ3" i="1"/>
  <c r="DP3" i="1"/>
  <c r="DN3" i="1"/>
  <c r="DF3" i="1"/>
  <c r="DC3" i="1"/>
  <c r="CV3" i="1"/>
  <c r="CV98" i="1" s="1"/>
  <c r="CL3" i="1"/>
  <c r="DC98" i="1" l="1"/>
  <c r="DP98" i="1"/>
  <c r="DF98" i="1"/>
  <c r="CL98" i="1"/>
  <c r="GI79" i="1"/>
  <c r="GI21" i="1"/>
  <c r="GI65" i="1"/>
  <c r="GI73" i="1"/>
  <c r="GI37" i="1"/>
  <c r="GI90" i="1"/>
  <c r="GI80" i="1"/>
  <c r="GI35" i="1"/>
  <c r="GI9" i="1"/>
  <c r="GI39" i="1"/>
  <c r="GI47" i="1"/>
  <c r="GI3" i="1"/>
  <c r="GI5" i="1"/>
  <c r="GI41" i="1"/>
  <c r="GI28" i="1"/>
  <c r="GI46" i="1"/>
  <c r="GI72" i="1"/>
  <c r="GI83" i="1"/>
  <c r="EB98" i="1"/>
  <c r="EZ98" i="1"/>
  <c r="GI24" i="1"/>
  <c r="GI44" i="1"/>
  <c r="GI29" i="1"/>
  <c r="GI6" i="1"/>
  <c r="GI13" i="1"/>
  <c r="FJ62" i="1"/>
  <c r="FJ72" i="1"/>
  <c r="GI74" i="1"/>
  <c r="GI57" i="1"/>
  <c r="EN98" i="1"/>
  <c r="FX98" i="1"/>
  <c r="GI26" i="1"/>
  <c r="GI31" i="1"/>
  <c r="GI45" i="1"/>
  <c r="GI50" i="1"/>
  <c r="GI58" i="1"/>
  <c r="GI61" i="1"/>
  <c r="GI69" i="1"/>
  <c r="GI71" i="1"/>
  <c r="GI78" i="1"/>
  <c r="GI87" i="1"/>
  <c r="GI93" i="1"/>
  <c r="GI92" i="1"/>
  <c r="FJ92" i="1"/>
  <c r="FJ93" i="1"/>
  <c r="GI94" i="1"/>
  <c r="FL98" i="1" l="1"/>
</calcChain>
</file>

<file path=xl/sharedStrings.xml><?xml version="1.0" encoding="utf-8"?>
<sst xmlns="http://schemas.openxmlformats.org/spreadsheetml/2006/main" count="4898" uniqueCount="890">
  <si>
    <t>Board</t>
  </si>
  <si>
    <t>CISREF</t>
  </si>
  <si>
    <t>Irrigation Year</t>
  </si>
  <si>
    <t>Base Acres</t>
  </si>
  <si>
    <t>OwnerName</t>
  </si>
  <si>
    <t>TenantName</t>
  </si>
  <si>
    <t>WaterUsed</t>
  </si>
  <si>
    <t>AF Used</t>
  </si>
  <si>
    <t>Irrigation</t>
  </si>
  <si>
    <t>2013 Xfer</t>
  </si>
  <si>
    <t>Total</t>
  </si>
  <si>
    <t>CISRef</t>
  </si>
  <si>
    <t>2014 Xfer</t>
  </si>
  <si>
    <t>CustomerName</t>
  </si>
  <si>
    <t>AF Delivered</t>
  </si>
  <si>
    <t>Xfer</t>
  </si>
  <si>
    <t>Water Used</t>
  </si>
  <si>
    <t>Contract Acres</t>
  </si>
  <si>
    <t>Pilot Prgm</t>
  </si>
  <si>
    <t>Delivery Acres</t>
  </si>
  <si>
    <t>PCS</t>
  </si>
  <si>
    <t>Legal Description</t>
  </si>
  <si>
    <t>Owner Name</t>
  </si>
  <si>
    <t>Tenant Name</t>
  </si>
  <si>
    <t>AccountNo</t>
  </si>
  <si>
    <t>AcresSrvd</t>
  </si>
  <si>
    <t>Note</t>
  </si>
  <si>
    <t>New Acres</t>
  </si>
  <si>
    <t>Approval</t>
  </si>
  <si>
    <t>OwnerScanName</t>
  </si>
  <si>
    <t>TenantScanName</t>
  </si>
  <si>
    <t>BaseAcres</t>
  </si>
  <si>
    <t>(AF)</t>
  </si>
  <si>
    <t>(AI/A)</t>
  </si>
  <si>
    <t>(TruePoint)</t>
  </si>
  <si>
    <t>12" Acc in Red</t>
  </si>
  <si>
    <t>Year</t>
  </si>
  <si>
    <t>-----------</t>
  </si>
  <si>
    <t>(True Point)</t>
  </si>
  <si>
    <t>TruPoint Account Data</t>
  </si>
  <si>
    <t>Acres</t>
  </si>
  <si>
    <t>2018 AF Used</t>
  </si>
  <si>
    <t>0000900100</t>
  </si>
  <si>
    <t xml:space="preserve">David,Ward S &amp; Nancy K                            </t>
  </si>
  <si>
    <t xml:space="preserve">Hecox,John                                        </t>
  </si>
  <si>
    <t>David,Ward S &amp; Nancy K</t>
  </si>
  <si>
    <t>Hecox,John</t>
  </si>
  <si>
    <t>SE1/4 33-12-27</t>
  </si>
  <si>
    <t>David, Ward S &amp; Nancy K</t>
  </si>
  <si>
    <t>Hecox, John J</t>
  </si>
  <si>
    <t>David, Ward S</t>
  </si>
  <si>
    <t>0000900300</t>
  </si>
  <si>
    <t xml:space="preserve">Berke,Dorothea L                                  </t>
  </si>
  <si>
    <t xml:space="preserve">Smith,Cloid                                       </t>
  </si>
  <si>
    <t>Berke,Dorothea L</t>
  </si>
  <si>
    <t>Smith,Cloid</t>
  </si>
  <si>
    <t>John P &amp; Alice Ann Klitz - O, Buell Farms Partnership - T</t>
  </si>
  <si>
    <t>Klitz, John P &amp; Alice Ann</t>
  </si>
  <si>
    <t>Buell Farms Partnership</t>
  </si>
  <si>
    <t>Combined with 9063 and 9074 to Account 9231902</t>
  </si>
  <si>
    <t>0000900500</t>
  </si>
  <si>
    <t xml:space="preserve">Sukraw,P Duane &amp; Sharon M                         </t>
  </si>
  <si>
    <t xml:space="preserve">                                                  </t>
  </si>
  <si>
    <t>Sukraw,P Duane &amp; Sharon M</t>
  </si>
  <si>
    <t>W1/2 NE1/4 26-11-26 E1/2 NW1/4 26-11-26</t>
  </si>
  <si>
    <t>Sukraw, P Duane &amp; Sharon M</t>
  </si>
  <si>
    <t xml:space="preserve"> </t>
  </si>
  <si>
    <t>0000900600</t>
  </si>
  <si>
    <t xml:space="preserve">Spading,Deborah Rae                               </t>
  </si>
  <si>
    <t xml:space="preserve">Miller,Darold                                     </t>
  </si>
  <si>
    <t>M Lloyd Miller Hereford Ranch Company, Inc.</t>
  </si>
  <si>
    <t>Miller,Darold</t>
  </si>
  <si>
    <t>N1/2 NW1/4 7-12-28 W1/2 NE1/4 7-12-28</t>
  </si>
  <si>
    <t>Miller Hereford Ranch, M Lloyd</t>
  </si>
  <si>
    <t>Miller, Darold</t>
  </si>
  <si>
    <t>0000900700</t>
  </si>
  <si>
    <t xml:space="preserve">Peden,Gordon                                      </t>
  </si>
  <si>
    <t xml:space="preserve">Peden,Tyler                                       </t>
  </si>
  <si>
    <t>Peden,Gordon</t>
  </si>
  <si>
    <t>Peden,Tyler</t>
  </si>
  <si>
    <t>NE1/4 SE1/4 24-10-25</t>
  </si>
  <si>
    <t>Peden, Gordon M</t>
  </si>
  <si>
    <t>Peden, Tyler</t>
  </si>
  <si>
    <t>0000900800</t>
  </si>
  <si>
    <t xml:space="preserve">D.A.T.E. Enterprises Inc                          </t>
  </si>
  <si>
    <t>D.A.T.E. Enterprises Inc</t>
  </si>
  <si>
    <t>NW1/4 14-10-25 &amp; N1/2 SW1/4 14-10-25</t>
  </si>
  <si>
    <t>0000900900</t>
  </si>
  <si>
    <t xml:space="preserve">Hulsey,Jane D                                     </t>
  </si>
  <si>
    <t xml:space="preserve">Rowe Inc                                          </t>
  </si>
  <si>
    <t>Hulsey,Jane D</t>
  </si>
  <si>
    <t>Rowe Inc</t>
  </si>
  <si>
    <t>Robert K Murray TTEE etal - O; Mike Wendell - T</t>
  </si>
  <si>
    <t>Notice 12/3/2014; 4/7/2015</t>
  </si>
  <si>
    <t>Murray,Robert K TTEE etal</t>
  </si>
  <si>
    <t>Wendell,Mike</t>
  </si>
  <si>
    <t>Add Brett Mason as second tenant - T</t>
  </si>
  <si>
    <t>Notice 10/20/2015</t>
  </si>
  <si>
    <t>Wendell,Mike &amp; Mason,Brett</t>
  </si>
  <si>
    <t>E1/2 SW1/4 &amp; SE1/4 4-8-22</t>
  </si>
  <si>
    <t>Murray TTEE, Robert K</t>
  </si>
  <si>
    <t>Wendell, Mike</t>
  </si>
  <si>
    <t>0000901100</t>
  </si>
  <si>
    <t>PT SW1/4 31-11-25 SO OF CANAL</t>
  </si>
  <si>
    <t>0000901200</t>
  </si>
  <si>
    <t xml:space="preserve">Gauger,Louis K                                    </t>
  </si>
  <si>
    <t xml:space="preserve">Flying H Inc                                      </t>
  </si>
  <si>
    <t>Gauger,Louis K</t>
  </si>
  <si>
    <t>Flying H Inc</t>
  </si>
  <si>
    <t>CNPPID - O; new account #923300200 ac reduced from 90 to 81</t>
  </si>
  <si>
    <t>Notice 2/9/2017</t>
  </si>
  <si>
    <t>0000901300</t>
  </si>
  <si>
    <t>Non-IPCCP</t>
  </si>
  <si>
    <t>Signed new IPP amendment</t>
  </si>
  <si>
    <t xml:space="preserve">Gengenbach,Dale                                   </t>
  </si>
  <si>
    <t>Gengenbach,Dale</t>
  </si>
  <si>
    <t>NW1/4 13-9-24 &amp; N1/2&amp;SW1/4 SW1/4 13-9-24</t>
  </si>
  <si>
    <t>Gengenbach, Dale R &amp; Arlene</t>
  </si>
  <si>
    <t>Dale R &amp; Arlene E Gengenbach, Co TTEES - O</t>
  </si>
  <si>
    <t>Notice 11/21/2017</t>
  </si>
  <si>
    <t>0000901400</t>
  </si>
  <si>
    <t xml:space="preserve">Gengenbach,Ilene                                  </t>
  </si>
  <si>
    <t xml:space="preserve">Gengenbach,Brent                                  </t>
  </si>
  <si>
    <t>Gengenbach, Brent D &amp; Kelly J</t>
  </si>
  <si>
    <t>Gengenbach,Brent</t>
  </si>
  <si>
    <t>W1/2 SE1/4 20-9-23</t>
  </si>
  <si>
    <t>0000901900</t>
  </si>
  <si>
    <t>S1/2 NE1/4 24-10-25</t>
  </si>
  <si>
    <t>0000902100</t>
  </si>
  <si>
    <t>E1/2 NW1/4 &amp; NE1/4 SW1/4 20-9-23</t>
  </si>
  <si>
    <t>0000902200</t>
  </si>
  <si>
    <t xml:space="preserve">Wheeler,Barbara L                                 </t>
  </si>
  <si>
    <t>Wheeler,Barbara L</t>
  </si>
  <si>
    <t>NW1/4 24-10-25 SW1/4SW1/4 SO OF 30 MILE 13-10-25</t>
  </si>
  <si>
    <t>Wheeler, Barbara L</t>
  </si>
  <si>
    <t>0000902300</t>
  </si>
  <si>
    <t xml:space="preserve">Lederer,Martha &amp; Eleanora                         </t>
  </si>
  <si>
    <t>Lederer,Martha &amp; Eleanora</t>
  </si>
  <si>
    <t>Dale R &amp; Arlene E Gengenbach - O</t>
  </si>
  <si>
    <t>Gengenbach,Dale R &amp; Arlene E</t>
  </si>
  <si>
    <t>N1/2 SE1/4 13-9-24</t>
  </si>
  <si>
    <t>0000902500</t>
  </si>
  <si>
    <t xml:space="preserve">Burke,Wade A                                      </t>
  </si>
  <si>
    <t>Burke,Wade A</t>
  </si>
  <si>
    <t>NW1/4 15-12-28</t>
  </si>
  <si>
    <t>Burke, Wade A</t>
  </si>
  <si>
    <t>0000902700</t>
  </si>
  <si>
    <t xml:space="preserve">Miller Hereford,M Lloyd                           </t>
  </si>
  <si>
    <t>Miller Hereford,M Lloyd</t>
  </si>
  <si>
    <t>E1/2 NE1/4 7-12-28 &amp; NE1/4 SE1/4 7-12-28</t>
  </si>
  <si>
    <t>0000902800</t>
  </si>
  <si>
    <t xml:space="preserve">Williams-Hiemstra NE LLC                          </t>
  </si>
  <si>
    <t xml:space="preserve">Ostergard,Mark                                    </t>
  </si>
  <si>
    <t>Williams-Hiemstra NE LLC</t>
  </si>
  <si>
    <t>Ostergard,Mark</t>
  </si>
  <si>
    <t>SW1/4 NE1/4 14-10-25 &amp; W1/2 SE1/4 14-10-25</t>
  </si>
  <si>
    <t>Spradlin,Ross</t>
  </si>
  <si>
    <t>Spradlin, Ross</t>
  </si>
  <si>
    <t>0000902900</t>
  </si>
  <si>
    <t xml:space="preserve">Kranau Inc                                        </t>
  </si>
  <si>
    <t xml:space="preserve">France,Joe &amp; Kathy                                </t>
  </si>
  <si>
    <t>Kranau Inc</t>
  </si>
  <si>
    <t>France,Joe &amp; Kathy</t>
  </si>
  <si>
    <t>Gerald T &amp; Janet Q Kranau - O; termination after 2015</t>
  </si>
  <si>
    <t>Notice 11/19/12, 1/03/2013</t>
  </si>
  <si>
    <t>Kranau, Gerald T &amp; Janet Q</t>
  </si>
  <si>
    <t>Account 9029 termination complete</t>
  </si>
  <si>
    <t>Notice 2/1/2016</t>
  </si>
  <si>
    <t>0000903000</t>
  </si>
  <si>
    <t xml:space="preserve">Peckham,Daniel H                                  </t>
  </si>
  <si>
    <t xml:space="preserve">Peckham,Doug                                      </t>
  </si>
  <si>
    <t>Peckham,Daniel H</t>
  </si>
  <si>
    <t>Peckham,Doug</t>
  </si>
  <si>
    <t>NE1/4 SW1/4 22-11-26 &amp; SE1/4 22-11-26</t>
  </si>
  <si>
    <t>Peckham, Daniel H</t>
  </si>
  <si>
    <t>Peckham, Doug</t>
  </si>
  <si>
    <t>0000903100</t>
  </si>
  <si>
    <t>E1/2 NE1/4 36-11-26</t>
  </si>
  <si>
    <t>Kranau  Inc</t>
  </si>
  <si>
    <t>France, Joe &amp; Katherine</t>
  </si>
  <si>
    <t>0000903200</t>
  </si>
  <si>
    <t>ALL LANDS IN 25-11-26 SO OF THIRTY MILE CANAL</t>
  </si>
  <si>
    <t>0000903300</t>
  </si>
  <si>
    <t xml:space="preserve">Stalker,Leslie Aaron &amp; Kathleen A                 </t>
  </si>
  <si>
    <t xml:space="preserve">Henry &amp; Sons Inc,Art                              </t>
  </si>
  <si>
    <t>Stalker,Leslie Aaron &amp; Kathleen A</t>
  </si>
  <si>
    <t>Henry &amp; Sons Inc,Art</t>
  </si>
  <si>
    <t>S1/2 SW1/4 36-13-29</t>
  </si>
  <si>
    <t>Stalker, Leslie A &amp; Kathleen A</t>
  </si>
  <si>
    <t>Henry &amp; Sons Inc, Art</t>
  </si>
  <si>
    <t>0000903400</t>
  </si>
  <si>
    <t xml:space="preserve">Wightman,John &amp; Janet                             </t>
  </si>
  <si>
    <t xml:space="preserve">Taubenheim,Kent                                   </t>
  </si>
  <si>
    <t>Wightman,John &amp; Janet</t>
  </si>
  <si>
    <t>Taubenheim,Kent</t>
  </si>
  <si>
    <t>(N1/2&amp;SE1/4)NW1/4 &amp; (N1/2&amp;SE1/4)NE1/4 3-8-23 &amp; N3/4W600 FT 2-8-23</t>
  </si>
  <si>
    <t>Wightman TTEE, Janet L</t>
  </si>
  <si>
    <t>Taubenheim, Kent</t>
  </si>
  <si>
    <t>0000903500</t>
  </si>
  <si>
    <t>Gengenbach,Brent D &amp; Kelly J</t>
  </si>
  <si>
    <t>E1/2 SE1/4 20-9-23</t>
  </si>
  <si>
    <t>0000903600</t>
  </si>
  <si>
    <t xml:space="preserve">Schmeeckle,Fred                                   </t>
  </si>
  <si>
    <t xml:space="preserve">Yeutter,John                                      </t>
  </si>
  <si>
    <t>Schmeeckle,Fred</t>
  </si>
  <si>
    <t>Yeutter,John</t>
  </si>
  <si>
    <t>Margo Lamb, etal - O</t>
  </si>
  <si>
    <t>Notice 1/6/2013</t>
  </si>
  <si>
    <t>Lamb, Margo etal</t>
  </si>
  <si>
    <t>S1/2 &amp; NW1/4 SW1/4 2-9-24</t>
  </si>
  <si>
    <t>Lamb, Margo</t>
  </si>
  <si>
    <t>Yeutter, John</t>
  </si>
  <si>
    <t>0000903800</t>
  </si>
  <si>
    <t xml:space="preserve">Peden,Cody                                        </t>
  </si>
  <si>
    <t>Peden, Cody</t>
  </si>
  <si>
    <t>NW1/4 SW1/4 19-10-24</t>
  </si>
  <si>
    <t>0000903900</t>
  </si>
  <si>
    <t xml:space="preserve">Kracman,Phyllis                                   </t>
  </si>
  <si>
    <t xml:space="preserve">Huffman,Jeff                                      </t>
  </si>
  <si>
    <t>Kracman,Phyllis</t>
  </si>
  <si>
    <t>Huffman,Jeff</t>
  </si>
  <si>
    <t>N1/2 OF SE1/4 1-12-29</t>
  </si>
  <si>
    <t>Kracman, Phyllis</t>
  </si>
  <si>
    <t>Huffman, Jeff</t>
  </si>
  <si>
    <t>0000904000</t>
  </si>
  <si>
    <t>Cedar Canyon Ranch</t>
  </si>
  <si>
    <t>Sanders Hill Ranch, LLC - O</t>
  </si>
  <si>
    <t>Sanders Hill Ranch, LLC</t>
  </si>
  <si>
    <t>0000904100</t>
  </si>
  <si>
    <t xml:space="preserve">Klug,Laura-Lazy L Heart Corp                      </t>
  </si>
  <si>
    <t xml:space="preserve">Kuhlman,Chad                                      </t>
  </si>
  <si>
    <t>Klug,Laura-Lazy L Heart Corp</t>
  </si>
  <si>
    <t>Kuhlman,Chad</t>
  </si>
  <si>
    <t>N1/2 SE1/4 8-12-28 &amp; PT NW1/4 SW1/4 9-12-28</t>
  </si>
  <si>
    <t>Lazy L Heart Corporation</t>
  </si>
  <si>
    <t>Kuhlman, Chad &amp; Hope</t>
  </si>
  <si>
    <t>0000904200</t>
  </si>
  <si>
    <t xml:space="preserve">Uebele Farm Ltd                                   </t>
  </si>
  <si>
    <t xml:space="preserve">Wahl,Jon                                          </t>
  </si>
  <si>
    <t>Uebele Farm Ltd</t>
  </si>
  <si>
    <t>Wahl,Jon</t>
  </si>
  <si>
    <t>SW1/4 NE1/4 34-9-23 SE1/4 34-9-23</t>
  </si>
  <si>
    <t>Wahl, Jon</t>
  </si>
  <si>
    <t>0000904300</t>
  </si>
  <si>
    <t xml:space="preserve">Wade,Alice L                                      </t>
  </si>
  <si>
    <t xml:space="preserve">Anderson,Robert                                   </t>
  </si>
  <si>
    <t>Wade,Alice L</t>
  </si>
  <si>
    <t>Anderson,Robert</t>
  </si>
  <si>
    <t>Robert R Wade Revocable Trust - O, Robert K Murrqay, TTEE, etal - O</t>
  </si>
  <si>
    <t>Notice 10/18, Notice 1/21/2014</t>
  </si>
  <si>
    <t>Murray, Robert K TTEE etal</t>
  </si>
  <si>
    <t>Mike Wendell - T; Termination after 2015</t>
  </si>
  <si>
    <t>Notice 4/7/2015, 4/8/2015</t>
  </si>
  <si>
    <t>NE1/4&amp;(NW1/4&amp;S1/2)NW1/4 4-8-22, NE1/4NE1/4 5-8-22,S1/2 SE1/4 33-9-22</t>
  </si>
  <si>
    <t>0000904500</t>
  </si>
  <si>
    <t xml:space="preserve">Wareham,Doris E                                   </t>
  </si>
  <si>
    <t xml:space="preserve">Peterson,Page                                     </t>
  </si>
  <si>
    <t>Wareham,Doris E</t>
  </si>
  <si>
    <t>Brott, Wendell, etal-O, Ross Ristine - Tenant</t>
  </si>
  <si>
    <t xml:space="preserve">Brott, Wendell, etal </t>
  </si>
  <si>
    <t>Ristine, Ross</t>
  </si>
  <si>
    <t>Acount 9045 termination complete</t>
  </si>
  <si>
    <t>0000904600</t>
  </si>
  <si>
    <t xml:space="preserve">Frazier,Linda K                                   </t>
  </si>
  <si>
    <t xml:space="preserve">Gengenbach,Derrick                                </t>
  </si>
  <si>
    <t>Frazier,Linda K</t>
  </si>
  <si>
    <t>Gengenbach,Derrick</t>
  </si>
  <si>
    <t>NW1/4 28-9-23</t>
  </si>
  <si>
    <t>Frazier, Linda K</t>
  </si>
  <si>
    <t>Gengenbach, Derrick</t>
  </si>
  <si>
    <t>0000904700</t>
  </si>
  <si>
    <t xml:space="preserve">Eagle Hill Ranch Inc                              </t>
  </si>
  <si>
    <t>Eagle Hill Ranch Inc</t>
  </si>
  <si>
    <t>N1/2 &amp; N1/2 OF SE1/4 5-10-25</t>
  </si>
  <si>
    <t>0000904900</t>
  </si>
  <si>
    <t xml:space="preserve">Wilson,Robert                                     </t>
  </si>
  <si>
    <t xml:space="preserve">Wilson,Mathew                                     </t>
  </si>
  <si>
    <t>Wilson,Robert</t>
  </si>
  <si>
    <t>Wilson,Mathew</t>
  </si>
  <si>
    <t>N1/2&amp;SE1/4 NE1/4 21-11-26 SE1/4 26-11-26</t>
  </si>
  <si>
    <t>Wilson TTEE, Robert L</t>
  </si>
  <si>
    <t>Wilson, Mathew</t>
  </si>
  <si>
    <t>0000905000</t>
  </si>
  <si>
    <t xml:space="preserve">Lunkwitz,Donald                                   </t>
  </si>
  <si>
    <t>Lunkwitz,Donald</t>
  </si>
  <si>
    <t>Lunkwitz,Donald etal</t>
  </si>
  <si>
    <t>NE1/4 SW1/4 35-13-29 &amp; SE1/4 NW1/4 35-13-29</t>
  </si>
  <si>
    <t>Lunkwitz, Donald</t>
  </si>
  <si>
    <t>0000905100</t>
  </si>
  <si>
    <t xml:space="preserve">Rohman,L Jane (Bellamy)                           </t>
  </si>
  <si>
    <t xml:space="preserve">Bellamy,Mike                                      </t>
  </si>
  <si>
    <t>Rohman,L Jane (Bellamy)</t>
  </si>
  <si>
    <t>Bellamy,Mike</t>
  </si>
  <si>
    <t>SEC 35-9-23</t>
  </si>
  <si>
    <t>Rohman, L J</t>
  </si>
  <si>
    <t>Bellamy, Mike</t>
  </si>
  <si>
    <t>0000905300</t>
  </si>
  <si>
    <t>NE1/4 13-9-24</t>
  </si>
  <si>
    <t>0000905400</t>
  </si>
  <si>
    <t xml:space="preserve">Shepperd,Dorothy                                  </t>
  </si>
  <si>
    <t xml:space="preserve">Ristine,Ross                                      </t>
  </si>
  <si>
    <t>Shepperd,Dorothy</t>
  </si>
  <si>
    <t>Ristine,Ross</t>
  </si>
  <si>
    <t>The Girl's Place, LLC - O; Termination after 2015</t>
  </si>
  <si>
    <t>Notice 1/16, 5/2013</t>
  </si>
  <si>
    <t>The Girl's Place, LLC</t>
  </si>
  <si>
    <t>Remove from termination - error</t>
  </si>
  <si>
    <t>Notice 4/8/2015</t>
  </si>
  <si>
    <t>NE1/4 NE1/4 6-10-25 &amp; (S1/2&amp;NW1/4) SE1/4 31-11-25</t>
  </si>
  <si>
    <t>The Girl's Place LLC</t>
  </si>
  <si>
    <t>0000905500</t>
  </si>
  <si>
    <t>Robinson,James L</t>
  </si>
  <si>
    <t>Kesterson,Delmar Jr</t>
  </si>
  <si>
    <t>Increased acres by 3.5; new water service agreement signed now account 12290102</t>
  </si>
  <si>
    <t>0000905600</t>
  </si>
  <si>
    <t xml:space="preserve">Kracman Farms Inc                                 </t>
  </si>
  <si>
    <t xml:space="preserve">Rayburn,Rodney                                    </t>
  </si>
  <si>
    <t>Kracman Farms Inc</t>
  </si>
  <si>
    <t>Rayburn,Rodney</t>
  </si>
  <si>
    <t>E1/2 NW1/4 8-12-28</t>
  </si>
  <si>
    <t>Rayburn, Rodney</t>
  </si>
  <si>
    <t>0000905700</t>
  </si>
  <si>
    <t>NE1/4 1-12-29</t>
  </si>
  <si>
    <t>0000905800</t>
  </si>
  <si>
    <t xml:space="preserve">Stenger,Don A                                     </t>
  </si>
  <si>
    <t xml:space="preserve">Stenger,Jeff                                      </t>
  </si>
  <si>
    <t>term 2013</t>
  </si>
  <si>
    <t>Stenger,Don A</t>
  </si>
  <si>
    <t>Stenger,Jeff</t>
  </si>
  <si>
    <t>Account termination complete</t>
  </si>
  <si>
    <t>Notice 1/21/2014</t>
  </si>
  <si>
    <t>0000905900</t>
  </si>
  <si>
    <t xml:space="preserve">Geiger,Ralph Mrs-R&amp;E Farms                        </t>
  </si>
  <si>
    <t xml:space="preserve">Gerken,Dean                                       </t>
  </si>
  <si>
    <t>Geiger,Ralph Mrs-R&amp;E Farms</t>
  </si>
  <si>
    <t>Gerken,Dean</t>
  </si>
  <si>
    <t>NW1/4 27-9-23</t>
  </si>
  <si>
    <t>R &amp; E Farms Inc</t>
  </si>
  <si>
    <t>Gerken, Dean</t>
  </si>
  <si>
    <t>0000906000</t>
  </si>
  <si>
    <t xml:space="preserve">Romatzke,Velma M                                  </t>
  </si>
  <si>
    <t xml:space="preserve">Schultheis,Tony                                   </t>
  </si>
  <si>
    <t>Romatzke,Velma M</t>
  </si>
  <si>
    <t>Schultheis,Tony</t>
  </si>
  <si>
    <t>Glennis J Lee,etal - O</t>
  </si>
  <si>
    <t>Notice 10/27</t>
  </si>
  <si>
    <t>Lee,Glennis J, etal</t>
  </si>
  <si>
    <t>W1/2 &amp; SE1/4 SW1/4 27-9-23</t>
  </si>
  <si>
    <t>Lee, Glennis J</t>
  </si>
  <si>
    <t>Schultheis, Tony</t>
  </si>
  <si>
    <t>0000906100</t>
  </si>
  <si>
    <t xml:space="preserve">Tuma,Donald J &amp; Bonnie R TTEES                    </t>
  </si>
  <si>
    <t xml:space="preserve">Rowe,Terry A &amp; Betty J                            </t>
  </si>
  <si>
    <t>Tuma,Donald J &amp; Bonnie R TTEES</t>
  </si>
  <si>
    <t>Rowe,Terry A &amp; Betty J</t>
  </si>
  <si>
    <t>NE1/4 &amp; NW1/4 SE1/4 12-8-22</t>
  </si>
  <si>
    <t>Tuma, Donald J &amp; Bonnie R</t>
  </si>
  <si>
    <t>Rowe, Terry A &amp; Betty J</t>
  </si>
  <si>
    <t>0000906200</t>
  </si>
  <si>
    <t xml:space="preserve">Ward,Charles C                                    </t>
  </si>
  <si>
    <t>Ward,Charles C</t>
  </si>
  <si>
    <t>Ward,Charles C Estate</t>
  </si>
  <si>
    <t>NW1/4 1-8-23</t>
  </si>
  <si>
    <t>Ward Est, Charles C</t>
  </si>
  <si>
    <t>0000906300</t>
  </si>
  <si>
    <t xml:space="preserve">Berke,Daniel-3 Rolling D                          </t>
  </si>
  <si>
    <t>Berke,Daniel-3 Rolling D</t>
  </si>
  <si>
    <t>Combined with 9003 and 9074 to Account 9231902</t>
  </si>
  <si>
    <t>0000906400</t>
  </si>
  <si>
    <t xml:space="preserve">Gengenbach,Douglas &amp; MeriKay                      </t>
  </si>
  <si>
    <t>Gengenbach,Douglas &amp; MeriKay</t>
  </si>
  <si>
    <t>Brent &amp; Kelly Gengenbach - O</t>
  </si>
  <si>
    <t>Notice 1/16</t>
  </si>
  <si>
    <t>Gengenbach, Brent &amp; Kelly</t>
  </si>
  <si>
    <t>S1/2N1/2 &amp; SW/4 36-9-23</t>
  </si>
  <si>
    <t>0000906600</t>
  </si>
  <si>
    <t xml:space="preserve">S A E Land Partnership                            </t>
  </si>
  <si>
    <t xml:space="preserve">Anderson Feedlot                                  </t>
  </si>
  <si>
    <t>S A E Land Partnership</t>
  </si>
  <si>
    <t>Anderson Feedlot</t>
  </si>
  <si>
    <t>Owner name corrrection; SAEK Ltd.</t>
  </si>
  <si>
    <t>SAEK Ltd.</t>
  </si>
  <si>
    <t>S1/2 NW1/4 &amp; W1/2 NE1/4 33-9-22</t>
  </si>
  <si>
    <t>SAEK Ltd</t>
  </si>
  <si>
    <t>Anderson Feedlot Inc</t>
  </si>
  <si>
    <t>0000906800</t>
  </si>
  <si>
    <t xml:space="preserve">Johnson,Dorothy                                   </t>
  </si>
  <si>
    <t>Johnson,Dorothy</t>
  </si>
  <si>
    <t>NE1/4 NW1/4 30-10-24 &amp; S1/2 SW1/4 19-10-24</t>
  </si>
  <si>
    <t>Johnson, Dorothy</t>
  </si>
  <si>
    <t>0000906900</t>
  </si>
  <si>
    <t>Kugler,Kurt</t>
  </si>
  <si>
    <t>Kugler, Kurt</t>
  </si>
  <si>
    <t>Terminate all 178 acres</t>
  </si>
  <si>
    <t>0000907000</t>
  </si>
  <si>
    <t xml:space="preserve">Phillips,Joe                                      </t>
  </si>
  <si>
    <t>Phillips,Joe</t>
  </si>
  <si>
    <t>W1/2 NW1/4 2-8-22</t>
  </si>
  <si>
    <t>Phillips, Joe &amp; Charlya</t>
  </si>
  <si>
    <t>0000907100</t>
  </si>
  <si>
    <t xml:space="preserve">Saulsbury,Gerda L                                 </t>
  </si>
  <si>
    <t xml:space="preserve">Lavene,Darrel A                                   </t>
  </si>
  <si>
    <t>Saulsbury,Gerda L</t>
  </si>
  <si>
    <t>Lavene,Darrel A</t>
  </si>
  <si>
    <t>NW1/4 18-8-21</t>
  </si>
  <si>
    <t>Saulsbury, Gerda L</t>
  </si>
  <si>
    <t>Lavene, Darrel A</t>
  </si>
  <si>
    <t>0000907300</t>
  </si>
  <si>
    <t>Termination after 2013</t>
  </si>
  <si>
    <t>0000907400</t>
  </si>
  <si>
    <t>John P &amp; Alice Ann Klitz - O</t>
  </si>
  <si>
    <t>Buell Farms Partnership - T</t>
  </si>
  <si>
    <t>Combined with 9003 and 9063 to New Account 9231902</t>
  </si>
  <si>
    <t>0000907600</t>
  </si>
  <si>
    <t xml:space="preserve">Wahlgren,Roger                                    </t>
  </si>
  <si>
    <t xml:space="preserve">Wahlgren,Joe                                      </t>
  </si>
  <si>
    <t>Wahlgren,Roger</t>
  </si>
  <si>
    <t>Wahlgren,Joe</t>
  </si>
  <si>
    <t>W1/2 SE1/4 6-11-26</t>
  </si>
  <si>
    <t>Wahlgren Ltd, Roger</t>
  </si>
  <si>
    <t>Wahlgren, Joe</t>
  </si>
  <si>
    <t>0000907900</t>
  </si>
  <si>
    <t xml:space="preserve">Rayburn Farms Inc                                 </t>
  </si>
  <si>
    <t>Rayburn Farms Inc</t>
  </si>
  <si>
    <t>W1/2 NW1/4 8-12-28</t>
  </si>
  <si>
    <t>0000908100</t>
  </si>
  <si>
    <t xml:space="preserve">Gengenbach,Floyd L                                </t>
  </si>
  <si>
    <t>Gengenbach,Floyd L</t>
  </si>
  <si>
    <t>Feik,Matthew</t>
  </si>
  <si>
    <t>W1/2 NW1/4 19-9-23</t>
  </si>
  <si>
    <t>Gengenbach, Floyd</t>
  </si>
  <si>
    <t>Feik, Matthew</t>
  </si>
  <si>
    <t>0000908300</t>
  </si>
  <si>
    <t>Dalrymple,Katholeen N</t>
  </si>
  <si>
    <t>Dalrymple,Jim</t>
  </si>
  <si>
    <t>0000908500</t>
  </si>
  <si>
    <t>Dylan Rowe - T</t>
  </si>
  <si>
    <t>Notice 11/21</t>
  </si>
  <si>
    <t>E1/2 NE1/4 11-8-22 &amp; W1/2 NW1/4 12-8-22</t>
  </si>
  <si>
    <t>Rowe,Dylan</t>
  </si>
  <si>
    <t>Rowe, Dylan</t>
  </si>
  <si>
    <t>0000908800</t>
  </si>
  <si>
    <t>0000908900</t>
  </si>
  <si>
    <t>E1/2 SW1/4 26-9-23</t>
  </si>
  <si>
    <t>0000909000</t>
  </si>
  <si>
    <t xml:space="preserve">Gengenbach,Walter &amp; Mildred                       </t>
  </si>
  <si>
    <t>Gengenbach,Walter &amp; Mildred</t>
  </si>
  <si>
    <t>Karen Eddy, TTEE, etal - O</t>
  </si>
  <si>
    <t>Notice 1/3/2013</t>
  </si>
  <si>
    <t>Eddy, Karen, TTEE, etal</t>
  </si>
  <si>
    <t>N1/2 SW1/4 19-9-23</t>
  </si>
  <si>
    <t>Eddy TTEE, Karen</t>
  </si>
  <si>
    <t>0000909100</t>
  </si>
  <si>
    <t>N1/2&amp;SE1/4NW1/4 W1/2 &amp; NE1/4,N1/2SE1/4 36-11-26</t>
  </si>
  <si>
    <t>0000909300</t>
  </si>
  <si>
    <t xml:space="preserve">Kuhlman,Chad &amp; Hope                               </t>
  </si>
  <si>
    <t>Kuhlman,Chad &amp; Hope</t>
  </si>
  <si>
    <t>Pt NE1/4 17-11-26</t>
  </si>
  <si>
    <t>Kuhlman, Hope Ann</t>
  </si>
  <si>
    <t>0000909400</t>
  </si>
  <si>
    <t xml:space="preserve">Anderson Inc,Lyle                                 </t>
  </si>
  <si>
    <t>Anderson Inc,Lyle</t>
  </si>
  <si>
    <t>SW1/4NW1/4&amp;N1/2SW1/4 16-11-26</t>
  </si>
  <si>
    <t>Anderson Inc, Lyle</t>
  </si>
  <si>
    <t>0000909700</t>
  </si>
  <si>
    <t xml:space="preserve">Egenberger,Patricia K                             </t>
  </si>
  <si>
    <t xml:space="preserve">Clark,Jeff                                        </t>
  </si>
  <si>
    <t>Egenberger,Patricia K</t>
  </si>
  <si>
    <t>Clark,Jeff</t>
  </si>
  <si>
    <t>Ryan Fairley - T, Ward S David, TTEE, etal - O</t>
  </si>
  <si>
    <t>Notice 10/12/2015, 5/19/16</t>
  </si>
  <si>
    <t>David,Ward S, TTEE, etal</t>
  </si>
  <si>
    <t>Fairley,Ryan</t>
  </si>
  <si>
    <t>John Hecox - T</t>
  </si>
  <si>
    <t>Notice 12/12/2016</t>
  </si>
  <si>
    <t>N1/2SE1/4 36-12-27</t>
  </si>
  <si>
    <t>0000909800</t>
  </si>
  <si>
    <t>New to IPCCP</t>
  </si>
  <si>
    <t xml:space="preserve">Hirsch,Greg                                       </t>
  </si>
  <si>
    <t>Hirsch,Greg</t>
  </si>
  <si>
    <t>E40AC SW1/4 31-11-25 NO OF CANAL</t>
  </si>
  <si>
    <t>Hirsch, Gregory L</t>
  </si>
  <si>
    <t>0000909900</t>
  </si>
  <si>
    <t xml:space="preserve">Swineco Inc                                       </t>
  </si>
  <si>
    <t>Swineco Inc</t>
  </si>
  <si>
    <t>SW1/4 33-9-22</t>
  </si>
  <si>
    <t>0000910000</t>
  </si>
  <si>
    <t>SW1/4NW1/4,SW1/4 &amp; SW1/4SE1/4 3-8-23</t>
  </si>
  <si>
    <t>Wightman TTEES, John &amp; Janet</t>
  </si>
  <si>
    <t>Notice 10/31/2016</t>
  </si>
  <si>
    <t>Notice 12/1/2014</t>
  </si>
  <si>
    <t>Notice 3/11/2016</t>
  </si>
  <si>
    <t>New account; new acres</t>
  </si>
  <si>
    <t>0923180100</t>
  </si>
  <si>
    <t>FMB Farms Ltd</t>
  </si>
  <si>
    <t>Dale Gengenbach - T</t>
  </si>
  <si>
    <t>SW1/4 18-9-23</t>
  </si>
  <si>
    <t>FBM Farms Ltd</t>
  </si>
  <si>
    <t>New account from combination of 9003, 9063 and 9074</t>
  </si>
  <si>
    <t>Notice 12/23/2015</t>
  </si>
  <si>
    <t>0923190200</t>
  </si>
  <si>
    <t>SE1/4 18-9-23, NE1/4 &amp; (N1/2 &amp;SW1/4)NW1/4 19-9-23</t>
  </si>
  <si>
    <t>0923210100</t>
  </si>
  <si>
    <t>NW1/4 &amp; W1/2NE1/4 21-9-23</t>
  </si>
  <si>
    <t>0923300100</t>
  </si>
  <si>
    <t xml:space="preserve">Walker Enterprises LTD                            </t>
  </si>
  <si>
    <t>Walker Enterprises LTD</t>
  </si>
  <si>
    <r>
      <t xml:space="preserve">Walker Enterprises LTD </t>
    </r>
    <r>
      <rPr>
        <sz val="11"/>
        <color rgb="FFFF0000"/>
        <rFont val="Calibri"/>
        <family val="2"/>
        <scheme val="minor"/>
      </rPr>
      <t>(CREP Acres to 9/2019)</t>
    </r>
  </si>
  <si>
    <t>Walker Enterprises LTD (CREP Acres to 9/2019)</t>
  </si>
  <si>
    <t>NE1/4 SE1/4 30-9-23</t>
  </si>
  <si>
    <t>Walker Enterprises Ltd</t>
  </si>
  <si>
    <t>Former acct. # 9012, acres were reduced from 90 to 81</t>
  </si>
  <si>
    <t>0923300200</t>
  </si>
  <si>
    <t>Pt SE1/4 19-9-23 &amp; NE1/4 30-9-23</t>
  </si>
  <si>
    <t>CNPPID</t>
  </si>
  <si>
    <t>0923360100</t>
  </si>
  <si>
    <t xml:space="preserve">KAD Inc                                           </t>
  </si>
  <si>
    <t>KAD Inc</t>
  </si>
  <si>
    <t>SE1/4 36-9-23</t>
  </si>
  <si>
    <t>New account 15 ac from 9083</t>
  </si>
  <si>
    <t>1025090100</t>
  </si>
  <si>
    <t>Dalrymple, James Michael etal</t>
  </si>
  <si>
    <t>NE1/4NE1/4 9-10-25</t>
  </si>
  <si>
    <t>Dalrymple, James M &amp; Connie L</t>
  </si>
  <si>
    <t>New account 25 ac from 9083</t>
  </si>
  <si>
    <t>1025140300</t>
  </si>
  <si>
    <t>Findlay, Rose M, TTEE</t>
  </si>
  <si>
    <t>E1/2SE1/4 14-10-25</t>
  </si>
  <si>
    <t>Findlay Trustee, Rose M</t>
  </si>
  <si>
    <t>New account; old account 9029 was terminated 2/1/2016</t>
  </si>
  <si>
    <t>Notice 7/29/2016</t>
  </si>
  <si>
    <t>1126080100</t>
  </si>
  <si>
    <t>Kranau,Gerald T. &amp; Janet Q.</t>
  </si>
  <si>
    <t>Pt of NE1/4 and SE1/4 of 8-11-26</t>
  </si>
  <si>
    <t>1227330200</t>
  </si>
  <si>
    <t>NW1/4 &amp; N1/2 SW1/4 33-12-27</t>
  </si>
  <si>
    <t>David, Ward S,NancyK&amp;Stanley C</t>
  </si>
  <si>
    <t>Former account 9040; 8 new acres</t>
  </si>
  <si>
    <t>Sanders Hill Ranch LLC</t>
  </si>
  <si>
    <t>Michael J Roberts, etal - O</t>
  </si>
  <si>
    <t>1228080100</t>
  </si>
  <si>
    <t>Roberts,Michael J, etal</t>
  </si>
  <si>
    <t>NE1/4 SW1/4 8-12-28</t>
  </si>
  <si>
    <t>Roberts, Michael J</t>
  </si>
  <si>
    <t>New account, new acres</t>
  </si>
  <si>
    <t>Notice 6/16/2015</t>
  </si>
  <si>
    <t>1228080200</t>
  </si>
  <si>
    <t>Stacy Jynx Mann</t>
  </si>
  <si>
    <t>S1/2 SE1/4 8-12-28</t>
  </si>
  <si>
    <t>Mann, Stacy J</t>
  </si>
  <si>
    <t>1228150200</t>
  </si>
  <si>
    <t xml:space="preserve">Hoaglund,Patrick                                  </t>
  </si>
  <si>
    <t>Hoaglund,Patrick</t>
  </si>
  <si>
    <t>(N2&amp;SE4) SW1/4 15-12-28</t>
  </si>
  <si>
    <t>Hoaglund, Patrick K &amp; Julie A</t>
  </si>
  <si>
    <t>Former account 9055; added 3.5 acres</t>
  </si>
  <si>
    <t>1229010200</t>
  </si>
  <si>
    <t>Kesterson, Delmar Jr, etal</t>
  </si>
  <si>
    <t>NE1/4 SW1/4 1-12-29</t>
  </si>
  <si>
    <t>Kesterson, Delmar</t>
  </si>
  <si>
    <t>1329350200</t>
  </si>
  <si>
    <t xml:space="preserve">Highberger,Martin L &amp; Carla J                     </t>
  </si>
  <si>
    <t>Highberger,Martin L &amp; Carla J</t>
  </si>
  <si>
    <t>SE1/4 SE1/4 35-13-29</t>
  </si>
  <si>
    <t>Highberger, Martin L &amp; Carla J</t>
  </si>
  <si>
    <t>Account</t>
  </si>
  <si>
    <t>Water Used (AF)</t>
  </si>
  <si>
    <t>Water Used (AI/A)</t>
  </si>
  <si>
    <t>Glennis Thies</t>
  </si>
  <si>
    <t>Donald Lunkwitz</t>
  </si>
  <si>
    <t>Daniel-3 Rolling D Berke</t>
  </si>
  <si>
    <t>Patrick Hoaglund</t>
  </si>
  <si>
    <t>Daniel H Peckham</t>
  </si>
  <si>
    <t>Terry A &amp; Betty J Rowe</t>
  </si>
  <si>
    <t>Donald J &amp; Bonnie R TTEES Tuma</t>
  </si>
  <si>
    <t>Alvin Bringelson</t>
  </si>
  <si>
    <t>M Lloyd Miller Hereford</t>
  </si>
  <si>
    <t>Fred P Gengenbach</t>
  </si>
  <si>
    <t>Charles C Ward</t>
  </si>
  <si>
    <t>L Jane (Bellamy) Rohman</t>
  </si>
  <si>
    <t>Joe Phillips</t>
  </si>
  <si>
    <t>Kerry Anderson</t>
  </si>
  <si>
    <t>Chris P Rosenburg</t>
  </si>
  <si>
    <t>Art Henry &amp; Sons Inc</t>
  </si>
  <si>
    <t>Duane Rayburn</t>
  </si>
  <si>
    <t>Jim and Marsha Hecox</t>
  </si>
  <si>
    <t>Doris E Wareham</t>
  </si>
  <si>
    <t>Zelda Naumann</t>
  </si>
  <si>
    <t>Darrel A Lavene</t>
  </si>
  <si>
    <t>Dean M Schmeeckle</t>
  </si>
  <si>
    <t>John Yeutter</t>
  </si>
  <si>
    <t>Barbara L Wheeler</t>
  </si>
  <si>
    <t>Mrs Glenn Dalrymple</t>
  </si>
  <si>
    <t>Walter &amp; Mildred Gengenbach</t>
  </si>
  <si>
    <t>Lyle Anderson Inc</t>
  </si>
  <si>
    <t>Jim Clark</t>
  </si>
  <si>
    <t>Cole &amp; Teague</t>
  </si>
  <si>
    <t>Glenn Bartels</t>
  </si>
  <si>
    <t>Edwin Geiger</t>
  </si>
  <si>
    <t>Alice L Wade</t>
  </si>
  <si>
    <t>Ralph Mrs-R&amp;E Farms Geiger</t>
  </si>
  <si>
    <t>Dean Gerken</t>
  </si>
  <si>
    <t>Jane D Hulsey</t>
  </si>
  <si>
    <t>Velma M Romatzke</t>
  </si>
  <si>
    <t>Tony Schultheis</t>
  </si>
  <si>
    <t>Dale Gengenbach</t>
  </si>
  <si>
    <t>Ruth Kugler Trustee</t>
  </si>
  <si>
    <t>Louis K Gauger</t>
  </si>
  <si>
    <t>Larry R Kracman</t>
  </si>
  <si>
    <t>Laura-Lazy L Heart Corp Klug</t>
  </si>
  <si>
    <t>Martha &amp; Eleanora Lederer</t>
  </si>
  <si>
    <t>Dorothy E Estate Gschwind</t>
  </si>
  <si>
    <t>Jeff Clark</t>
  </si>
  <si>
    <t>Robert Wilson</t>
  </si>
  <si>
    <t>Ward &amp; Nancy &amp; Stanley David</t>
  </si>
  <si>
    <t>Linda Kay Frazier</t>
  </si>
  <si>
    <t>Beatty Land &amp; Cattle</t>
  </si>
  <si>
    <t>Bill Gengenbach</t>
  </si>
  <si>
    <t>Douglas &amp; MeriKay Gengenbach</t>
  </si>
  <si>
    <t>P Duane &amp; Sharon M Sukraw</t>
  </si>
  <si>
    <t>Gordon Peden</t>
  </si>
  <si>
    <t>Kitty Martin</t>
  </si>
  <si>
    <t>Roger R &amp; Frances Clark</t>
  </si>
  <si>
    <t>Cody Peden</t>
  </si>
  <si>
    <t>Dorothy Johnson</t>
  </si>
  <si>
    <t>Stephen J Bourge</t>
  </si>
  <si>
    <t>Joseph H Bourge</t>
  </si>
  <si>
    <t>Floyd L Gengenbach</t>
  </si>
  <si>
    <t>Kinnan &amp; Sons Inc</t>
  </si>
  <si>
    <t>Martin L &amp; Carla J Highberger</t>
  </si>
  <si>
    <t>Owner</t>
  </si>
  <si>
    <t>Tenant</t>
  </si>
  <si>
    <t>Ward S &amp; Nancy K David</t>
  </si>
  <si>
    <t>Joe Wahlgren</t>
  </si>
  <si>
    <t>Daniel Berke</t>
  </si>
  <si>
    <t>Darold Miller</t>
  </si>
  <si>
    <t>Jeff Kohl</t>
  </si>
  <si>
    <t>Scott Gutherless</t>
  </si>
  <si>
    <t>Rodney Speck</t>
  </si>
  <si>
    <t>Ted Sr Klug</t>
  </si>
  <si>
    <t>Jon Wahl</t>
  </si>
  <si>
    <t>Kent Taubenheim</t>
  </si>
  <si>
    <t>Dale &amp; Lyle Gronewold</t>
  </si>
  <si>
    <t>Derrick Gengenbach</t>
  </si>
  <si>
    <t>Mathew Wilson</t>
  </si>
  <si>
    <t>Rodney Rayburn</t>
  </si>
  <si>
    <t>Mike Gengenbach</t>
  </si>
  <si>
    <t>Jim Dalrymple</t>
  </si>
  <si>
    <t>Cloid Smith</t>
  </si>
  <si>
    <t>Brent Gengenbach</t>
  </si>
  <si>
    <t>Joe &amp; Kathy France</t>
  </si>
  <si>
    <t>Lois L Kugler</t>
  </si>
  <si>
    <t>Steve Bourge</t>
  </si>
  <si>
    <t>Doug Peckham</t>
  </si>
  <si>
    <t>Chris P Rosenberg</t>
  </si>
  <si>
    <t>Chad Kuhlman</t>
  </si>
  <si>
    <t>Lyle &amp; Page Peterson</t>
  </si>
  <si>
    <t>Mike Bellamy</t>
  </si>
  <si>
    <t>Gerda L Saulsbury</t>
  </si>
  <si>
    <t>0000900200</t>
  </si>
  <si>
    <t>0000902000</t>
  </si>
  <si>
    <t>0000903700</t>
  </si>
  <si>
    <t>0000910100</t>
  </si>
  <si>
    <t xml:space="preserve">David,Ward S &amp; Nancy K        </t>
  </si>
  <si>
    <t xml:space="preserve">Clark,Jim                     </t>
  </si>
  <si>
    <t xml:space="preserve">Beatty Land &amp; Cattle          </t>
  </si>
  <si>
    <t xml:space="preserve">Wahlgren,Joe                  </t>
  </si>
  <si>
    <t xml:space="preserve">Berke,Daniel-3 Rolling D      </t>
  </si>
  <si>
    <t xml:space="preserve">Smith,Cloid                   </t>
  </si>
  <si>
    <t xml:space="preserve">Sukraw,P Duane &amp; Sharon M     </t>
  </si>
  <si>
    <t xml:space="preserve">                              </t>
  </si>
  <si>
    <t xml:space="preserve">Bringelson,Alvin              </t>
  </si>
  <si>
    <t xml:space="preserve">Miller,Darold                 </t>
  </si>
  <si>
    <t xml:space="preserve">Peden,Gordon                  </t>
  </si>
  <si>
    <t xml:space="preserve">Peden,Cody                    </t>
  </si>
  <si>
    <t xml:space="preserve">D.A.T.E. Enterprises Inc      </t>
  </si>
  <si>
    <t xml:space="preserve">Kohl,Jeff                     </t>
  </si>
  <si>
    <t xml:space="preserve">Hulsey,Jane D                 </t>
  </si>
  <si>
    <t xml:space="preserve">Rowe Inc                      </t>
  </si>
  <si>
    <t xml:space="preserve">Hecox,Jim and Marsha Hecox    </t>
  </si>
  <si>
    <t xml:space="preserve">Gauger,Louis K                </t>
  </si>
  <si>
    <t xml:space="preserve">Flying H Inc                  </t>
  </si>
  <si>
    <t xml:space="preserve">Gengenbach,Dale               </t>
  </si>
  <si>
    <t xml:space="preserve">Gengenbach,Fred P             </t>
  </si>
  <si>
    <t xml:space="preserve">Gengenbach,Brent              </t>
  </si>
  <si>
    <t xml:space="preserve">Kranau Inc                    </t>
  </si>
  <si>
    <t xml:space="preserve">France,Joe &amp; Kathy            </t>
  </si>
  <si>
    <t xml:space="preserve">Kugler,Lois L                 </t>
  </si>
  <si>
    <t xml:space="preserve">Wheeler,Barbara L             </t>
  </si>
  <si>
    <t xml:space="preserve">Lederer,Martha &amp; Eleanora     </t>
  </si>
  <si>
    <t xml:space="preserve">Martin,Kitty                  </t>
  </si>
  <si>
    <t xml:space="preserve">Bourge,Steve                  </t>
  </si>
  <si>
    <t xml:space="preserve">Miller Hereford,M Lloyd       </t>
  </si>
  <si>
    <t xml:space="preserve">Cole &amp; Teague                 </t>
  </si>
  <si>
    <t xml:space="preserve">Speck,Rodney                  </t>
  </si>
  <si>
    <t xml:space="preserve">Peckham,Daniel H              </t>
  </si>
  <si>
    <t xml:space="preserve">Peckham,Doug                  </t>
  </si>
  <si>
    <t xml:space="preserve">Rosenberg,Chris P             </t>
  </si>
  <si>
    <t xml:space="preserve">Henry &amp; Sons Inc,Art          </t>
  </si>
  <si>
    <t xml:space="preserve">Wightman,John &amp; Janet         </t>
  </si>
  <si>
    <t xml:space="preserve">Taubenheim,Kent               </t>
  </si>
  <si>
    <t xml:space="preserve">Schmeeckle,Dean M             </t>
  </si>
  <si>
    <t xml:space="preserve">Yeutter,John                  </t>
  </si>
  <si>
    <t xml:space="preserve">Thies,Glennis                 </t>
  </si>
  <si>
    <t xml:space="preserve">Schultheis,Tony               </t>
  </si>
  <si>
    <t xml:space="preserve">Kracman,Phyllis               </t>
  </si>
  <si>
    <t xml:space="preserve">Huffman,Jeff                  </t>
  </si>
  <si>
    <t xml:space="preserve">Cedar Canyon Ranch            </t>
  </si>
  <si>
    <t xml:space="preserve">Klug,Laura-Lazy L Heart Corp  </t>
  </si>
  <si>
    <t xml:space="preserve">Kuhlman,Chad                  </t>
  </si>
  <si>
    <t xml:space="preserve">Uebele Farm Ltd               </t>
  </si>
  <si>
    <t xml:space="preserve">Wahl,Jon                      </t>
  </si>
  <si>
    <t xml:space="preserve">Wade,Alice L                  </t>
  </si>
  <si>
    <t xml:space="preserve">Wareham,Doris E               </t>
  </si>
  <si>
    <t xml:space="preserve">Peterson,Lyle &amp; Page          </t>
  </si>
  <si>
    <t xml:space="preserve">Frazier,Linda Kay             </t>
  </si>
  <si>
    <t xml:space="preserve">Gengenbach,Derrick            </t>
  </si>
  <si>
    <t xml:space="preserve">Wiggins Ranch Inc             </t>
  </si>
  <si>
    <t xml:space="preserve">Ostergard,Mark                </t>
  </si>
  <si>
    <t xml:space="preserve">Wilson,Robert                 </t>
  </si>
  <si>
    <t xml:space="preserve">Wilson,Mathew                 </t>
  </si>
  <si>
    <t xml:space="preserve">Lunkwitz,Donald               </t>
  </si>
  <si>
    <t xml:space="preserve">Rohman,L Jane (Bellamy)       </t>
  </si>
  <si>
    <t xml:space="preserve">Bellamy,Mike                  </t>
  </si>
  <si>
    <t xml:space="preserve">Shepperd,Dorothy              </t>
  </si>
  <si>
    <t xml:space="preserve">Ristine,Ross                  </t>
  </si>
  <si>
    <t xml:space="preserve">Robinson,James L              </t>
  </si>
  <si>
    <t xml:space="preserve">Kracman Farms Inc             </t>
  </si>
  <si>
    <t xml:space="preserve">Rayburn,Rodney                </t>
  </si>
  <si>
    <t xml:space="preserve">Madsen,Monte L                </t>
  </si>
  <si>
    <t xml:space="preserve">Stenger,Jeff                  </t>
  </si>
  <si>
    <t xml:space="preserve">Geiger,Ralph Mrs-R&amp;E Farms    </t>
  </si>
  <si>
    <t xml:space="preserve">Gerken,Dean                   </t>
  </si>
  <si>
    <t xml:space="preserve">Romatzke,Velma M              </t>
  </si>
  <si>
    <t xml:space="preserve">Rowe,Terry A &amp; Betty J        </t>
  </si>
  <si>
    <t xml:space="preserve">Ward,Charles C                </t>
  </si>
  <si>
    <t xml:space="preserve">Gengenbach,Douglas &amp; MeriKay  </t>
  </si>
  <si>
    <t xml:space="preserve">S A E Land Partnership        </t>
  </si>
  <si>
    <t xml:space="preserve">Anderson Feedlot              </t>
  </si>
  <si>
    <t xml:space="preserve">Johnson,Dorothy               </t>
  </si>
  <si>
    <t xml:space="preserve">Kugler,Kurt                   </t>
  </si>
  <si>
    <t xml:space="preserve">Phillips,Joe                  </t>
  </si>
  <si>
    <t xml:space="preserve">Anderson,Kerry                </t>
  </si>
  <si>
    <t xml:space="preserve">Saulsbury,Gerda L             </t>
  </si>
  <si>
    <t xml:space="preserve">Lavene,Darrel A               </t>
  </si>
  <si>
    <t xml:space="preserve">Stenger,Don A                 </t>
  </si>
  <si>
    <t xml:space="preserve">Peckham,John S                </t>
  </si>
  <si>
    <t xml:space="preserve">Rayburn,Duane                 </t>
  </si>
  <si>
    <t xml:space="preserve">Gengenbach,Floyd L            </t>
  </si>
  <si>
    <t xml:space="preserve">Dalrymple,Mrs Glenn           </t>
  </si>
  <si>
    <t xml:space="preserve">Dalrymple,Jim                 </t>
  </si>
  <si>
    <t xml:space="preserve">Walker Enterprises LTD        </t>
  </si>
  <si>
    <t xml:space="preserve">Gengenbach,Walter &amp; Mildred   </t>
  </si>
  <si>
    <t xml:space="preserve">Anderson Inc,Lyle             </t>
  </si>
  <si>
    <t xml:space="preserve">Gschwind,Dorothy E Estate     </t>
  </si>
  <si>
    <t xml:space="preserve">Clark,Jeff                    </t>
  </si>
  <si>
    <t xml:space="preserve">Hirsch,Gregory L &amp; Diane R    </t>
  </si>
  <si>
    <t xml:space="preserve">Hirsch,Greg                   </t>
  </si>
  <si>
    <t xml:space="preserve">Swineco Inc                   </t>
  </si>
  <si>
    <t xml:space="preserve">Schilling,Henry C             </t>
  </si>
  <si>
    <t xml:space="preserve">KAD Inc                       </t>
  </si>
  <si>
    <t xml:space="preserve">Hoaglund,Patrick              </t>
  </si>
  <si>
    <t xml:space="preserve">Highberger,Martin L &amp; Carla J </t>
  </si>
  <si>
    <t>James R Clark</t>
  </si>
  <si>
    <t>Beatty Land &amp; Cattle Lt Prt</t>
  </si>
  <si>
    <t>3 Rolling D Inc</t>
  </si>
  <si>
    <t>Alvin M &amp; Rachel E Bringelson</t>
  </si>
  <si>
    <t>Gordon M Peden</t>
  </si>
  <si>
    <t>Jim &amp; Marsha Hecox</t>
  </si>
  <si>
    <t>Ilene Gengenbach</t>
  </si>
  <si>
    <t>Pine Crest Farms</t>
  </si>
  <si>
    <t>Dale R &amp; Arlene Gengenbach</t>
  </si>
  <si>
    <t>Travis L Martin</t>
  </si>
  <si>
    <t>M Lloyd Miller</t>
  </si>
  <si>
    <t>Mark Ostergard</t>
  </si>
  <si>
    <t>Daniel H Peckham etal</t>
  </si>
  <si>
    <t>C &amp; D Rosenberg, LP</t>
  </si>
  <si>
    <t>Fred Schmeeckle</t>
  </si>
  <si>
    <t>Glennis Thies etal</t>
  </si>
  <si>
    <t>Alice L Wade etal</t>
  </si>
  <si>
    <t>H C &amp; Doris E Wareham</t>
  </si>
  <si>
    <t>Linda K Frazier</t>
  </si>
  <si>
    <t>Robert L Wilson, TTEE etal</t>
  </si>
  <si>
    <t>Otto H Lunkwitz etal</t>
  </si>
  <si>
    <t>L Jane Rohman</t>
  </si>
  <si>
    <t>Mrs Dorothy Shepperd</t>
  </si>
  <si>
    <t>Ross Ristine</t>
  </si>
  <si>
    <t>R &amp; E Farms, Inc</t>
  </si>
  <si>
    <t>Velma Romatzke</t>
  </si>
  <si>
    <t>Donald J &amp; Bonnie R Tuma TTEES</t>
  </si>
  <si>
    <t>Charles Clifford Ward Est</t>
  </si>
  <si>
    <t>Joe &amp; Charlya Phillips</t>
  </si>
  <si>
    <t>Duane E Rayburn</t>
  </si>
  <si>
    <t>Floyd Gengenbach</t>
  </si>
  <si>
    <t>Katholeen N Dalrymple</t>
  </si>
  <si>
    <t>Patricia K Egenberger</t>
  </si>
  <si>
    <t>Patrick K &amp; Julie A Hoaglund</t>
  </si>
  <si>
    <t xml:space="preserve">Clark,Jim                                         </t>
  </si>
  <si>
    <t xml:space="preserve">Beatty Land &amp; Cattle                              </t>
  </si>
  <si>
    <t xml:space="preserve">Bringelson,Alvin                                  </t>
  </si>
  <si>
    <t xml:space="preserve">Hecox,Jim and Marsha Hecox                        </t>
  </si>
  <si>
    <t xml:space="preserve">Bourge,Steve                                      </t>
  </si>
  <si>
    <t xml:space="preserve">Rosenberg,Chris P                                 </t>
  </si>
  <si>
    <t xml:space="preserve">Thies,Glennis                                     </t>
  </si>
  <si>
    <t xml:space="preserve">Cedar Canyon Ranch                                </t>
  </si>
  <si>
    <t xml:space="preserve">Robinson,James L                                  </t>
  </si>
  <si>
    <t xml:space="preserve">Kesterson,Delmar Jr                               </t>
  </si>
  <si>
    <t xml:space="preserve">Kugler,Kurt                                       </t>
  </si>
  <si>
    <t xml:space="preserve">Rayburn,Duane                                     </t>
  </si>
  <si>
    <t xml:space="preserve">Dalrymple,Katholeen N                             </t>
  </si>
  <si>
    <t xml:space="preserve">Dalrymple,Jim                                     </t>
  </si>
  <si>
    <t>Transfer Ac</t>
  </si>
  <si>
    <t>Transfer</t>
  </si>
  <si>
    <t>Dorothea L Berke</t>
  </si>
  <si>
    <t>Deborah Rae Spading</t>
  </si>
  <si>
    <t>John &amp; Marsha Hecox</t>
  </si>
  <si>
    <t>Wade A Burke</t>
  </si>
  <si>
    <t>Leslie Aaron &amp; Kathleen A Stal</t>
  </si>
  <si>
    <t>Chad &amp; Hope Kuhlman</t>
  </si>
  <si>
    <t>Robert Anderson</t>
  </si>
  <si>
    <t>Page Peterson</t>
  </si>
  <si>
    <t>Adolph Gengenbach Estate</t>
  </si>
  <si>
    <t>John &amp; Janet L Wightman</t>
  </si>
  <si>
    <t>Phyllis Kracman etal</t>
  </si>
  <si>
    <t>Jeff Huffman</t>
  </si>
  <si>
    <t>James L Robinson</t>
  </si>
  <si>
    <t>Delmar Kesterson Jr</t>
  </si>
  <si>
    <t>Don A &amp; Loretta J Stenger</t>
  </si>
  <si>
    <t>Jeff Stenger</t>
  </si>
  <si>
    <t>Kurt Kugler &amp; Erin kugler</t>
  </si>
  <si>
    <t>Roger Wahlgren Ltd</t>
  </si>
  <si>
    <t>John Wightman etal</t>
  </si>
  <si>
    <t>Gregory L &amp; Hirsch</t>
  </si>
  <si>
    <t>901300</t>
  </si>
  <si>
    <t>TotalAF</t>
  </si>
  <si>
    <t>AIPerAcre</t>
  </si>
  <si>
    <t xml:space="preserve">Gengenbach,Adolph                                 </t>
  </si>
  <si>
    <t>Acct term after 2007</t>
  </si>
  <si>
    <t>Termination after 2001</t>
  </si>
  <si>
    <t>Acct termination after 2005</t>
  </si>
  <si>
    <t>Account Terminated after 2007</t>
  </si>
  <si>
    <t>2001 Note</t>
  </si>
  <si>
    <t>Acre Change</t>
  </si>
  <si>
    <t>IPCCP Amendment signed</t>
  </si>
  <si>
    <t>Rescind Termination request</t>
  </si>
  <si>
    <t>Termination request (after 2004)</t>
  </si>
  <si>
    <t>Acre change</t>
  </si>
  <si>
    <t>Account split; 96 ac to 9233601</t>
  </si>
  <si>
    <t>New acct; 96 ac from 9064</t>
  </si>
  <si>
    <t>Request Termination after 2011</t>
  </si>
  <si>
    <t>Rescind termination request</t>
  </si>
  <si>
    <t>New Acct; 12 acres from 9088</t>
  </si>
  <si>
    <t>Delete acct; move 12 ac to 9233001</t>
  </si>
  <si>
    <t>IPCCP amendment signed</t>
  </si>
  <si>
    <t>reduce ac; 50 to 45</t>
  </si>
  <si>
    <t>increase ac; 35 to 60</t>
  </si>
  <si>
    <t>Terminate after 2001</t>
  </si>
  <si>
    <t>resigned after termination</t>
  </si>
  <si>
    <t>resigned 75 ac after termination</t>
  </si>
  <si>
    <t>terminated; resigned 75 ac as 1228150200</t>
  </si>
  <si>
    <t>New account; 13 ac</t>
  </si>
  <si>
    <t>2010</t>
  </si>
  <si>
    <t>Termination after 2006</t>
  </si>
  <si>
    <t>Acct 9083; now 0923360100(15 ac) and 1025090100 (25 ac)</t>
  </si>
  <si>
    <t>2007</t>
  </si>
  <si>
    <t>2009</t>
  </si>
  <si>
    <t xml:space="preserve">Schilling,Fred E &amp; Mildred    </t>
  </si>
  <si>
    <t xml:space="preserve">Kracman,Larry R               </t>
  </si>
  <si>
    <t xml:space="preserve">Ross,Leslie A                 </t>
  </si>
  <si>
    <t>Blue No.= Non-IPCCP Acct Red No.=12" Acct</t>
  </si>
  <si>
    <t xml:space="preserve">Thornton,Richard W            </t>
  </si>
  <si>
    <t xml:space="preserve">United Farm &amp; Ranch Mgmt      </t>
  </si>
  <si>
    <t xml:space="preserve">Schilling,Lonnie R            </t>
  </si>
  <si>
    <t>Totals</t>
  </si>
  <si>
    <t>Allocations</t>
  </si>
  <si>
    <t>AI/A</t>
  </si>
  <si>
    <t>Dryland Program PRRIP</t>
  </si>
  <si>
    <t>Delivery</t>
  </si>
  <si>
    <t>Xfer Acres</t>
  </si>
  <si>
    <t>Account #</t>
  </si>
  <si>
    <t>Water used (AF)</t>
  </si>
  <si>
    <t>Row Labels</t>
  </si>
  <si>
    <t>Grand Total</t>
  </si>
  <si>
    <t>Sum of Water used (AF)</t>
  </si>
  <si>
    <t>MP 0.0-23.7</t>
  </si>
  <si>
    <t>MP 66.1-75.4</t>
  </si>
  <si>
    <t>MP 23.8-66.1</t>
  </si>
  <si>
    <t>Total SC Irrigation</t>
  </si>
  <si>
    <t>0000906700</t>
  </si>
  <si>
    <t>0822040100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</si>
</sst>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\-yy;@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color indexed="8"/>
      <name val="Tahoma"/>
      <family val="2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4" tint="-0.249977111117893"/>
      <name val="Arial"/>
      <family val="2"/>
    </font>
    <font>
      <sz val="11"/>
      <color theme="4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indexed="8"/>
      <name val="Times New Roman"/>
      <family val="1"/>
    </font>
    <font>
      <sz val="8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>
      <alignment vertical="top"/>
    </xf>
    <xf numFmtId="0" fontId="5" fillId="0" borderId="0">
      <alignment vertical="top"/>
    </xf>
  </cellStyleXfs>
  <cellXfs count="297">
    <xf numFmtId="0" fontId="0" fillId="0" borderId="0" xfId="0"/>
    <xf numFmtId="0" fontId="3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49" fontId="0" fillId="0" borderId="0" xfId="0" applyNumberFormat="1" applyAlignment="1">
      <alignment vertical="top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left" vertical="top"/>
    </xf>
    <xf numFmtId="0" fontId="5" fillId="0" borderId="0" xfId="0" applyFont="1" applyAlignment="1" applyProtection="1">
      <alignment vertical="top" wrapText="1"/>
      <protection locked="0"/>
    </xf>
    <xf numFmtId="4" fontId="11" fillId="0" borderId="0" xfId="2" applyNumberFormat="1" applyFont="1">
      <alignment vertical="top"/>
    </xf>
    <xf numFmtId="2" fontId="0" fillId="0" borderId="0" xfId="0" applyNumberFormat="1" applyAlignment="1">
      <alignment horizontal="right" vertical="top"/>
    </xf>
    <xf numFmtId="49" fontId="0" fillId="0" borderId="7" xfId="0" applyNumberFormat="1" applyBorder="1" applyAlignment="1">
      <alignment vertical="top"/>
    </xf>
    <xf numFmtId="0" fontId="8" fillId="0" borderId="7" xfId="0" applyFont="1" applyBorder="1" applyAlignment="1">
      <alignment vertical="top"/>
    </xf>
    <xf numFmtId="164" fontId="8" fillId="0" borderId="7" xfId="0" applyNumberFormat="1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7" xfId="0" applyBorder="1" applyAlignment="1">
      <alignment horizontal="right" vertical="top"/>
    </xf>
    <xf numFmtId="14" fontId="0" fillId="0" borderId="7" xfId="0" applyNumberFormat="1" applyBorder="1" applyAlignment="1">
      <alignment horizontal="right" vertical="top"/>
    </xf>
    <xf numFmtId="0" fontId="12" fillId="0" borderId="7" xfId="0" applyFont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vertical="top" wrapText="1"/>
      <protection locked="0"/>
    </xf>
    <xf numFmtId="0" fontId="5" fillId="0" borderId="8" xfId="0" applyFont="1" applyBorder="1" applyAlignment="1" applyProtection="1">
      <alignment vertical="top" wrapText="1"/>
      <protection locked="0"/>
    </xf>
    <xf numFmtId="0" fontId="5" fillId="0" borderId="9" xfId="0" applyFont="1" applyBorder="1" applyAlignment="1" applyProtection="1">
      <alignment vertical="top" wrapText="1"/>
      <protection locked="0"/>
    </xf>
    <xf numFmtId="2" fontId="0" fillId="0" borderId="7" xfId="0" applyNumberFormat="1" applyBorder="1" applyAlignment="1">
      <alignment horizontal="right" vertical="top"/>
    </xf>
    <xf numFmtId="49" fontId="0" fillId="0" borderId="1" xfId="0" applyNumberFormat="1" applyBorder="1" applyAlignment="1">
      <alignment vertical="top"/>
    </xf>
    <xf numFmtId="0" fontId="8" fillId="0" borderId="1" xfId="0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2" fontId="0" fillId="0" borderId="1" xfId="0" applyNumberFormat="1" applyBorder="1" applyAlignment="1">
      <alignment vertical="top"/>
    </xf>
    <xf numFmtId="0" fontId="0" fillId="0" borderId="1" xfId="0" applyBorder="1" applyAlignment="1">
      <alignment horizontal="right" vertical="top"/>
    </xf>
    <xf numFmtId="0" fontId="12" fillId="0" borderId="1" xfId="0" applyFont="1" applyBorder="1" applyAlignment="1" applyProtection="1">
      <alignment vertical="top" wrapText="1"/>
      <protection locked="0"/>
    </xf>
    <xf numFmtId="0" fontId="0" fillId="0" borderId="1" xfId="0" applyBorder="1" applyAlignment="1">
      <alignment horizontal="left" vertical="top"/>
    </xf>
    <xf numFmtId="0" fontId="5" fillId="0" borderId="2" xfId="0" applyFont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top" wrapText="1"/>
      <protection locked="0"/>
    </xf>
    <xf numFmtId="2" fontId="0" fillId="0" borderId="1" xfId="0" applyNumberForma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2" fontId="0" fillId="0" borderId="2" xfId="0" applyNumberFormat="1" applyBorder="1" applyAlignment="1">
      <alignment vertical="top"/>
    </xf>
    <xf numFmtId="2" fontId="0" fillId="0" borderId="3" xfId="0" applyNumberForma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49" fontId="8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 applyProtection="1">
      <alignment vertical="top" wrapText="1"/>
      <protection locked="0"/>
    </xf>
    <xf numFmtId="2" fontId="1" fillId="0" borderId="1" xfId="0" applyNumberFormat="1" applyFont="1" applyBorder="1" applyAlignment="1">
      <alignment vertical="top"/>
    </xf>
    <xf numFmtId="14" fontId="0" fillId="0" borderId="1" xfId="0" applyNumberFormat="1" applyBorder="1" applyAlignment="1">
      <alignment vertical="top"/>
    </xf>
    <xf numFmtId="14" fontId="0" fillId="0" borderId="1" xfId="0" applyNumberFormat="1" applyBorder="1" applyAlignment="1">
      <alignment horizontal="right" vertical="top"/>
    </xf>
    <xf numFmtId="14" fontId="8" fillId="0" borderId="1" xfId="0" applyNumberFormat="1" applyFont="1" applyBorder="1" applyAlignment="1">
      <alignment horizontal="right" vertical="top"/>
    </xf>
    <xf numFmtId="14" fontId="8" fillId="0" borderId="1" xfId="0" applyNumberFormat="1" applyFont="1" applyBorder="1" applyAlignment="1">
      <alignment vertical="top"/>
    </xf>
    <xf numFmtId="0" fontId="5" fillId="0" borderId="1" xfId="0" applyFont="1" applyBorder="1" applyAlignment="1" applyProtection="1">
      <alignment vertical="top" wrapText="1"/>
      <protection locked="0"/>
    </xf>
    <xf numFmtId="17" fontId="8" fillId="0" borderId="1" xfId="0" applyNumberFormat="1" applyFont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15" fillId="0" borderId="1" xfId="0" applyFont="1" applyBorder="1" applyAlignment="1">
      <alignment vertical="top"/>
    </xf>
    <xf numFmtId="17" fontId="1" fillId="0" borderId="1" xfId="0" applyNumberFormat="1" applyFont="1" applyBorder="1" applyAlignment="1">
      <alignment vertical="top"/>
    </xf>
    <xf numFmtId="17" fontId="1" fillId="0" borderId="1" xfId="0" applyNumberFormat="1" applyFont="1" applyBorder="1" applyAlignment="1">
      <alignment horizontal="right" vertical="top"/>
    </xf>
    <xf numFmtId="17" fontId="0" fillId="0" borderId="1" xfId="0" applyNumberFormat="1" applyBorder="1" applyAlignment="1">
      <alignment vertical="top"/>
    </xf>
    <xf numFmtId="17" fontId="0" fillId="0" borderId="1" xfId="0" applyNumberFormat="1" applyBorder="1" applyAlignment="1">
      <alignment horizontal="right" vertical="top"/>
    </xf>
    <xf numFmtId="0" fontId="8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top"/>
    </xf>
    <xf numFmtId="0" fontId="12" fillId="0" borderId="0" xfId="2" applyFont="1">
      <alignment vertical="top"/>
    </xf>
    <xf numFmtId="4" fontId="2" fillId="0" borderId="1" xfId="0" applyNumberFormat="1" applyFont="1" applyBorder="1" applyAlignment="1">
      <alignment vertical="top"/>
    </xf>
    <xf numFmtId="4" fontId="15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horizontal="right" vertical="top"/>
    </xf>
    <xf numFmtId="4" fontId="15" fillId="0" borderId="3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4" fontId="15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0" xfId="0" applyFont="1" applyAlignment="1">
      <alignment vertical="top"/>
    </xf>
    <xf numFmtId="2" fontId="2" fillId="0" borderId="2" xfId="0" applyNumberFormat="1" applyFont="1" applyBorder="1" applyAlignment="1">
      <alignment vertical="top"/>
    </xf>
    <xf numFmtId="2" fontId="11" fillId="0" borderId="0" xfId="2" applyNumberFormat="1" applyFont="1">
      <alignment vertical="top"/>
    </xf>
    <xf numFmtId="0" fontId="15" fillId="0" borderId="1" xfId="0" applyFont="1" applyBorder="1" applyAlignment="1">
      <alignment horizontal="right" vertical="top"/>
    </xf>
    <xf numFmtId="4" fontId="0" fillId="0" borderId="1" xfId="0" applyNumberFormat="1" applyBorder="1" applyAlignment="1">
      <alignment vertical="top"/>
    </xf>
    <xf numFmtId="1" fontId="0" fillId="0" borderId="1" xfId="0" applyNumberFormat="1" applyBorder="1" applyAlignment="1">
      <alignment vertical="top"/>
    </xf>
    <xf numFmtId="4" fontId="0" fillId="0" borderId="2" xfId="0" applyNumberFormat="1" applyBorder="1" applyAlignment="1">
      <alignment vertical="top"/>
    </xf>
    <xf numFmtId="0" fontId="11" fillId="0" borderId="0" xfId="2" applyFont="1">
      <alignment vertical="top"/>
    </xf>
    <xf numFmtId="2" fontId="0" fillId="0" borderId="0" xfId="0" applyNumberFormat="1"/>
    <xf numFmtId="4" fontId="0" fillId="0" borderId="0" xfId="0" applyNumberFormat="1"/>
    <xf numFmtId="49" fontId="0" fillId="0" borderId="0" xfId="0" applyNumberFormat="1"/>
    <xf numFmtId="0" fontId="1" fillId="0" borderId="0" xfId="0" applyFont="1" applyAlignment="1">
      <alignment vertical="top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/>
    <xf numFmtId="4" fontId="2" fillId="0" borderId="0" xfId="0" applyNumberFormat="1" applyFont="1"/>
    <xf numFmtId="0" fontId="4" fillId="0" borderId="1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19" fillId="0" borderId="0" xfId="0" applyFont="1" applyAlignment="1">
      <alignment horizontal="right"/>
    </xf>
    <xf numFmtId="0" fontId="19" fillId="0" borderId="0" xfId="0" applyFont="1"/>
    <xf numFmtId="2" fontId="19" fillId="0" borderId="0" xfId="0" applyNumberFormat="1" applyFont="1"/>
    <xf numFmtId="0" fontId="19" fillId="3" borderId="1" xfId="0" applyFont="1" applyFill="1" applyBorder="1" applyAlignment="1">
      <alignment vertical="top"/>
    </xf>
    <xf numFmtId="2" fontId="2" fillId="4" borderId="1" xfId="0" applyNumberFormat="1" applyFont="1" applyFill="1" applyBorder="1" applyAlignment="1">
      <alignment vertical="top"/>
    </xf>
    <xf numFmtId="2" fontId="3" fillId="0" borderId="4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0" borderId="7" xfId="0" applyNumberFormat="1" applyBorder="1" applyAlignment="1">
      <alignment vertical="top"/>
    </xf>
    <xf numFmtId="0" fontId="2" fillId="4" borderId="1" xfId="0" applyFont="1" applyFill="1" applyBorder="1" applyAlignment="1">
      <alignment vertical="top"/>
    </xf>
    <xf numFmtId="4" fontId="15" fillId="4" borderId="1" xfId="0" applyNumberFormat="1" applyFont="1" applyFill="1" applyBorder="1" applyAlignment="1">
      <alignment vertical="top"/>
    </xf>
    <xf numFmtId="164" fontId="4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2" fontId="3" fillId="0" borderId="1" xfId="0" applyNumberFormat="1" applyFont="1" applyBorder="1" applyAlignment="1">
      <alignment horizontal="left" vertical="top"/>
    </xf>
    <xf numFmtId="2" fontId="6" fillId="0" borderId="1" xfId="0" applyNumberFormat="1" applyFont="1" applyBorder="1" applyAlignment="1" applyProtection="1">
      <alignment horizontal="left" vertical="top"/>
      <protection locked="0"/>
    </xf>
    <xf numFmtId="2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 applyProtection="1">
      <alignment horizontal="left" vertical="top"/>
      <protection locked="0"/>
    </xf>
    <xf numFmtId="49" fontId="8" fillId="0" borderId="1" xfId="0" applyNumberFormat="1" applyFont="1" applyBorder="1" applyAlignment="1" applyProtection="1">
      <alignment horizontal="left" vertical="top"/>
      <protection locked="0"/>
    </xf>
    <xf numFmtId="2" fontId="9" fillId="0" borderId="1" xfId="0" applyNumberFormat="1" applyFont="1" applyBorder="1" applyAlignment="1">
      <alignment horizontal="left" vertical="top"/>
    </xf>
    <xf numFmtId="0" fontId="5" fillId="0" borderId="0" xfId="2" applyAlignment="1">
      <alignment horizontal="left" vertical="top"/>
    </xf>
    <xf numFmtId="0" fontId="8" fillId="0" borderId="1" xfId="0" applyFont="1" applyBorder="1" applyAlignment="1" applyProtection="1">
      <alignment horizontal="left" vertical="top"/>
      <protection locked="0"/>
    </xf>
    <xf numFmtId="0" fontId="4" fillId="0" borderId="2" xfId="0" applyFont="1" applyBorder="1" applyAlignment="1" applyProtection="1">
      <alignment horizontal="left" vertical="top"/>
      <protection locked="0"/>
    </xf>
    <xf numFmtId="0" fontId="0" fillId="0" borderId="3" xfId="0" applyBorder="1" applyAlignment="1">
      <alignment horizontal="left" vertical="top"/>
    </xf>
    <xf numFmtId="49" fontId="3" fillId="0" borderId="4" xfId="0" applyNumberFormat="1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left" vertical="top" wrapText="1"/>
    </xf>
    <xf numFmtId="0" fontId="2" fillId="0" borderId="0" xfId="0" applyFont="1"/>
    <xf numFmtId="49" fontId="5" fillId="0" borderId="4" xfId="0" applyNumberFormat="1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horizontal="left" vertical="top" wrapText="1"/>
    </xf>
    <xf numFmtId="2" fontId="6" fillId="0" borderId="4" xfId="0" applyNumberFormat="1" applyFont="1" applyBorder="1" applyAlignment="1" applyProtection="1">
      <alignment horizontal="left" vertical="top" wrapText="1"/>
      <protection locked="0"/>
    </xf>
    <xf numFmtId="2" fontId="4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 applyProtection="1">
      <alignment horizontal="left" vertical="top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horizontal="left" vertical="top"/>
    </xf>
    <xf numFmtId="2" fontId="10" fillId="0" borderId="4" xfId="0" applyNumberFormat="1" applyFont="1" applyBorder="1" applyAlignment="1">
      <alignment horizontal="left" vertical="top"/>
    </xf>
    <xf numFmtId="0" fontId="11" fillId="0" borderId="0" xfId="2" applyFont="1" applyAlignment="1">
      <alignment horizontal="left" vertical="top" wrapText="1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0" fillId="0" borderId="6" xfId="0" applyBorder="1" applyAlignment="1">
      <alignment horizontal="left" vertical="top"/>
    </xf>
    <xf numFmtId="49" fontId="5" fillId="0" borderId="0" xfId="0" applyNumberFormat="1" applyFont="1" applyAlignment="1" applyProtection="1">
      <alignment vertical="top" wrapText="1"/>
      <protection locked="0"/>
    </xf>
    <xf numFmtId="2" fontId="5" fillId="0" borderId="0" xfId="0" applyNumberFormat="1" applyFont="1" applyAlignment="1" applyProtection="1">
      <alignment vertical="top" wrapText="1"/>
      <protection locked="0"/>
    </xf>
    <xf numFmtId="49" fontId="5" fillId="0" borderId="7" xfId="0" applyNumberFormat="1" applyFont="1" applyBorder="1" applyAlignment="1" applyProtection="1">
      <alignment vertical="top" wrapText="1"/>
      <protection locked="0"/>
    </xf>
    <xf numFmtId="2" fontId="5" fillId="0" borderId="7" xfId="0" applyNumberFormat="1" applyFont="1" applyBorder="1" applyAlignment="1" applyProtection="1">
      <alignment vertical="top" wrapText="1"/>
      <protection locked="0"/>
    </xf>
    <xf numFmtId="49" fontId="5" fillId="0" borderId="1" xfId="0" applyNumberFormat="1" applyFont="1" applyBorder="1" applyAlignment="1" applyProtection="1">
      <alignment vertical="top" wrapText="1"/>
      <protection locked="0"/>
    </xf>
    <xf numFmtId="2" fontId="5" fillId="0" borderId="1" xfId="0" applyNumberFormat="1" applyFont="1" applyBorder="1" applyAlignment="1" applyProtection="1">
      <alignment vertical="top" wrapText="1"/>
      <protection locked="0"/>
    </xf>
    <xf numFmtId="49" fontId="14" fillId="0" borderId="1" xfId="0" applyNumberFormat="1" applyFont="1" applyBorder="1" applyAlignment="1" applyProtection="1">
      <alignment vertical="top" wrapText="1"/>
      <protection locked="0"/>
    </xf>
    <xf numFmtId="0" fontId="14" fillId="0" borderId="1" xfId="0" applyFont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49" fontId="12" fillId="0" borderId="0" xfId="0" applyNumberFormat="1" applyFont="1" applyAlignment="1" applyProtection="1">
      <alignment vertical="top" wrapText="1"/>
      <protection locked="0"/>
    </xf>
    <xf numFmtId="2" fontId="13" fillId="0" borderId="0" xfId="0" applyNumberFormat="1" applyFont="1" applyAlignment="1">
      <alignment horizontal="right" vertical="top"/>
    </xf>
    <xf numFmtId="49" fontId="12" fillId="0" borderId="7" xfId="0" applyNumberFormat="1" applyFont="1" applyBorder="1" applyAlignment="1" applyProtection="1">
      <alignment vertical="top" wrapText="1"/>
      <protection locked="0"/>
    </xf>
    <xf numFmtId="2" fontId="13" fillId="0" borderId="7" xfId="0" applyNumberFormat="1" applyFont="1" applyBorder="1" applyAlignment="1">
      <alignment horizontal="right" vertical="top"/>
    </xf>
    <xf numFmtId="49" fontId="12" fillId="0" borderId="1" xfId="0" applyNumberFormat="1" applyFont="1" applyBorder="1" applyAlignment="1" applyProtection="1">
      <alignment vertical="top" wrapText="1"/>
      <protection locked="0"/>
    </xf>
    <xf numFmtId="2" fontId="13" fillId="0" borderId="1" xfId="0" applyNumberFormat="1" applyFont="1" applyBorder="1" applyAlignment="1">
      <alignment horizontal="right" vertical="top"/>
    </xf>
    <xf numFmtId="2" fontId="13" fillId="0" borderId="1" xfId="0" applyNumberFormat="1" applyFont="1" applyBorder="1" applyAlignment="1">
      <alignment vertical="top"/>
    </xf>
    <xf numFmtId="49" fontId="1" fillId="0" borderId="1" xfId="0" applyNumberFormat="1" applyFont="1" applyBorder="1" applyAlignment="1" applyProtection="1">
      <alignment vertical="top" wrapText="1"/>
      <protection locked="0"/>
    </xf>
    <xf numFmtId="2" fontId="9" fillId="0" borderId="1" xfId="0" applyNumberFormat="1" applyFont="1" applyBorder="1" applyAlignment="1">
      <alignment horizontal="right" vertical="top"/>
    </xf>
    <xf numFmtId="2" fontId="10" fillId="0" borderId="1" xfId="0" applyNumberFormat="1" applyFont="1" applyBorder="1" applyAlignment="1">
      <alignment vertical="top"/>
    </xf>
    <xf numFmtId="49" fontId="8" fillId="0" borderId="1" xfId="0" applyNumberFormat="1" applyFont="1" applyBorder="1" applyAlignment="1" applyProtection="1">
      <alignment vertical="top" wrapText="1"/>
      <protection locked="0"/>
    </xf>
    <xf numFmtId="49" fontId="1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/>
    </xf>
    <xf numFmtId="0" fontId="3" fillId="5" borderId="4" xfId="0" applyFont="1" applyFill="1" applyBorder="1" applyAlignment="1">
      <alignment horizontal="left" vertical="top" wrapText="1"/>
    </xf>
    <xf numFmtId="2" fontId="0" fillId="5" borderId="0" xfId="0" applyNumberFormat="1" applyFill="1"/>
    <xf numFmtId="0" fontId="0" fillId="5" borderId="0" xfId="0" applyFill="1"/>
    <xf numFmtId="4" fontId="0" fillId="5" borderId="0" xfId="0" applyNumberFormat="1" applyFill="1"/>
    <xf numFmtId="0" fontId="18" fillId="5" borderId="0" xfId="0" applyFont="1" applyFill="1" applyAlignment="1">
      <alignment horizontal="right"/>
    </xf>
    <xf numFmtId="4" fontId="19" fillId="5" borderId="0" xfId="0" applyNumberFormat="1" applyFont="1" applyFill="1"/>
    <xf numFmtId="0" fontId="0" fillId="5" borderId="1" xfId="0" applyFill="1" applyBorder="1" applyAlignment="1">
      <alignment vertical="top"/>
    </xf>
    <xf numFmtId="0" fontId="17" fillId="5" borderId="0" xfId="0" applyFont="1" applyFill="1"/>
    <xf numFmtId="2" fontId="19" fillId="5" borderId="0" xfId="0" applyNumberFormat="1" applyFont="1" applyFill="1"/>
    <xf numFmtId="0" fontId="19" fillId="5" borderId="0" xfId="0" applyFont="1" applyFill="1"/>
    <xf numFmtId="0" fontId="19" fillId="5" borderId="1" xfId="0" applyFont="1" applyFill="1" applyBorder="1" applyAlignment="1">
      <alignment vertical="top"/>
    </xf>
    <xf numFmtId="4" fontId="2" fillId="5" borderId="1" xfId="0" applyNumberFormat="1" applyFont="1" applyFill="1" applyBorder="1" applyAlignment="1">
      <alignment vertical="top"/>
    </xf>
    <xf numFmtId="0" fontId="0" fillId="5" borderId="0" xfId="0" applyFill="1" applyAlignment="1">
      <alignment vertical="top"/>
    </xf>
    <xf numFmtId="0" fontId="2" fillId="5" borderId="1" xfId="0" applyFont="1" applyFill="1" applyBorder="1" applyAlignment="1">
      <alignment vertical="top"/>
    </xf>
    <xf numFmtId="2" fontId="2" fillId="5" borderId="1" xfId="0" applyNumberFormat="1" applyFont="1" applyFill="1" applyBorder="1" applyAlignment="1">
      <alignment vertical="top"/>
    </xf>
    <xf numFmtId="4" fontId="2" fillId="0" borderId="0" xfId="0" applyNumberFormat="1" applyFont="1" applyAlignment="1">
      <alignment vertical="top"/>
    </xf>
    <xf numFmtId="2" fontId="2" fillId="2" borderId="1" xfId="0" applyNumberFormat="1" applyFont="1" applyFill="1" applyBorder="1" applyAlignment="1">
      <alignment vertical="top"/>
    </xf>
    <xf numFmtId="2" fontId="3" fillId="5" borderId="4" xfId="0" applyNumberFormat="1" applyFont="1" applyFill="1" applyBorder="1" applyAlignment="1">
      <alignment horizontal="left" vertical="top" wrapText="1"/>
    </xf>
    <xf numFmtId="2" fontId="0" fillId="5" borderId="0" xfId="0" applyNumberFormat="1" applyFill="1" applyAlignment="1">
      <alignment vertical="top"/>
    </xf>
    <xf numFmtId="0" fontId="0" fillId="5" borderId="7" xfId="0" applyFill="1" applyBorder="1" applyAlignment="1">
      <alignment vertical="top"/>
    </xf>
    <xf numFmtId="2" fontId="0" fillId="5" borderId="7" xfId="0" applyNumberFormat="1" applyFill="1" applyBorder="1" applyAlignment="1">
      <alignment vertical="top"/>
    </xf>
    <xf numFmtId="2" fontId="0" fillId="5" borderId="1" xfId="0" applyNumberFormat="1" applyFill="1" applyBorder="1" applyAlignment="1">
      <alignment vertical="top"/>
    </xf>
    <xf numFmtId="0" fontId="1" fillId="5" borderId="1" xfId="0" applyFont="1" applyFill="1" applyBorder="1" applyAlignment="1">
      <alignment vertical="top"/>
    </xf>
    <xf numFmtId="2" fontId="1" fillId="5" borderId="1" xfId="0" applyNumberFormat="1" applyFont="1" applyFill="1" applyBorder="1" applyAlignment="1">
      <alignment vertical="top"/>
    </xf>
    <xf numFmtId="0" fontId="19" fillId="5" borderId="0" xfId="0" applyFont="1" applyFill="1" applyAlignment="1">
      <alignment horizontal="right"/>
    </xf>
    <xf numFmtId="2" fontId="19" fillId="5" borderId="1" xfId="0" applyNumberFormat="1" applyFont="1" applyFill="1" applyBorder="1" applyAlignment="1">
      <alignment vertical="top"/>
    </xf>
    <xf numFmtId="0" fontId="3" fillId="5" borderId="4" xfId="0" applyFont="1" applyFill="1" applyBorder="1" applyAlignment="1">
      <alignment horizontal="left" vertical="top"/>
    </xf>
    <xf numFmtId="0" fontId="3" fillId="5" borderId="0" xfId="0" applyFont="1" applyFill="1" applyAlignment="1">
      <alignment horizontal="left" vertical="top"/>
    </xf>
    <xf numFmtId="49" fontId="0" fillId="5" borderId="0" xfId="0" applyNumberFormat="1" applyFill="1"/>
    <xf numFmtId="0" fontId="1" fillId="5" borderId="0" xfId="0" applyFont="1" applyFill="1" applyAlignment="1">
      <alignment vertical="top"/>
    </xf>
    <xf numFmtId="0" fontId="8" fillId="5" borderId="1" xfId="0" applyFont="1" applyFill="1" applyBorder="1" applyAlignment="1">
      <alignment vertical="top"/>
    </xf>
    <xf numFmtId="0" fontId="8" fillId="5" borderId="0" xfId="0" applyFont="1" applyFill="1" applyAlignment="1">
      <alignment vertical="top"/>
    </xf>
    <xf numFmtId="0" fontId="0" fillId="0" borderId="0" xfId="0" applyAlignment="1">
      <alignment wrapText="1"/>
    </xf>
    <xf numFmtId="0" fontId="4" fillId="5" borderId="1" xfId="0" applyFont="1" applyFill="1" applyBorder="1" applyAlignment="1">
      <alignment horizontal="left" vertical="top"/>
    </xf>
    <xf numFmtId="164" fontId="4" fillId="5" borderId="1" xfId="0" applyNumberFormat="1" applyFont="1" applyFill="1" applyBorder="1" applyAlignment="1">
      <alignment horizontal="left" vertical="top"/>
    </xf>
    <xf numFmtId="49" fontId="3" fillId="5" borderId="1" xfId="0" applyNumberFormat="1" applyFont="1" applyFill="1" applyBorder="1" applyAlignment="1">
      <alignment horizontal="left" vertical="top"/>
    </xf>
    <xf numFmtId="0" fontId="4" fillId="5" borderId="4" xfId="0" applyFont="1" applyFill="1" applyBorder="1" applyAlignment="1">
      <alignment horizontal="left" vertical="top" wrapText="1"/>
    </xf>
    <xf numFmtId="164" fontId="4" fillId="5" borderId="4" xfId="0" applyNumberFormat="1" applyFont="1" applyFill="1" applyBorder="1" applyAlignment="1">
      <alignment horizontal="left" vertical="top" wrapText="1"/>
    </xf>
    <xf numFmtId="49" fontId="3" fillId="5" borderId="4" xfId="0" applyNumberFormat="1" applyFont="1" applyFill="1" applyBorder="1" applyAlignment="1">
      <alignment horizontal="left" vertical="top" wrapText="1"/>
    </xf>
    <xf numFmtId="49" fontId="3" fillId="5" borderId="4" xfId="0" applyNumberFormat="1" applyFont="1" applyFill="1" applyBorder="1" applyAlignment="1">
      <alignment horizontal="left" vertical="top"/>
    </xf>
    <xf numFmtId="164" fontId="8" fillId="5" borderId="0" xfId="0" applyNumberFormat="1" applyFont="1" applyFill="1" applyAlignment="1">
      <alignment vertical="top"/>
    </xf>
    <xf numFmtId="49" fontId="0" fillId="5" borderId="0" xfId="0" applyNumberFormat="1" applyFill="1" applyAlignment="1">
      <alignment vertical="top"/>
    </xf>
    <xf numFmtId="49" fontId="3" fillId="5" borderId="0" xfId="0" applyNumberFormat="1" applyFont="1" applyFill="1" applyAlignment="1">
      <alignment horizontal="left" vertical="top"/>
    </xf>
    <xf numFmtId="0" fontId="8" fillId="5" borderId="7" xfId="0" applyFont="1" applyFill="1" applyBorder="1" applyAlignment="1">
      <alignment vertical="top"/>
    </xf>
    <xf numFmtId="164" fontId="8" fillId="5" borderId="7" xfId="0" applyNumberFormat="1" applyFont="1" applyFill="1" applyBorder="1" applyAlignment="1">
      <alignment vertical="top"/>
    </xf>
    <xf numFmtId="49" fontId="0" fillId="5" borderId="7" xfId="0" applyNumberFormat="1" applyFill="1" applyBorder="1" applyAlignment="1">
      <alignment vertical="top"/>
    </xf>
    <xf numFmtId="164" fontId="8" fillId="5" borderId="1" xfId="0" applyNumberFormat="1" applyFont="1" applyFill="1" applyBorder="1" applyAlignment="1">
      <alignment vertical="top"/>
    </xf>
    <xf numFmtId="49" fontId="0" fillId="5" borderId="1" xfId="0" applyNumberFormat="1" applyFill="1" applyBorder="1" applyAlignment="1">
      <alignment vertical="top"/>
    </xf>
    <xf numFmtId="49" fontId="1" fillId="5" borderId="1" xfId="0" applyNumberFormat="1" applyFont="1" applyFill="1" applyBorder="1" applyAlignment="1">
      <alignment vertical="top"/>
    </xf>
    <xf numFmtId="0" fontId="16" fillId="0" borderId="1" xfId="0" applyFont="1" applyBorder="1" applyAlignment="1">
      <alignment vertical="top"/>
    </xf>
    <xf numFmtId="0" fontId="5" fillId="5" borderId="1" xfId="0" applyFont="1" applyFill="1" applyBorder="1" applyAlignment="1" applyProtection="1">
      <alignment horizontal="left" vertical="top"/>
      <protection locked="0"/>
    </xf>
    <xf numFmtId="2" fontId="5" fillId="5" borderId="1" xfId="1" applyNumberFormat="1" applyFont="1" applyFill="1" applyBorder="1" applyAlignment="1" applyProtection="1">
      <alignment horizontal="left" vertical="top"/>
      <protection locked="0"/>
    </xf>
    <xf numFmtId="2" fontId="3" fillId="5" borderId="1" xfId="0" applyNumberFormat="1" applyFont="1" applyFill="1" applyBorder="1" applyAlignment="1">
      <alignment horizontal="left" vertical="top"/>
    </xf>
    <xf numFmtId="0" fontId="5" fillId="5" borderId="4" xfId="0" applyFont="1" applyFill="1" applyBorder="1" applyAlignment="1" applyProtection="1">
      <alignment horizontal="left" vertical="top" wrapText="1"/>
      <protection locked="0"/>
    </xf>
    <xf numFmtId="2" fontId="5" fillId="5" borderId="4" xfId="1" applyNumberFormat="1" applyFont="1" applyFill="1" applyBorder="1" applyAlignment="1" applyProtection="1">
      <alignment horizontal="left" vertical="top" wrapText="1"/>
      <protection locked="0"/>
    </xf>
    <xf numFmtId="0" fontId="5" fillId="5" borderId="0" xfId="0" applyFont="1" applyFill="1" applyAlignment="1" applyProtection="1">
      <alignment vertical="top" wrapText="1"/>
      <protection locked="0"/>
    </xf>
    <xf numFmtId="2" fontId="4" fillId="5" borderId="0" xfId="1" applyNumberFormat="1" applyFill="1" applyAlignment="1" applyProtection="1">
      <alignment horizontal="right" vertical="top" wrapText="1"/>
      <protection locked="0"/>
    </xf>
    <xf numFmtId="0" fontId="5" fillId="5" borderId="7" xfId="0" applyFont="1" applyFill="1" applyBorder="1" applyAlignment="1" applyProtection="1">
      <alignment vertical="top" wrapText="1"/>
      <protection locked="0"/>
    </xf>
    <xf numFmtId="2" fontId="4" fillId="5" borderId="7" xfId="1" applyNumberFormat="1" applyFill="1" applyBorder="1" applyAlignment="1" applyProtection="1">
      <alignment horizontal="right" vertical="top" wrapText="1"/>
      <protection locked="0"/>
    </xf>
    <xf numFmtId="0" fontId="5" fillId="5" borderId="1" xfId="0" applyFont="1" applyFill="1" applyBorder="1" applyAlignment="1" applyProtection="1">
      <alignment vertical="top" wrapText="1"/>
      <protection locked="0"/>
    </xf>
    <xf numFmtId="2" fontId="4" fillId="5" borderId="1" xfId="1" applyNumberFormat="1" applyFill="1" applyBorder="1" applyAlignment="1" applyProtection="1">
      <alignment horizontal="right" vertical="top" wrapText="1"/>
      <protection locked="0"/>
    </xf>
    <xf numFmtId="0" fontId="14" fillId="5" borderId="1" xfId="0" applyFont="1" applyFill="1" applyBorder="1" applyAlignment="1" applyProtection="1">
      <alignment vertical="top" wrapText="1"/>
      <protection locked="0"/>
    </xf>
    <xf numFmtId="0" fontId="4" fillId="5" borderId="1" xfId="0" applyFont="1" applyFill="1" applyBorder="1" applyAlignment="1" applyProtection="1">
      <alignment vertical="top" wrapText="1"/>
      <protection locked="0"/>
    </xf>
    <xf numFmtId="17" fontId="8" fillId="5" borderId="1" xfId="0" applyNumberFormat="1" applyFont="1" applyFill="1" applyBorder="1" applyAlignment="1">
      <alignment vertical="top"/>
    </xf>
    <xf numFmtId="17" fontId="0" fillId="5" borderId="1" xfId="0" applyNumberFormat="1" applyFill="1" applyBorder="1" applyAlignment="1">
      <alignment vertical="top"/>
    </xf>
    <xf numFmtId="49" fontId="5" fillId="5" borderId="1" xfId="0" applyNumberFormat="1" applyFont="1" applyFill="1" applyBorder="1" applyAlignment="1" applyProtection="1">
      <alignment vertical="top" wrapText="1"/>
      <protection locked="0"/>
    </xf>
    <xf numFmtId="0" fontId="4" fillId="5" borderId="1" xfId="0" applyFont="1" applyFill="1" applyBorder="1" applyAlignment="1" applyProtection="1">
      <alignment horizontal="left" vertical="top"/>
      <protection locked="0"/>
    </xf>
    <xf numFmtId="1" fontId="0" fillId="5" borderId="1" xfId="0" applyNumberForma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2" fontId="7" fillId="5" borderId="1" xfId="0" applyNumberFormat="1" applyFont="1" applyFill="1" applyBorder="1" applyAlignment="1" applyProtection="1">
      <alignment horizontal="left" vertical="top"/>
      <protection locked="0"/>
    </xf>
    <xf numFmtId="2" fontId="4" fillId="5" borderId="1" xfId="0" applyNumberFormat="1" applyFont="1" applyFill="1" applyBorder="1" applyAlignment="1">
      <alignment horizontal="left" vertical="top"/>
    </xf>
    <xf numFmtId="0" fontId="4" fillId="5" borderId="4" xfId="0" applyFont="1" applyFill="1" applyBorder="1" applyAlignment="1" applyProtection="1">
      <alignment horizontal="left" vertical="top" wrapText="1"/>
      <protection locked="0"/>
    </xf>
    <xf numFmtId="1" fontId="0" fillId="5" borderId="4" xfId="0" applyNumberFormat="1" applyFill="1" applyBorder="1" applyAlignment="1">
      <alignment horizontal="left" vertical="top"/>
    </xf>
    <xf numFmtId="0" fontId="0" fillId="5" borderId="4" xfId="0" quotePrefix="1" applyFill="1" applyBorder="1" applyAlignment="1">
      <alignment horizontal="left" vertical="top" wrapText="1"/>
    </xf>
    <xf numFmtId="2" fontId="7" fillId="5" borderId="4" xfId="0" applyNumberFormat="1" applyFont="1" applyFill="1" applyBorder="1" applyAlignment="1" applyProtection="1">
      <alignment horizontal="left" vertical="top" wrapText="1"/>
      <protection locked="0"/>
    </xf>
    <xf numFmtId="2" fontId="4" fillId="5" borderId="4" xfId="0" applyNumberFormat="1" applyFont="1" applyFill="1" applyBorder="1" applyAlignment="1">
      <alignment horizontal="left" vertical="top" wrapText="1"/>
    </xf>
    <xf numFmtId="0" fontId="0" fillId="5" borderId="0" xfId="0" applyFill="1" applyAlignment="1">
      <alignment horizontal="right" vertical="top"/>
    </xf>
    <xf numFmtId="1" fontId="0" fillId="5" borderId="0" xfId="0" applyNumberFormat="1" applyFill="1" applyAlignment="1">
      <alignment vertical="top"/>
    </xf>
    <xf numFmtId="0" fontId="0" fillId="5" borderId="7" xfId="0" applyFill="1" applyBorder="1" applyAlignment="1">
      <alignment horizontal="right" vertical="top"/>
    </xf>
    <xf numFmtId="1" fontId="0" fillId="5" borderId="7" xfId="0" applyNumberFormat="1" applyFill="1" applyBorder="1" applyAlignment="1">
      <alignment vertical="top"/>
    </xf>
    <xf numFmtId="0" fontId="0" fillId="5" borderId="1" xfId="0" applyFill="1" applyBorder="1" applyAlignment="1">
      <alignment horizontal="right" vertical="top"/>
    </xf>
    <xf numFmtId="1" fontId="0" fillId="5" borderId="1" xfId="0" applyNumberFormat="1" applyFill="1" applyBorder="1" applyAlignment="1">
      <alignment vertical="top"/>
    </xf>
    <xf numFmtId="0" fontId="1" fillId="5" borderId="1" xfId="0" applyFont="1" applyFill="1" applyBorder="1" applyAlignment="1">
      <alignment horizontal="right" vertical="top"/>
    </xf>
    <xf numFmtId="14" fontId="0" fillId="5" borderId="1" xfId="0" applyNumberFormat="1" applyFill="1" applyBorder="1" applyAlignment="1">
      <alignment horizontal="right" vertical="top"/>
    </xf>
    <xf numFmtId="14" fontId="8" fillId="5" borderId="1" xfId="0" applyNumberFormat="1" applyFont="1" applyFill="1" applyBorder="1" applyAlignment="1">
      <alignment horizontal="right" vertical="top"/>
    </xf>
    <xf numFmtId="0" fontId="8" fillId="5" borderId="1" xfId="0" applyFont="1" applyFill="1" applyBorder="1" applyAlignment="1">
      <alignment horizontal="right" vertical="top"/>
    </xf>
    <xf numFmtId="0" fontId="15" fillId="5" borderId="1" xfId="0" applyFont="1" applyFill="1" applyBorder="1" applyAlignment="1">
      <alignment vertical="top"/>
    </xf>
    <xf numFmtId="17" fontId="1" fillId="5" borderId="1" xfId="0" applyNumberFormat="1" applyFont="1" applyFill="1" applyBorder="1" applyAlignment="1">
      <alignment horizontal="right" vertical="top"/>
    </xf>
    <xf numFmtId="17" fontId="0" fillId="5" borderId="1" xfId="0" applyNumberFormat="1" applyFill="1" applyBorder="1" applyAlignment="1">
      <alignment horizontal="right" vertical="top"/>
    </xf>
    <xf numFmtId="0" fontId="5" fillId="5" borderId="1" xfId="0" applyFont="1" applyFill="1" applyBorder="1" applyAlignment="1" applyProtection="1">
      <alignment horizontal="left" vertical="top" wrapText="1"/>
      <protection locked="0"/>
    </xf>
    <xf numFmtId="49" fontId="8" fillId="5" borderId="1" xfId="0" applyNumberFormat="1" applyFont="1" applyFill="1" applyBorder="1" applyAlignment="1" applyProtection="1">
      <alignment horizontal="left" vertical="top"/>
      <protection locked="0"/>
    </xf>
    <xf numFmtId="0" fontId="5" fillId="5" borderId="0" xfId="2" applyFill="1" applyAlignment="1">
      <alignment horizontal="left" vertical="top"/>
    </xf>
    <xf numFmtId="49" fontId="8" fillId="5" borderId="4" xfId="0" applyNumberFormat="1" applyFont="1" applyFill="1" applyBorder="1" applyAlignment="1" applyProtection="1">
      <alignment horizontal="left" vertical="top" wrapText="1"/>
      <protection locked="0"/>
    </xf>
    <xf numFmtId="0" fontId="0" fillId="5" borderId="4" xfId="0" applyFill="1" applyBorder="1" applyAlignment="1">
      <alignment horizontal="left" vertical="top"/>
    </xf>
    <xf numFmtId="0" fontId="11" fillId="5" borderId="0" xfId="2" applyFont="1" applyFill="1" applyAlignment="1">
      <alignment horizontal="left" vertical="top" wrapText="1"/>
    </xf>
    <xf numFmtId="49" fontId="12" fillId="5" borderId="0" xfId="0" applyNumberFormat="1" applyFont="1" applyFill="1" applyAlignment="1" applyProtection="1">
      <alignment vertical="top" wrapText="1"/>
      <protection locked="0"/>
    </xf>
    <xf numFmtId="4" fontId="11" fillId="5" borderId="0" xfId="2" applyNumberFormat="1" applyFont="1" applyFill="1">
      <alignment vertical="top"/>
    </xf>
    <xf numFmtId="2" fontId="0" fillId="5" borderId="0" xfId="0" applyNumberFormat="1" applyFill="1" applyAlignment="1">
      <alignment horizontal="right" vertical="top"/>
    </xf>
    <xf numFmtId="14" fontId="0" fillId="5" borderId="7" xfId="0" applyNumberFormat="1" applyFill="1" applyBorder="1" applyAlignment="1">
      <alignment horizontal="right" vertical="top"/>
    </xf>
    <xf numFmtId="49" fontId="12" fillId="5" borderId="7" xfId="0" applyNumberFormat="1" applyFont="1" applyFill="1" applyBorder="1" applyAlignment="1" applyProtection="1">
      <alignment vertical="top" wrapText="1"/>
      <protection locked="0"/>
    </xf>
    <xf numFmtId="2" fontId="0" fillId="5" borderId="7" xfId="0" applyNumberFormat="1" applyFill="1" applyBorder="1" applyAlignment="1">
      <alignment horizontal="right" vertical="top"/>
    </xf>
    <xf numFmtId="49" fontId="12" fillId="5" borderId="1" xfId="0" applyNumberFormat="1" applyFont="1" applyFill="1" applyBorder="1" applyAlignment="1" applyProtection="1">
      <alignment vertical="top" wrapText="1"/>
      <protection locked="0"/>
    </xf>
    <xf numFmtId="2" fontId="0" fillId="5" borderId="1" xfId="0" applyNumberFormat="1" applyFill="1" applyBorder="1" applyAlignment="1">
      <alignment horizontal="right" vertical="top"/>
    </xf>
    <xf numFmtId="49" fontId="1" fillId="5" borderId="1" xfId="0" applyNumberFormat="1" applyFont="1" applyFill="1" applyBorder="1" applyAlignment="1" applyProtection="1">
      <alignment vertical="top" wrapText="1"/>
      <protection locked="0"/>
    </xf>
    <xf numFmtId="49" fontId="8" fillId="5" borderId="1" xfId="0" applyNumberFormat="1" applyFont="1" applyFill="1" applyBorder="1" applyAlignment="1" applyProtection="1">
      <alignment vertical="top" wrapText="1"/>
      <protection locked="0"/>
    </xf>
    <xf numFmtId="0" fontId="12" fillId="5" borderId="0" xfId="2" applyFont="1" applyFill="1">
      <alignment vertical="top"/>
    </xf>
    <xf numFmtId="4" fontId="15" fillId="2" borderId="1" xfId="0" applyNumberFormat="1" applyFont="1" applyFill="1" applyBorder="1" applyAlignment="1">
      <alignment vertical="top"/>
    </xf>
    <xf numFmtId="4" fontId="15" fillId="2" borderId="2" xfId="0" applyNumberFormat="1" applyFont="1" applyFill="1" applyBorder="1" applyAlignment="1">
      <alignment vertical="top"/>
    </xf>
    <xf numFmtId="0" fontId="8" fillId="5" borderId="1" xfId="0" applyFont="1" applyFill="1" applyBorder="1" applyAlignment="1" applyProtection="1">
      <alignment horizontal="left" vertical="top"/>
      <protection locked="0"/>
    </xf>
    <xf numFmtId="0" fontId="8" fillId="5" borderId="0" xfId="0" applyFont="1" applyFill="1" applyAlignment="1" applyProtection="1">
      <alignment horizontal="left" vertical="top"/>
      <protection locked="0"/>
    </xf>
    <xf numFmtId="0" fontId="0" fillId="5" borderId="0" xfId="0" applyFill="1" applyAlignment="1">
      <alignment horizontal="left" vertical="top"/>
    </xf>
    <xf numFmtId="0" fontId="4" fillId="5" borderId="2" xfId="0" applyFont="1" applyFill="1" applyBorder="1" applyAlignment="1" applyProtection="1">
      <alignment horizontal="left" vertical="top"/>
      <protection locked="0"/>
    </xf>
    <xf numFmtId="0" fontId="0" fillId="5" borderId="3" xfId="0" applyFill="1" applyBorder="1" applyAlignment="1">
      <alignment horizontal="left" vertical="top"/>
    </xf>
    <xf numFmtId="0" fontId="8" fillId="5" borderId="4" xfId="0" applyFont="1" applyFill="1" applyBorder="1" applyAlignment="1" applyProtection="1">
      <alignment horizontal="left" vertical="top" wrapText="1"/>
      <protection locked="0"/>
    </xf>
    <xf numFmtId="0" fontId="8" fillId="5" borderId="0" xfId="0" applyFont="1" applyFill="1" applyAlignment="1" applyProtection="1">
      <alignment horizontal="left" vertical="top" wrapText="1"/>
      <protection locked="0"/>
    </xf>
    <xf numFmtId="0" fontId="4" fillId="5" borderId="5" xfId="0" applyFont="1" applyFill="1" applyBorder="1" applyAlignment="1" applyProtection="1">
      <alignment horizontal="left" vertical="top" wrapText="1"/>
      <protection locked="0"/>
    </xf>
    <xf numFmtId="0" fontId="0" fillId="5" borderId="6" xfId="0" applyFill="1" applyBorder="1" applyAlignment="1">
      <alignment horizontal="left" vertical="top"/>
    </xf>
    <xf numFmtId="0" fontId="8" fillId="5" borderId="0" xfId="0" applyFont="1" applyFill="1" applyAlignment="1">
      <alignment horizontal="right" vertical="top"/>
    </xf>
    <xf numFmtId="0" fontId="12" fillId="5" borderId="0" xfId="0" applyFont="1" applyFill="1" applyAlignment="1" applyProtection="1">
      <alignment vertical="top" wrapText="1"/>
      <protection locked="0"/>
    </xf>
    <xf numFmtId="4" fontId="0" fillId="5" borderId="0" xfId="0" applyNumberFormat="1" applyFill="1" applyAlignment="1">
      <alignment horizontal="center" vertical="top"/>
    </xf>
    <xf numFmtId="14" fontId="8" fillId="5" borderId="7" xfId="0" applyNumberFormat="1" applyFont="1" applyFill="1" applyBorder="1" applyAlignment="1">
      <alignment horizontal="right" vertical="top"/>
    </xf>
    <xf numFmtId="0" fontId="12" fillId="5" borderId="7" xfId="0" applyFont="1" applyFill="1" applyBorder="1" applyAlignment="1" applyProtection="1">
      <alignment vertical="top" wrapText="1"/>
      <protection locked="0"/>
    </xf>
    <xf numFmtId="0" fontId="5" fillId="5" borderId="8" xfId="0" applyFont="1" applyFill="1" applyBorder="1" applyAlignment="1" applyProtection="1">
      <alignment vertical="top" wrapText="1"/>
      <protection locked="0"/>
    </xf>
    <xf numFmtId="0" fontId="5" fillId="5" borderId="9" xfId="0" applyFont="1" applyFill="1" applyBorder="1" applyAlignment="1" applyProtection="1">
      <alignment vertical="top" wrapText="1"/>
      <protection locked="0"/>
    </xf>
    <xf numFmtId="0" fontId="12" fillId="5" borderId="1" xfId="0" applyFont="1" applyFill="1" applyBorder="1" applyAlignment="1" applyProtection="1">
      <alignment vertical="top" wrapText="1"/>
      <protection locked="0"/>
    </xf>
    <xf numFmtId="0" fontId="5" fillId="5" borderId="2" xfId="0" applyFont="1" applyFill="1" applyBorder="1" applyAlignment="1" applyProtection="1">
      <alignment vertical="top" wrapText="1"/>
      <protection locked="0"/>
    </xf>
    <xf numFmtId="2" fontId="0" fillId="5" borderId="2" xfId="0" applyNumberFormat="1" applyFill="1" applyBorder="1" applyAlignment="1">
      <alignment vertical="top"/>
    </xf>
    <xf numFmtId="2" fontId="0" fillId="5" borderId="3" xfId="0" applyNumberFormat="1" applyFill="1" applyBorder="1" applyAlignment="1">
      <alignment vertical="top"/>
    </xf>
    <xf numFmtId="0" fontId="1" fillId="5" borderId="1" xfId="0" applyFont="1" applyFill="1" applyBorder="1" applyAlignment="1" applyProtection="1">
      <alignment vertical="top" wrapText="1"/>
      <protection locked="0"/>
    </xf>
    <xf numFmtId="0" fontId="5" fillId="5" borderId="3" xfId="0" applyFont="1" applyFill="1" applyBorder="1" applyAlignment="1" applyProtection="1">
      <alignment vertical="top" wrapText="1"/>
      <protection locked="0"/>
    </xf>
    <xf numFmtId="0" fontId="0" fillId="5" borderId="2" xfId="0" applyFill="1" applyBorder="1" applyAlignment="1">
      <alignment vertical="top"/>
    </xf>
    <xf numFmtId="0" fontId="0" fillId="5" borderId="3" xfId="0" applyFill="1" applyBorder="1" applyAlignment="1">
      <alignment vertical="top"/>
    </xf>
    <xf numFmtId="17" fontId="8" fillId="5" borderId="1" xfId="0" applyNumberFormat="1" applyFont="1" applyFill="1" applyBorder="1" applyAlignment="1">
      <alignment horizontal="right" vertical="top"/>
    </xf>
    <xf numFmtId="0" fontId="8" fillId="5" borderId="1" xfId="0" applyFont="1" applyFill="1" applyBorder="1" applyAlignment="1" applyProtection="1">
      <alignment vertical="top" wrapText="1"/>
      <protection locked="0"/>
    </xf>
    <xf numFmtId="0" fontId="15" fillId="0" borderId="10" xfId="0" applyFont="1" applyBorder="1" applyAlignment="1">
      <alignment vertical="top"/>
    </xf>
    <xf numFmtId="0" fontId="0" fillId="0" borderId="0" xfId="0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11" xfId="0" applyBorder="1"/>
    <xf numFmtId="165" fontId="2" fillId="0" borderId="0" xfId="0" applyNumberFormat="1" applyFont="1"/>
    <xf numFmtId="4" fontId="5" fillId="0" borderId="0" xfId="0" applyNumberFormat="1" applyFont="1" applyAlignment="1">
      <alignment horizontal="right" vertical="top"/>
    </xf>
    <xf numFmtId="4" fontId="20" fillId="0" borderId="0" xfId="0" applyNumberFormat="1" applyFont="1" applyAlignment="1">
      <alignment vertical="top"/>
    </xf>
    <xf numFmtId="4" fontId="21" fillId="0" borderId="0" xfId="0" applyNumberFormat="1" applyFont="1" applyAlignment="1">
      <alignment vertical="top"/>
    </xf>
    <xf numFmtId="49" fontId="12" fillId="0" borderId="1" xfId="3" applyNumberFormat="1" applyFont="1" applyBorder="1">
      <alignment vertical="top"/>
    </xf>
    <xf numFmtId="2" fontId="2" fillId="0" borderId="0" xfId="0" applyNumberFormat="1" applyFont="1"/>
    <xf numFmtId="0" fontId="0" fillId="0" borderId="0" xfId="0" applyFill="1"/>
    <xf numFmtId="49" fontId="0" fillId="0" borderId="0" xfId="0" applyNumberFormat="1" applyFill="1"/>
  </cellXfs>
  <cellStyles count="4">
    <cellStyle name="Normal" xfId="0" builtinId="0"/>
    <cellStyle name="Normal 3" xfId="1"/>
    <cellStyle name="Normal 9" xfId="2"/>
    <cellStyle name="Normal 9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yler Thulin" refreshedDate="43493.376710648146" createdVersion="6" refreshedVersion="6" minRefreshableVersion="3" recordCount="74">
  <cacheSource type="worksheet">
    <worksheetSource ref="A1:B75" sheet="2016 data"/>
  </cacheSource>
  <cacheFields count="2">
    <cacheField name="Account #" numFmtId="0">
      <sharedItems count="74">
        <s v="0000900100"/>
        <s v="0000900500"/>
        <s v="0000900600"/>
        <s v="0000900700"/>
        <s v="0000900800"/>
        <s v="0000900900"/>
        <s v="0000901100"/>
        <s v="0000901200"/>
        <s v="0000901300"/>
        <s v="0000901400"/>
        <s v="0000901900"/>
        <s v="0000902100"/>
        <s v="0000902200"/>
        <s v="0000902300"/>
        <s v="0000902500"/>
        <s v="0000902700"/>
        <s v="0000902800"/>
        <s v="0000903000"/>
        <s v="0000903100"/>
        <s v="0000903200"/>
        <s v="0000903300"/>
        <s v="0000903400"/>
        <s v="0000903500"/>
        <s v="0000903600"/>
        <s v="0000903800"/>
        <s v="0000903900"/>
        <s v="0000904100"/>
        <s v="0000904200"/>
        <s v="0000904300"/>
        <s v="0000904600"/>
        <s v="0000904700"/>
        <s v="0000904900"/>
        <s v="0000905000"/>
        <s v="0000905100"/>
        <s v="0000905300"/>
        <s v="0000905400"/>
        <s v="0000905600"/>
        <s v="0000905700"/>
        <s v="0000905900"/>
        <s v="0000906000"/>
        <s v="0000906100"/>
        <s v="0000906200"/>
        <s v="0000906400"/>
        <s v="0000906600"/>
        <s v="0000906800"/>
        <s v="0000907000"/>
        <s v="0000907100"/>
        <s v="0000907600"/>
        <s v="0000907900"/>
        <s v="0000908100"/>
        <s v="0000908500"/>
        <s v="0000908900"/>
        <s v="0000909000"/>
        <s v="0000909100"/>
        <s v="0000909300"/>
        <s v="0000909400"/>
        <s v="0000909700"/>
        <s v="0000909800"/>
        <s v="0000909900"/>
        <s v="0000910000"/>
        <s v="0923180100"/>
        <s v="0923190200"/>
        <s v="0923210100"/>
        <s v="0923300100"/>
        <s v="0923360100"/>
        <s v="1025090100"/>
        <s v="1025140300"/>
        <s v="1126080100"/>
        <s v="1227330200"/>
        <s v="1228080100"/>
        <s v="1228080200"/>
        <s v="1228150200"/>
        <s v="1229010200"/>
        <s v="1329350200"/>
      </sharedItems>
    </cacheField>
    <cacheField name="Water used (AF)" numFmtId="0">
      <sharedItems containsSemiMixedTypes="0" containsString="0" containsNumber="1" minValue="0" maxValue="218.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Tyler Thulin" refreshedDate="43493.387762615741" createdVersion="6" refreshedVersion="6" minRefreshableVersion="3" recordCount="74">
  <cacheSource type="worksheet">
    <worksheetSource ref="A1:B75" sheet="2017 data"/>
  </cacheSource>
  <cacheFields count="2">
    <cacheField name="Account #" numFmtId="0">
      <sharedItems count="74">
        <s v="0000900100"/>
        <s v="0000900500"/>
        <s v="0000900600"/>
        <s v="0000900700"/>
        <s v="0000900800"/>
        <s v="0000900900"/>
        <s v="0000901100"/>
        <s v="0000901300"/>
        <s v="0000901400"/>
        <s v="0000901900"/>
        <s v="0000902100"/>
        <s v="0000902200"/>
        <s v="0000902300"/>
        <s v="0000902500"/>
        <s v="0000902700"/>
        <s v="0000902800"/>
        <s v="0000903000"/>
        <s v="0000903100"/>
        <s v="0000903200"/>
        <s v="0000903300"/>
        <s v="0000903400"/>
        <s v="0000903500"/>
        <s v="0000903600"/>
        <s v="0000903800"/>
        <s v="0000903900"/>
        <s v="0000904100"/>
        <s v="0000904200"/>
        <s v="0000904300"/>
        <s v="0000904600"/>
        <s v="0000904700"/>
        <s v="0000904900"/>
        <s v="0000905000"/>
        <s v="0000905100"/>
        <s v="0000905300"/>
        <s v="0000905400"/>
        <s v="0000905600"/>
        <s v="0000905700"/>
        <s v="0000905900"/>
        <s v="0000906000"/>
        <s v="0000906100"/>
        <s v="0000906200"/>
        <s v="0000906400"/>
        <s v="0000906600"/>
        <s v="0000906800"/>
        <s v="0000907000"/>
        <s v="0000907100"/>
        <s v="0000907600"/>
        <s v="0000907900"/>
        <s v="0000908100"/>
        <s v="0000908500"/>
        <s v="0000908900"/>
        <s v="0000909000"/>
        <s v="0000909100"/>
        <s v="0000909300"/>
        <s v="0000909400"/>
        <s v="0000909700"/>
        <s v="0000909800"/>
        <s v="0000909900"/>
        <s v="0000910000"/>
        <s v="0923180100"/>
        <s v="0923190200"/>
        <s v="0923210100"/>
        <s v="0923300100"/>
        <s v="0923300200"/>
        <s v="0923360100"/>
        <s v="1025090100"/>
        <s v="1025140300"/>
        <s v="1126080100"/>
        <s v="1227330200"/>
        <s v="1228080100"/>
        <s v="1228080200"/>
        <s v="1228150200"/>
        <s v="1229010200"/>
        <s v="1329350200"/>
      </sharedItems>
    </cacheField>
    <cacheField name="Water used (AF)" numFmtId="4">
      <sharedItems containsSemiMixedTypes="0" containsString="0" containsNumber="1" minValue="0" maxValue="207.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Tyler Thulin" refreshedDate="43493.396908912036" createdVersion="6" refreshedVersion="6" minRefreshableVersion="3" recordCount="74">
  <cacheSource type="worksheet">
    <worksheetSource ref="A1:B75" sheet="2018 data"/>
  </cacheSource>
  <cacheFields count="2">
    <cacheField name="Account #" numFmtId="0">
      <sharedItems count="74">
        <s v="0000900100"/>
        <s v="0000900500"/>
        <s v="0000900600"/>
        <s v="0000900700"/>
        <s v="0000900800"/>
        <s v="0000900900"/>
        <s v="0000901100"/>
        <s v="0000901300"/>
        <s v="0000901400"/>
        <s v="0000901900"/>
        <s v="0000902100"/>
        <s v="0000902200"/>
        <s v="0000902300"/>
        <s v="0000902500"/>
        <s v="0000902700"/>
        <s v="0000902800"/>
        <s v="0000903000"/>
        <s v="0000903100"/>
        <s v="0000903200"/>
        <s v="0000903300"/>
        <s v="0000903400"/>
        <s v="0000903500"/>
        <s v="0000903600"/>
        <s v="0000903800"/>
        <s v="0000903900"/>
        <s v="0000904100"/>
        <s v="0000904200"/>
        <s v="0000904300"/>
        <s v="0000904600"/>
        <s v="0000904700"/>
        <s v="0000904900"/>
        <s v="0000905000"/>
        <s v="0000905100"/>
        <s v="0000905300"/>
        <s v="0000905400"/>
        <s v="0000905600"/>
        <s v="0000905700"/>
        <s v="0000905900"/>
        <s v="0000906000"/>
        <s v="0000906100"/>
        <s v="0000906200"/>
        <s v="0000906400"/>
        <s v="0000906600"/>
        <s v="0000906800"/>
        <s v="0000907000"/>
        <s v="0000907100"/>
        <s v="0000907600"/>
        <s v="0000907900"/>
        <s v="0000908100"/>
        <s v="0000908500"/>
        <s v="0000908900"/>
        <s v="0000909000"/>
        <s v="0000909100"/>
        <s v="0000909300"/>
        <s v="0000909400"/>
        <s v="0000909700"/>
        <s v="0000909800"/>
        <s v="0000909900"/>
        <s v="0000910000"/>
        <s v="0923180100"/>
        <s v="0923190200"/>
        <s v="0923210100"/>
        <s v="0923300100"/>
        <s v="0923300200"/>
        <s v="0923360100"/>
        <s v="1025090100"/>
        <s v="1025140300"/>
        <s v="1126080100"/>
        <s v="1227330200"/>
        <s v="1228080100"/>
        <s v="1228080200"/>
        <s v="1228150200"/>
        <s v="1229010200"/>
        <s v="1329350200"/>
      </sharedItems>
    </cacheField>
    <cacheField name="Water used (AF)" numFmtId="0">
      <sharedItems containsSemiMixedTypes="0" containsString="0" containsNumber="1" minValue="0" maxValue="128.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x v="0"/>
    <n v="66.930000000000007"/>
  </r>
  <r>
    <x v="1"/>
    <n v="4.08"/>
  </r>
  <r>
    <x v="2"/>
    <n v="37.97"/>
  </r>
  <r>
    <x v="3"/>
    <n v="0"/>
  </r>
  <r>
    <x v="4"/>
    <n v="0"/>
  </r>
  <r>
    <x v="5"/>
    <n v="101.7"/>
  </r>
  <r>
    <x v="6"/>
    <n v="0"/>
  </r>
  <r>
    <x v="7"/>
    <n v="103.73"/>
  </r>
  <r>
    <x v="8"/>
    <n v="68.11"/>
  </r>
  <r>
    <x v="9"/>
    <n v="33.840000000000003"/>
  </r>
  <r>
    <x v="10"/>
    <n v="40.15"/>
  </r>
  <r>
    <x v="11"/>
    <n v="26.63"/>
  </r>
  <r>
    <x v="12"/>
    <n v="46.94"/>
  </r>
  <r>
    <x v="13"/>
    <n v="20.350000000000001"/>
  </r>
  <r>
    <x v="14"/>
    <n v="81.459999999999994"/>
  </r>
  <r>
    <x v="15"/>
    <n v="37.97"/>
  </r>
  <r>
    <x v="16"/>
    <n v="35.950000000000003"/>
  </r>
  <r>
    <x v="17"/>
    <n v="78.39"/>
  </r>
  <r>
    <x v="18"/>
    <n v="43.57"/>
  </r>
  <r>
    <x v="19"/>
    <n v="97.48"/>
  </r>
  <r>
    <x v="20"/>
    <n v="85.3"/>
  </r>
  <r>
    <x v="21"/>
    <n v="0"/>
  </r>
  <r>
    <x v="22"/>
    <n v="37.4"/>
  </r>
  <r>
    <x v="23"/>
    <n v="70.209999999999994"/>
  </r>
  <r>
    <x v="24"/>
    <n v="0"/>
  </r>
  <r>
    <x v="25"/>
    <n v="52.47"/>
  </r>
  <r>
    <x v="26"/>
    <n v="82.31"/>
  </r>
  <r>
    <x v="27"/>
    <n v="0"/>
  </r>
  <r>
    <x v="28"/>
    <n v="117.53"/>
  </r>
  <r>
    <x v="29"/>
    <n v="149.85"/>
  </r>
  <r>
    <x v="30"/>
    <n v="0"/>
  </r>
  <r>
    <x v="31"/>
    <n v="160.94999999999999"/>
  </r>
  <r>
    <x v="32"/>
    <n v="115.97"/>
  </r>
  <r>
    <x v="33"/>
    <n v="19.23"/>
  </r>
  <r>
    <x v="34"/>
    <n v="158.19999999999999"/>
  </r>
  <r>
    <x v="35"/>
    <n v="133.6"/>
  </r>
  <r>
    <x v="36"/>
    <n v="0.09"/>
  </r>
  <r>
    <x v="37"/>
    <n v="56.83"/>
  </r>
  <r>
    <x v="38"/>
    <n v="142.91999999999999"/>
  </r>
  <r>
    <x v="39"/>
    <n v="68.05"/>
  </r>
  <r>
    <x v="40"/>
    <n v="117.57"/>
  </r>
  <r>
    <x v="41"/>
    <n v="150.79"/>
  </r>
  <r>
    <x v="42"/>
    <n v="7.64"/>
  </r>
  <r>
    <x v="43"/>
    <n v="21.2"/>
  </r>
  <r>
    <x v="44"/>
    <n v="0"/>
  </r>
  <r>
    <x v="45"/>
    <n v="50.24"/>
  </r>
  <r>
    <x v="46"/>
    <n v="73.040000000000006"/>
  </r>
  <r>
    <x v="47"/>
    <n v="15.06"/>
  </r>
  <r>
    <x v="48"/>
    <n v="34.630000000000003"/>
  </r>
  <r>
    <x v="49"/>
    <n v="0"/>
  </r>
  <r>
    <x v="50"/>
    <n v="58.05"/>
  </r>
  <r>
    <x v="51"/>
    <n v="47.11"/>
  </r>
  <r>
    <x v="52"/>
    <n v="38.06"/>
  </r>
  <r>
    <x v="53"/>
    <n v="80.05"/>
  </r>
  <r>
    <x v="54"/>
    <n v="36.78"/>
  </r>
  <r>
    <x v="55"/>
    <n v="0"/>
  </r>
  <r>
    <x v="56"/>
    <n v="10.57"/>
  </r>
  <r>
    <x v="57"/>
    <n v="41.69"/>
  </r>
  <r>
    <x v="58"/>
    <n v="70.95"/>
  </r>
  <r>
    <x v="59"/>
    <n v="0"/>
  </r>
  <r>
    <x v="60"/>
    <n v="76.33"/>
  </r>
  <r>
    <x v="61"/>
    <n v="218.69"/>
  </r>
  <r>
    <x v="62"/>
    <n v="106.83"/>
  </r>
  <r>
    <x v="63"/>
    <n v="0"/>
  </r>
  <r>
    <x v="64"/>
    <n v="0"/>
  </r>
  <r>
    <x v="65"/>
    <n v="0"/>
  </r>
  <r>
    <x v="66"/>
    <n v="37.44"/>
  </r>
  <r>
    <x v="67"/>
    <n v="0"/>
  </r>
  <r>
    <x v="68"/>
    <n v="15.69"/>
  </r>
  <r>
    <x v="69"/>
    <n v="6.84"/>
  </r>
  <r>
    <x v="70"/>
    <n v="8.15"/>
  </r>
  <r>
    <x v="71"/>
    <n v="37.24"/>
  </r>
  <r>
    <x v="72"/>
    <n v="0"/>
  </r>
  <r>
    <x v="73"/>
    <n v="1.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4">
  <r>
    <x v="0"/>
    <n v="103.2"/>
  </r>
  <r>
    <x v="1"/>
    <n v="0.42"/>
  </r>
  <r>
    <x v="2"/>
    <n v="47.89"/>
  </r>
  <r>
    <x v="3"/>
    <n v="0"/>
  </r>
  <r>
    <x v="4"/>
    <n v="0"/>
  </r>
  <r>
    <x v="5"/>
    <n v="84.64"/>
  </r>
  <r>
    <x v="6"/>
    <n v="0"/>
  </r>
  <r>
    <x v="7"/>
    <n v="131.81"/>
  </r>
  <r>
    <x v="8"/>
    <n v="40.03"/>
  </r>
  <r>
    <x v="9"/>
    <n v="41.63"/>
  </r>
  <r>
    <x v="10"/>
    <n v="35.68"/>
  </r>
  <r>
    <x v="11"/>
    <n v="68.63"/>
  </r>
  <r>
    <x v="12"/>
    <n v="56.49"/>
  </r>
  <r>
    <x v="13"/>
    <n v="99"/>
  </r>
  <r>
    <x v="14"/>
    <n v="47.89"/>
  </r>
  <r>
    <x v="15"/>
    <n v="65.08"/>
  </r>
  <r>
    <x v="16"/>
    <n v="57.95"/>
  </r>
  <r>
    <x v="17"/>
    <n v="50.19"/>
  </r>
  <r>
    <x v="18"/>
    <n v="110.53"/>
  </r>
  <r>
    <x v="19"/>
    <n v="47.62"/>
  </r>
  <r>
    <x v="20"/>
    <n v="0"/>
  </r>
  <r>
    <x v="21"/>
    <n v="44.28"/>
  </r>
  <r>
    <x v="22"/>
    <n v="79.8"/>
  </r>
  <r>
    <x v="23"/>
    <n v="0"/>
  </r>
  <r>
    <x v="24"/>
    <n v="63.07"/>
  </r>
  <r>
    <x v="25"/>
    <n v="105.88"/>
  </r>
  <r>
    <x v="26"/>
    <n v="0"/>
  </r>
  <r>
    <x v="27"/>
    <n v="108.3"/>
  </r>
  <r>
    <x v="28"/>
    <n v="114.78"/>
  </r>
  <r>
    <x v="29"/>
    <n v="0"/>
  </r>
  <r>
    <x v="30"/>
    <n v="207.7"/>
  </r>
  <r>
    <x v="31"/>
    <n v="114.48"/>
  </r>
  <r>
    <x v="32"/>
    <n v="23.93"/>
  </r>
  <r>
    <x v="33"/>
    <n v="154.16999999999999"/>
  </r>
  <r>
    <x v="34"/>
    <n v="105.55"/>
  </r>
  <r>
    <x v="35"/>
    <n v="0"/>
  </r>
  <r>
    <x v="36"/>
    <n v="68.319999999999993"/>
  </r>
  <r>
    <x v="37"/>
    <n v="135.66"/>
  </r>
  <r>
    <x v="38"/>
    <n v="90.99"/>
  </r>
  <r>
    <x v="39"/>
    <n v="87.49"/>
  </r>
  <r>
    <x v="40"/>
    <n v="47.86"/>
  </r>
  <r>
    <x v="41"/>
    <n v="19.32"/>
  </r>
  <r>
    <x v="42"/>
    <n v="20.71"/>
  </r>
  <r>
    <x v="43"/>
    <n v="0"/>
  </r>
  <r>
    <x v="44"/>
    <n v="41.09"/>
  </r>
  <r>
    <x v="45"/>
    <n v="69.81"/>
  </r>
  <r>
    <x v="46"/>
    <n v="17.97"/>
  </r>
  <r>
    <x v="47"/>
    <n v="0"/>
  </r>
  <r>
    <x v="48"/>
    <n v="0"/>
  </r>
  <r>
    <x v="49"/>
    <n v="44.45"/>
  </r>
  <r>
    <x v="50"/>
    <n v="58.6"/>
  </r>
  <r>
    <x v="51"/>
    <n v="29.93"/>
  </r>
  <r>
    <x v="52"/>
    <n v="90.45"/>
  </r>
  <r>
    <x v="53"/>
    <n v="67.94"/>
  </r>
  <r>
    <x v="54"/>
    <n v="0"/>
  </r>
  <r>
    <x v="55"/>
    <n v="44.7"/>
  </r>
  <r>
    <x v="56"/>
    <n v="59.56"/>
  </r>
  <r>
    <x v="57"/>
    <n v="69.34"/>
  </r>
  <r>
    <x v="58"/>
    <n v="0"/>
  </r>
  <r>
    <x v="59"/>
    <n v="70.959999999999994"/>
  </r>
  <r>
    <x v="60"/>
    <n v="127.22"/>
  </r>
  <r>
    <x v="61"/>
    <n v="126.48"/>
  </r>
  <r>
    <x v="62"/>
    <n v="0"/>
  </r>
  <r>
    <x v="63"/>
    <n v="115.05"/>
  </r>
  <r>
    <x v="64"/>
    <n v="0"/>
  </r>
  <r>
    <x v="65"/>
    <n v="0"/>
  </r>
  <r>
    <x v="66"/>
    <n v="37.74"/>
  </r>
  <r>
    <x v="67"/>
    <n v="0"/>
  </r>
  <r>
    <x v="68"/>
    <n v="24.2"/>
  </r>
  <r>
    <x v="69"/>
    <n v="8.5299999999999994"/>
  </r>
  <r>
    <x v="70"/>
    <n v="10.48"/>
  </r>
  <r>
    <x v="71"/>
    <n v="38.729999999999997"/>
  </r>
  <r>
    <x v="72"/>
    <n v="0"/>
  </r>
  <r>
    <x v="73"/>
    <n v="8.3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74">
  <r>
    <x v="0"/>
    <n v="27.15"/>
  </r>
  <r>
    <x v="1"/>
    <n v="7.48"/>
  </r>
  <r>
    <x v="2"/>
    <n v="24.79"/>
  </r>
  <r>
    <x v="3"/>
    <n v="0"/>
  </r>
  <r>
    <x v="4"/>
    <n v="0"/>
  </r>
  <r>
    <x v="5"/>
    <n v="74.78"/>
  </r>
  <r>
    <x v="6"/>
    <n v="0"/>
  </r>
  <r>
    <x v="7"/>
    <n v="50.4"/>
  </r>
  <r>
    <x v="8"/>
    <n v="17.54"/>
  </r>
  <r>
    <x v="9"/>
    <n v="0"/>
  </r>
  <r>
    <x v="10"/>
    <n v="2.96"/>
  </r>
  <r>
    <x v="11"/>
    <n v="0"/>
  </r>
  <r>
    <x v="12"/>
    <n v="15.06"/>
  </r>
  <r>
    <x v="13"/>
    <n v="0"/>
  </r>
  <r>
    <x v="14"/>
    <n v="24.79"/>
  </r>
  <r>
    <x v="15"/>
    <n v="47.46"/>
  </r>
  <r>
    <x v="16"/>
    <n v="46.33"/>
  </r>
  <r>
    <x v="17"/>
    <n v="42.7"/>
  </r>
  <r>
    <x v="18"/>
    <n v="97.72"/>
  </r>
  <r>
    <x v="19"/>
    <n v="29.51"/>
  </r>
  <r>
    <x v="20"/>
    <n v="0"/>
  </r>
  <r>
    <x v="21"/>
    <n v="19.399999999999999"/>
  </r>
  <r>
    <x v="22"/>
    <n v="19.329999999999998"/>
  </r>
  <r>
    <x v="23"/>
    <n v="0"/>
  </r>
  <r>
    <x v="24"/>
    <n v="25.58"/>
  </r>
  <r>
    <x v="25"/>
    <n v="57.75"/>
  </r>
  <r>
    <x v="26"/>
    <n v="0"/>
  </r>
  <r>
    <x v="27"/>
    <n v="72.77"/>
  </r>
  <r>
    <x v="28"/>
    <n v="93.31"/>
  </r>
  <r>
    <x v="29"/>
    <n v="0"/>
  </r>
  <r>
    <x v="30"/>
    <n v="103.58"/>
  </r>
  <r>
    <x v="31"/>
    <n v="54.56"/>
  </r>
  <r>
    <x v="32"/>
    <n v="14.74"/>
  </r>
  <r>
    <x v="33"/>
    <n v="94.17"/>
  </r>
  <r>
    <x v="34"/>
    <n v="60.76"/>
  </r>
  <r>
    <x v="35"/>
    <n v="0"/>
  </r>
  <r>
    <x v="36"/>
    <n v="27.7"/>
  </r>
  <r>
    <x v="37"/>
    <n v="128.16"/>
  </r>
  <r>
    <x v="38"/>
    <n v="0"/>
  </r>
  <r>
    <x v="39"/>
    <n v="43.89"/>
  </r>
  <r>
    <x v="40"/>
    <n v="66.41"/>
  </r>
  <r>
    <x v="41"/>
    <n v="7.01"/>
  </r>
  <r>
    <x v="42"/>
    <n v="11.27"/>
  </r>
  <r>
    <x v="43"/>
    <n v="0"/>
  </r>
  <r>
    <x v="44"/>
    <n v="27.3"/>
  </r>
  <r>
    <x v="45"/>
    <n v="38.97"/>
  </r>
  <r>
    <x v="46"/>
    <n v="3"/>
  </r>
  <r>
    <x v="47"/>
    <n v="0"/>
  </r>
  <r>
    <x v="48"/>
    <n v="0"/>
  </r>
  <r>
    <x v="49"/>
    <n v="44.64"/>
  </r>
  <r>
    <x v="50"/>
    <n v="36.11"/>
  </r>
  <r>
    <x v="51"/>
    <n v="11.89"/>
  </r>
  <r>
    <x v="52"/>
    <n v="80.63"/>
  </r>
  <r>
    <x v="53"/>
    <n v="16.579999999999998"/>
  </r>
  <r>
    <x v="54"/>
    <n v="0"/>
  </r>
  <r>
    <x v="55"/>
    <n v="4.41"/>
  </r>
  <r>
    <x v="56"/>
    <n v="21.32"/>
  </r>
  <r>
    <x v="57"/>
    <n v="37.79"/>
  </r>
  <r>
    <x v="58"/>
    <n v="0"/>
  </r>
  <r>
    <x v="59"/>
    <n v="28.43"/>
  </r>
  <r>
    <x v="60"/>
    <n v="0"/>
  </r>
  <r>
    <x v="61"/>
    <n v="55.42"/>
  </r>
  <r>
    <x v="62"/>
    <n v="0"/>
  </r>
  <r>
    <x v="63"/>
    <n v="24.57"/>
  </r>
  <r>
    <x v="64"/>
    <n v="0"/>
  </r>
  <r>
    <x v="65"/>
    <n v="0"/>
  </r>
  <r>
    <x v="66"/>
    <n v="25.98"/>
  </r>
  <r>
    <x v="67"/>
    <n v="29.08"/>
  </r>
  <r>
    <x v="68"/>
    <n v="6.36"/>
  </r>
  <r>
    <x v="69"/>
    <n v="5.26"/>
  </r>
  <r>
    <x v="70"/>
    <n v="5.71"/>
  </r>
  <r>
    <x v="71"/>
    <n v="9.8699999999999992"/>
  </r>
  <r>
    <x v="72"/>
    <n v="0"/>
  </r>
  <r>
    <x v="73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8" firstHeaderRow="1" firstDataRow="1" firstDataCol="1"/>
  <pivotFields count="2">
    <pivotField axis="axisRow" showAll="0">
      <items count="7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t="default"/>
      </items>
    </pivotField>
    <pivotField dataField="1" showAll="0"/>
  </pivotFields>
  <rowFields count="1">
    <field x="0"/>
  </rowFields>
  <rowItems count="7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 t="grand">
      <x/>
    </i>
  </rowItems>
  <colItems count="1">
    <i/>
  </colItems>
  <dataFields count="1">
    <dataField name="Sum of Water used (AF)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3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8" firstHeaderRow="1" firstDataRow="1" firstDataCol="1"/>
  <pivotFields count="2">
    <pivotField axis="axisRow" showAll="0">
      <items count="7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t="default"/>
      </items>
    </pivotField>
    <pivotField dataField="1" numFmtId="4" showAll="0"/>
  </pivotFields>
  <rowFields count="1">
    <field x="0"/>
  </rowFields>
  <rowItems count="7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 t="grand">
      <x/>
    </i>
  </rowItems>
  <colItems count="1">
    <i/>
  </colItems>
  <dataFields count="1">
    <dataField name="Sum of Water used (AF)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4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8" firstHeaderRow="1" firstDataRow="1" firstDataCol="1"/>
  <pivotFields count="2">
    <pivotField axis="axisRow" showAll="0">
      <items count="7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t="default"/>
      </items>
    </pivotField>
    <pivotField dataField="1" showAll="0"/>
  </pivotFields>
  <rowFields count="1">
    <field x="0"/>
  </rowFields>
  <rowItems count="7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 t="grand">
      <x/>
    </i>
  </rowItems>
  <colItems count="1">
    <i/>
  </colItems>
  <dataFields count="1">
    <dataField name="Sum of Water used (AF)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4635"/>
  <sheetViews>
    <sheetView workbookViewId="0">
      <pane xSplit="4" ySplit="2" topLeftCell="GE41" activePane="bottomRight" state="frozen"/>
      <selection pane="topRight" activeCell="E1" sqref="E1"/>
      <selection pane="bottomLeft" activeCell="A3" sqref="A3"/>
      <selection pane="bottomRight" activeCell="GM66" sqref="GM66"/>
    </sheetView>
  </sheetViews>
  <sheetFormatPr defaultColWidth="12" defaultRowHeight="15" x14ac:dyDescent="0.25"/>
  <cols>
    <col min="1" max="1" width="24.140625" style="25" bestFit="1" customWidth="1"/>
    <col min="2" max="2" width="11.7109375" style="25" bestFit="1" customWidth="1"/>
    <col min="3" max="3" width="7.7109375" style="27" bestFit="1" customWidth="1"/>
    <col min="4" max="4" width="8.28515625" style="27" bestFit="1" customWidth="1"/>
    <col min="5" max="5" width="28.140625" style="27" bestFit="1" customWidth="1"/>
    <col min="6" max="6" width="26.5703125" style="27" bestFit="1" customWidth="1"/>
    <col min="7" max="7" width="7.5703125" style="27" bestFit="1" customWidth="1"/>
    <col min="8" max="9" width="10.7109375" style="27" bestFit="1" customWidth="1"/>
    <col min="10" max="10" width="27.85546875" style="27" bestFit="1" customWidth="1"/>
    <col min="11" max="11" width="7.28515625" style="27" bestFit="1" customWidth="1"/>
    <col min="12" max="12" width="11" style="27" bestFit="1" customWidth="1"/>
    <col min="13" max="13" width="8.28515625" style="27" bestFit="1" customWidth="1"/>
    <col min="14" max="14" width="28.140625" style="27" bestFit="1" customWidth="1"/>
    <col min="15" max="15" width="22.140625" style="27" bestFit="1" customWidth="1"/>
    <col min="16" max="16" width="7.5703125" style="27" bestFit="1" customWidth="1"/>
    <col min="17" max="18" width="10.7109375" style="27" bestFit="1" customWidth="1"/>
    <col min="19" max="19" width="35.85546875" style="27" bestFit="1" customWidth="1"/>
    <col min="20" max="20" width="7.28515625" style="27" bestFit="1" customWidth="1"/>
    <col min="21" max="21" width="11" style="27" bestFit="1" customWidth="1"/>
    <col min="22" max="22" width="8.28515625" style="27" bestFit="1" customWidth="1"/>
    <col min="23" max="23" width="28.140625" style="27" bestFit="1" customWidth="1"/>
    <col min="24" max="24" width="27.28515625" style="27" bestFit="1" customWidth="1"/>
    <col min="25" max="25" width="7.5703125" style="27" bestFit="1" customWidth="1"/>
    <col min="26" max="26" width="9.28515625" style="27" bestFit="1" customWidth="1"/>
    <col min="27" max="27" width="10.5703125" style="27" bestFit="1" customWidth="1"/>
    <col min="28" max="28" width="5" style="27" bestFit="1" customWidth="1"/>
    <col min="29" max="29" width="7.28515625" style="27" bestFit="1" customWidth="1"/>
    <col min="30" max="30" width="11" style="27" bestFit="1" customWidth="1"/>
    <col min="31" max="31" width="8.28515625" style="27" bestFit="1" customWidth="1"/>
    <col min="32" max="32" width="28.140625" style="27" bestFit="1" customWidth="1"/>
    <col min="33" max="33" width="22.140625" style="27" bestFit="1" customWidth="1"/>
    <col min="34" max="34" width="7.5703125" style="29" bestFit="1" customWidth="1"/>
    <col min="35" max="35" width="9.28515625" style="27" bestFit="1" customWidth="1"/>
    <col min="36" max="36" width="10.5703125" style="27" bestFit="1" customWidth="1"/>
    <col min="37" max="37" width="26.85546875" style="25" bestFit="1" customWidth="1"/>
    <col min="38" max="38" width="7" style="25" bestFit="1" customWidth="1"/>
    <col min="39" max="39" width="11" style="27" bestFit="1" customWidth="1"/>
    <col min="40" max="40" width="8.28515625" style="27" bestFit="1" customWidth="1"/>
    <col min="41" max="41" width="28.140625" style="27" bestFit="1" customWidth="1"/>
    <col min="42" max="42" width="23.42578125" style="27" bestFit="1" customWidth="1"/>
    <col min="43" max="43" width="7.5703125" style="27" customWidth="1"/>
    <col min="44" max="44" width="7.7109375" style="27" bestFit="1" customWidth="1"/>
    <col min="45" max="45" width="9.28515625" style="27" bestFit="1" customWidth="1"/>
    <col min="46" max="46" width="10.5703125" style="27" bestFit="1" customWidth="1"/>
    <col min="47" max="47" width="23.7109375" style="27" bestFit="1" customWidth="1"/>
    <col min="48" max="48" width="7.28515625" style="27" bestFit="1" customWidth="1"/>
    <col min="49" max="49" width="11" style="27" bestFit="1" customWidth="1"/>
    <col min="50" max="50" width="8.28515625" style="27" bestFit="1" customWidth="1"/>
    <col min="51" max="51" width="32.5703125" style="27" bestFit="1" customWidth="1"/>
    <col min="52" max="52" width="31.42578125" style="27" bestFit="1" customWidth="1"/>
    <col min="53" max="53" width="7.5703125" style="27" bestFit="1" customWidth="1"/>
    <col min="54" max="54" width="7.7109375" style="27" bestFit="1" customWidth="1"/>
    <col min="55" max="55" width="9.28515625" style="27" bestFit="1" customWidth="1"/>
    <col min="56" max="56" width="10.5703125" style="27" bestFit="1" customWidth="1"/>
    <col min="57" max="57" width="20" style="27" bestFit="1" customWidth="1"/>
    <col min="58" max="58" width="7.28515625" style="27" bestFit="1" customWidth="1"/>
    <col min="59" max="59" width="11" style="27" bestFit="1" customWidth="1"/>
    <col min="60" max="60" width="8.28515625" style="27" bestFit="1" customWidth="1"/>
    <col min="61" max="61" width="37.28515625" style="27" bestFit="1" customWidth="1"/>
    <col min="62" max="62" width="32.5703125" style="27" bestFit="1" customWidth="1"/>
    <col min="63" max="63" width="8" style="27" bestFit="1" customWidth="1"/>
    <col min="64" max="64" width="7.7109375" style="27" bestFit="1" customWidth="1"/>
    <col min="65" max="65" width="9.28515625" style="27" bestFit="1" customWidth="1"/>
    <col min="66" max="66" width="10.5703125" style="27" bestFit="1" customWidth="1"/>
    <col min="67" max="67" width="26.7109375" style="27" bestFit="1" customWidth="1"/>
    <col min="68" max="68" width="7.28515625" style="27" bestFit="1" customWidth="1"/>
    <col min="69" max="69" width="11" style="27" bestFit="1" customWidth="1"/>
    <col min="70" max="70" width="8.28515625" style="27" bestFit="1" customWidth="1"/>
    <col min="71" max="71" width="28.140625" style="27" bestFit="1" customWidth="1"/>
    <col min="72" max="72" width="24.42578125" style="27" bestFit="1" customWidth="1"/>
    <col min="73" max="73" width="7.5703125" style="27" bestFit="1" customWidth="1"/>
    <col min="74" max="74" width="5.7109375" style="27" bestFit="1" customWidth="1"/>
    <col min="75" max="75" width="7.5703125" style="27" customWidth="1"/>
    <col min="76" max="76" width="9.28515625" style="27" bestFit="1" customWidth="1"/>
    <col min="77" max="77" width="10.7109375" style="27" bestFit="1" customWidth="1"/>
    <col min="78" max="78" width="27.28515625" style="25" bestFit="1" customWidth="1"/>
    <col min="79" max="79" width="7.28515625" style="27" bestFit="1" customWidth="1"/>
    <col min="80" max="80" width="11" style="27" bestFit="1" customWidth="1"/>
    <col min="81" max="81" width="8.28515625" style="27" bestFit="1" customWidth="1"/>
    <col min="82" max="82" width="9.42578125" style="27" bestFit="1" customWidth="1"/>
    <col min="83" max="83" width="5.7109375" bestFit="1" customWidth="1"/>
    <col min="84" max="84" width="7.5703125" bestFit="1" customWidth="1"/>
    <col min="85" max="85" width="37.28515625" customWidth="1"/>
    <col min="86" max="86" width="32.5703125" customWidth="1"/>
    <col min="87" max="87" width="7.5703125" bestFit="1" customWidth="1"/>
    <col min="88" max="88" width="9" bestFit="1" customWidth="1"/>
    <col min="89" max="89" width="30.7109375" style="25" bestFit="1" customWidth="1"/>
    <col min="90" max="90" width="7.28515625" style="25" bestFit="1" customWidth="1"/>
    <col min="91" max="91" width="8" style="26" bestFit="1" customWidth="1"/>
    <col min="92" max="92" width="11" style="24" bestFit="1" customWidth="1"/>
    <col min="93" max="93" width="8.28515625" style="24" bestFit="1" customWidth="1"/>
    <col min="94" max="94" width="37.28515625" style="27" bestFit="1" customWidth="1"/>
    <col min="95" max="95" width="32.5703125" style="27" bestFit="1" customWidth="1"/>
    <col min="96" max="96" width="9.85546875" style="27" bestFit="1" customWidth="1"/>
    <col min="97" max="98" width="10.7109375" bestFit="1" customWidth="1"/>
    <col min="99" max="99" width="20" style="25" bestFit="1" customWidth="1"/>
    <col min="100" max="100" width="9.7109375" style="25" bestFit="1" customWidth="1"/>
    <col min="101" max="101" width="8" style="26" bestFit="1" customWidth="1"/>
    <col min="102" max="102" width="11" style="24" bestFit="1" customWidth="1"/>
    <col min="103" max="103" width="12.7109375" style="27" bestFit="1" customWidth="1"/>
    <col min="104" max="104" width="10.42578125" style="27" bestFit="1" customWidth="1"/>
    <col min="105" max="105" width="38.5703125" style="27" bestFit="1" customWidth="1"/>
    <col min="106" max="106" width="19.7109375" style="27" bestFit="1" customWidth="1"/>
    <col min="107" max="108" width="10.140625" style="29" bestFit="1" customWidth="1"/>
    <col min="109" max="109" width="46" style="27" bestFit="1" customWidth="1"/>
    <col min="110" max="110" width="9.7109375" style="27" bestFit="1" customWidth="1"/>
    <col min="111" max="111" width="8" style="27" bestFit="1" customWidth="1"/>
    <col min="112" max="112" width="11" style="27" bestFit="1" customWidth="1"/>
    <col min="113" max="113" width="12.7109375" style="27" bestFit="1" customWidth="1"/>
    <col min="114" max="114" width="10.42578125" style="27" bestFit="1" customWidth="1"/>
    <col min="115" max="115" width="38.5703125" style="27" bestFit="1" customWidth="1"/>
    <col min="116" max="116" width="20.28515625" style="27" bestFit="1" customWidth="1"/>
    <col min="117" max="117" width="10.140625" style="199" bestFit="1" customWidth="1"/>
    <col min="118" max="118" width="10.140625" style="29" bestFit="1" customWidth="1"/>
    <col min="119" max="119" width="70.7109375" style="27" bestFit="1" customWidth="1"/>
    <col min="120" max="120" width="9.7109375" style="27" bestFit="1" customWidth="1"/>
    <col min="121" max="121" width="24.28515625" style="27" bestFit="1" customWidth="1"/>
    <col min="122" max="122" width="13.28515625" style="27" bestFit="1" customWidth="1"/>
    <col min="123" max="123" width="8.28515625" style="27" bestFit="1" customWidth="1"/>
    <col min="124" max="124" width="10.42578125" style="27" bestFit="1" customWidth="1"/>
    <col min="125" max="125" width="8.7109375" style="27" bestFit="1" customWidth="1"/>
    <col min="126" max="126" width="8.28515625" style="27" bestFit="1" customWidth="1"/>
    <col min="127" max="127" width="39.7109375" style="27" bestFit="1" customWidth="1"/>
    <col min="128" max="128" width="20.28515625" style="27" bestFit="1" customWidth="1"/>
    <col min="129" max="129" width="9" style="29" bestFit="1" customWidth="1"/>
    <col min="130" max="130" width="10.140625" style="27" bestFit="1" customWidth="1"/>
    <col min="131" max="131" width="57.85546875" style="27" bestFit="1" customWidth="1"/>
    <col min="132" max="132" width="9.7109375" style="27" bestFit="1" customWidth="1"/>
    <col min="133" max="133" width="27.42578125" style="30" bestFit="1" customWidth="1"/>
    <col min="134" max="134" width="13.28515625" style="27" bestFit="1" customWidth="1"/>
    <col min="135" max="135" width="8.28515625" style="27" bestFit="1" customWidth="1"/>
    <col min="136" max="136" width="10.42578125" style="27" bestFit="1" customWidth="1"/>
    <col min="137" max="137" width="8.7109375" style="73" bestFit="1" customWidth="1"/>
    <col min="138" max="138" width="6" style="27" bestFit="1" customWidth="1"/>
    <col min="139" max="139" width="39.7109375" style="27" bestFit="1" customWidth="1"/>
    <col min="140" max="140" width="20.28515625" style="27" bestFit="1" customWidth="1"/>
    <col min="141" max="141" width="10.140625" style="25" bestFit="1" customWidth="1"/>
    <col min="142" max="142" width="10.140625" style="27" bestFit="1" customWidth="1"/>
    <col min="143" max="143" width="40.7109375" style="27" bestFit="1" customWidth="1"/>
    <col min="144" max="144" width="9.7109375" style="27" bestFit="1" customWidth="1"/>
    <col min="145" max="145" width="24.28515625" style="30" bestFit="1" customWidth="1"/>
    <col min="146" max="146" width="12.5703125" style="24" bestFit="1" customWidth="1"/>
    <col min="147" max="147" width="8.28515625" style="27" bestFit="1" customWidth="1"/>
    <col min="148" max="148" width="10.42578125" style="27" bestFit="1" customWidth="1"/>
    <col min="149" max="150" width="8.28515625" style="27" bestFit="1" customWidth="1"/>
    <col min="151" max="151" width="39.7109375" style="27" bestFit="1" customWidth="1"/>
    <col min="152" max="152" width="20.28515625" style="27" bestFit="1" customWidth="1"/>
    <col min="153" max="153" width="10.7109375" style="143" bestFit="1" customWidth="1"/>
    <col min="154" max="154" width="10.140625" style="29" bestFit="1" customWidth="1"/>
    <col min="155" max="155" width="48.85546875" style="27" bestFit="1" customWidth="1"/>
    <col min="156" max="156" width="9.7109375" style="27" bestFit="1" customWidth="1"/>
    <col min="157" max="157" width="24.28515625" style="30" bestFit="1" customWidth="1"/>
    <col min="158" max="158" width="12.5703125" style="24" bestFit="1" customWidth="1"/>
    <col min="159" max="159" width="8.28515625" style="27" bestFit="1" customWidth="1"/>
    <col min="160" max="160" width="13.28515625" style="27" customWidth="1"/>
    <col min="161" max="161" width="9.28515625" style="27" bestFit="1" customWidth="1"/>
    <col min="162" max="162" width="12.42578125" style="27" bestFit="1" customWidth="1"/>
    <col min="163" max="163" width="39.7109375" style="27" bestFit="1" customWidth="1"/>
    <col min="164" max="164" width="24.7109375" style="27" bestFit="1" customWidth="1"/>
    <col min="165" max="165" width="7.85546875" style="27" bestFit="1" customWidth="1"/>
    <col min="166" max="166" width="10.140625" style="29" bestFit="1" customWidth="1"/>
    <col min="167" max="167" width="54" style="27" bestFit="1" customWidth="1"/>
    <col min="168" max="168" width="9.7109375" style="27" bestFit="1" customWidth="1"/>
    <col min="169" max="169" width="16.5703125" style="30" bestFit="1" customWidth="1"/>
    <col min="170" max="170" width="12.5703125" style="27" bestFit="1" customWidth="1"/>
    <col min="171" max="171" width="8.28515625" style="27" bestFit="1" customWidth="1"/>
    <col min="172" max="172" width="13.28515625" style="51" customWidth="1"/>
    <col min="173" max="173" width="9.28515625" style="27" bestFit="1" customWidth="1"/>
    <col min="174" max="174" width="12.42578125" style="6" bestFit="1" customWidth="1"/>
    <col min="175" max="175" width="28" bestFit="1" customWidth="1"/>
    <col min="176" max="176" width="24.85546875" bestFit="1" customWidth="1"/>
    <col min="177" max="177" width="7.85546875" style="27" bestFit="1" customWidth="1"/>
    <col min="178" max="178" width="10.140625" style="29" bestFit="1" customWidth="1"/>
    <col min="179" max="179" width="37.5703125" style="25" bestFit="1" customWidth="1"/>
    <col min="180" max="180" width="9.7109375" style="25" bestFit="1" customWidth="1"/>
    <col min="181" max="181" width="16.5703125" style="36" bestFit="1" customWidth="1"/>
    <col min="182" max="182" width="12.5703125" style="27" bestFit="1" customWidth="1"/>
    <col min="183" max="183" width="8.42578125" style="6" bestFit="1" customWidth="1"/>
    <col min="184" max="184" width="28" bestFit="1" customWidth="1"/>
    <col min="185" max="185" width="24.85546875" bestFit="1" customWidth="1"/>
    <col min="186" max="186" width="65.42578125" bestFit="1" customWidth="1"/>
    <col min="187" max="187" width="13.28515625" style="51" customWidth="1"/>
    <col min="188" max="188" width="9.28515625" style="27" bestFit="1" customWidth="1"/>
    <col min="189" max="189" width="12.42578125" style="6" bestFit="1" customWidth="1"/>
    <col min="190" max="190" width="7.7109375" style="27" bestFit="1" customWidth="1"/>
    <col min="191" max="191" width="10.140625" style="29" bestFit="1" customWidth="1"/>
    <col min="192" max="16384" width="12" style="27"/>
  </cols>
  <sheetData>
    <row r="1" spans="1:191" s="1" customFormat="1" ht="23.25" customHeight="1" x14ac:dyDescent="0.25">
      <c r="A1" s="84" t="s">
        <v>841</v>
      </c>
      <c r="B1" s="84" t="s">
        <v>842</v>
      </c>
      <c r="C1" s="1">
        <v>2001</v>
      </c>
      <c r="D1" s="1" t="s">
        <v>8</v>
      </c>
      <c r="E1" s="1">
        <v>2001</v>
      </c>
      <c r="F1" s="1">
        <v>2001</v>
      </c>
      <c r="G1" s="1">
        <v>2001</v>
      </c>
      <c r="H1" s="1">
        <v>2001</v>
      </c>
      <c r="I1" s="1">
        <v>2001</v>
      </c>
      <c r="J1" s="149">
        <v>2002</v>
      </c>
      <c r="K1" s="149">
        <v>2002</v>
      </c>
      <c r="L1" s="149">
        <v>2002</v>
      </c>
      <c r="M1" s="149" t="s">
        <v>8</v>
      </c>
      <c r="N1" s="149">
        <v>2002</v>
      </c>
      <c r="O1" s="149">
        <v>2002</v>
      </c>
      <c r="P1" s="149">
        <v>2002</v>
      </c>
      <c r="Q1" s="149">
        <v>2002</v>
      </c>
      <c r="R1" s="149">
        <v>2002</v>
      </c>
      <c r="S1" s="1">
        <v>2003</v>
      </c>
      <c r="T1" s="1">
        <v>2003</v>
      </c>
      <c r="U1" s="1">
        <v>2003</v>
      </c>
      <c r="V1" s="1" t="s">
        <v>8</v>
      </c>
      <c r="W1" s="1">
        <v>2003</v>
      </c>
      <c r="X1" s="1">
        <v>2003</v>
      </c>
      <c r="Y1" s="1">
        <v>2003</v>
      </c>
      <c r="Z1" s="1">
        <v>2003</v>
      </c>
      <c r="AA1" s="1">
        <v>2003</v>
      </c>
      <c r="AB1" s="149">
        <v>2004</v>
      </c>
      <c r="AC1" s="149">
        <v>2004</v>
      </c>
      <c r="AD1" s="149">
        <v>2004</v>
      </c>
      <c r="AE1" s="149" t="s">
        <v>8</v>
      </c>
      <c r="AF1" s="149">
        <v>2004</v>
      </c>
      <c r="AG1" s="149">
        <v>2004</v>
      </c>
      <c r="AH1" s="149">
        <v>2004</v>
      </c>
      <c r="AI1" s="149">
        <v>2004</v>
      </c>
      <c r="AJ1" s="149">
        <v>2004</v>
      </c>
      <c r="AK1" s="84">
        <v>2005</v>
      </c>
      <c r="AL1" s="84">
        <v>2005</v>
      </c>
      <c r="AM1" s="1">
        <v>2005</v>
      </c>
      <c r="AN1" s="1" t="s">
        <v>8</v>
      </c>
      <c r="AO1" s="1">
        <v>2005</v>
      </c>
      <c r="AP1" s="1">
        <v>2005</v>
      </c>
      <c r="AQ1" s="1">
        <v>2005</v>
      </c>
      <c r="AR1" s="1" t="s">
        <v>812</v>
      </c>
      <c r="AS1" s="1">
        <v>2005</v>
      </c>
      <c r="AT1" s="1">
        <v>2005</v>
      </c>
      <c r="AU1" s="149">
        <v>2006</v>
      </c>
      <c r="AV1" s="149">
        <v>2006</v>
      </c>
      <c r="AW1" s="149">
        <v>2006</v>
      </c>
      <c r="AX1" s="149" t="s">
        <v>8</v>
      </c>
      <c r="AY1" s="149">
        <v>2006</v>
      </c>
      <c r="AZ1" s="149">
        <v>2006</v>
      </c>
      <c r="BA1" s="149">
        <v>2006</v>
      </c>
      <c r="BB1" s="149" t="s">
        <v>812</v>
      </c>
      <c r="BC1" s="149">
        <v>2006</v>
      </c>
      <c r="BD1" s="149">
        <v>2006</v>
      </c>
      <c r="BE1" s="1">
        <v>2007</v>
      </c>
      <c r="BF1" s="1">
        <v>2007</v>
      </c>
      <c r="BG1" s="1">
        <v>2007</v>
      </c>
      <c r="BH1" s="1" t="s">
        <v>8</v>
      </c>
      <c r="BI1" s="1">
        <v>2007</v>
      </c>
      <c r="BJ1" s="1">
        <v>2007</v>
      </c>
      <c r="BK1" s="1">
        <v>2007</v>
      </c>
      <c r="BL1" s="1">
        <v>2007</v>
      </c>
      <c r="BM1" s="1">
        <v>2007</v>
      </c>
      <c r="BN1" s="1">
        <v>2007</v>
      </c>
      <c r="BO1" s="149">
        <v>2008</v>
      </c>
      <c r="BP1" s="149">
        <v>2008</v>
      </c>
      <c r="BQ1" s="149">
        <v>2008</v>
      </c>
      <c r="BR1" s="149" t="s">
        <v>8</v>
      </c>
      <c r="BS1" s="149">
        <v>2008</v>
      </c>
      <c r="BT1" s="149">
        <v>2008</v>
      </c>
      <c r="BU1" s="149">
        <v>2008</v>
      </c>
      <c r="BV1" s="149" t="s">
        <v>15</v>
      </c>
      <c r="BW1" s="149" t="s">
        <v>877</v>
      </c>
      <c r="BX1" s="149">
        <v>2008</v>
      </c>
      <c r="BY1" s="149">
        <v>2008</v>
      </c>
      <c r="BZ1" s="84">
        <v>2009</v>
      </c>
      <c r="CA1" s="1">
        <v>2009</v>
      </c>
      <c r="CB1" s="1">
        <v>2009</v>
      </c>
      <c r="CC1" s="1" t="s">
        <v>8</v>
      </c>
      <c r="CE1" s="1">
        <v>2009</v>
      </c>
      <c r="CF1" s="1">
        <v>2009</v>
      </c>
      <c r="CG1" s="1">
        <v>2009</v>
      </c>
      <c r="CH1" s="1">
        <v>2009</v>
      </c>
      <c r="CI1" s="1">
        <v>2009</v>
      </c>
      <c r="CJ1" s="1">
        <v>2009</v>
      </c>
      <c r="CK1" s="183">
        <v>2010</v>
      </c>
      <c r="CL1" s="183">
        <v>2010</v>
      </c>
      <c r="CM1" s="183">
        <v>2010</v>
      </c>
      <c r="CN1" s="185" t="s">
        <v>861</v>
      </c>
      <c r="CO1" s="185" t="s">
        <v>8</v>
      </c>
      <c r="CP1" s="185" t="s">
        <v>861</v>
      </c>
      <c r="CQ1" s="185" t="s">
        <v>861</v>
      </c>
      <c r="CR1" s="185" t="s">
        <v>861</v>
      </c>
      <c r="CS1" s="185" t="s">
        <v>861</v>
      </c>
      <c r="CT1" s="185" t="s">
        <v>861</v>
      </c>
      <c r="CU1" s="84">
        <v>2011</v>
      </c>
      <c r="CV1" s="84">
        <v>2011</v>
      </c>
      <c r="CW1" s="96" t="s">
        <v>0</v>
      </c>
      <c r="CX1" s="97" t="s">
        <v>1</v>
      </c>
      <c r="CY1" s="98" t="s">
        <v>2</v>
      </c>
      <c r="CZ1" s="98" t="s">
        <v>3</v>
      </c>
      <c r="DA1" s="1" t="s">
        <v>4</v>
      </c>
      <c r="DB1" s="1" t="s">
        <v>5</v>
      </c>
      <c r="DC1" s="99" t="s">
        <v>6</v>
      </c>
      <c r="DD1" s="1" t="s">
        <v>6</v>
      </c>
      <c r="DE1" s="183">
        <v>2012</v>
      </c>
      <c r="DF1" s="183">
        <v>2012</v>
      </c>
      <c r="DG1" s="184" t="s">
        <v>0</v>
      </c>
      <c r="DH1" s="200" t="s">
        <v>1</v>
      </c>
      <c r="DI1" s="200" t="s">
        <v>2</v>
      </c>
      <c r="DJ1" s="200" t="s">
        <v>3</v>
      </c>
      <c r="DK1" s="149" t="s">
        <v>4</v>
      </c>
      <c r="DL1" s="149" t="s">
        <v>5</v>
      </c>
      <c r="DM1" s="201" t="s">
        <v>7</v>
      </c>
      <c r="DN1" s="202" t="s">
        <v>6</v>
      </c>
      <c r="DO1" s="84">
        <v>2013</v>
      </c>
      <c r="DP1" s="84">
        <v>2013</v>
      </c>
      <c r="DQ1" s="96" t="s">
        <v>0</v>
      </c>
      <c r="DR1" s="98" t="s">
        <v>1</v>
      </c>
      <c r="DS1" s="98" t="s">
        <v>8</v>
      </c>
      <c r="DT1" s="98" t="s">
        <v>3</v>
      </c>
      <c r="DU1" s="32" t="s">
        <v>9</v>
      </c>
      <c r="DV1" s="32" t="s">
        <v>10</v>
      </c>
      <c r="DW1" s="1" t="s">
        <v>4</v>
      </c>
      <c r="DX1" s="1" t="s">
        <v>5</v>
      </c>
      <c r="DY1" s="100" t="s">
        <v>7</v>
      </c>
      <c r="DZ1" s="101" t="s">
        <v>6</v>
      </c>
      <c r="EA1" s="183">
        <v>2014</v>
      </c>
      <c r="EB1" s="183">
        <v>2014</v>
      </c>
      <c r="EC1" s="184" t="s">
        <v>0</v>
      </c>
      <c r="ED1" s="216" t="s">
        <v>11</v>
      </c>
      <c r="EE1" s="216" t="s">
        <v>8</v>
      </c>
      <c r="EF1" s="216" t="s">
        <v>3</v>
      </c>
      <c r="EG1" s="217" t="s">
        <v>12</v>
      </c>
      <c r="EH1" s="218" t="s">
        <v>10</v>
      </c>
      <c r="EI1" s="183" t="s">
        <v>13</v>
      </c>
      <c r="EJ1" s="183" t="s">
        <v>5</v>
      </c>
      <c r="EK1" s="219" t="s">
        <v>14</v>
      </c>
      <c r="EL1" s="220" t="s">
        <v>6</v>
      </c>
      <c r="EM1" s="84">
        <v>2015</v>
      </c>
      <c r="EN1" s="84">
        <v>2015</v>
      </c>
      <c r="EO1" s="96" t="s">
        <v>0</v>
      </c>
      <c r="EP1" s="103" t="s">
        <v>11</v>
      </c>
      <c r="EQ1" s="102" t="s">
        <v>8</v>
      </c>
      <c r="ER1" s="102" t="s">
        <v>3</v>
      </c>
      <c r="ES1" s="32" t="s">
        <v>15</v>
      </c>
      <c r="ET1" s="32" t="s">
        <v>10</v>
      </c>
      <c r="EU1" s="84" t="s">
        <v>13</v>
      </c>
      <c r="EV1" s="84" t="s">
        <v>5</v>
      </c>
      <c r="EW1" s="104" t="s">
        <v>16</v>
      </c>
      <c r="EX1" s="101" t="s">
        <v>6</v>
      </c>
      <c r="EY1" s="183">
        <v>2016</v>
      </c>
      <c r="EZ1" s="183">
        <v>2016</v>
      </c>
      <c r="FA1" s="184" t="s">
        <v>0</v>
      </c>
      <c r="FB1" s="240" t="s">
        <v>11</v>
      </c>
      <c r="FC1" s="216" t="s">
        <v>8</v>
      </c>
      <c r="FD1" s="216" t="s">
        <v>17</v>
      </c>
      <c r="FE1" s="218" t="s">
        <v>18</v>
      </c>
      <c r="FF1" s="218" t="s">
        <v>19</v>
      </c>
      <c r="FG1" s="183" t="s">
        <v>13</v>
      </c>
      <c r="FH1" s="183" t="s">
        <v>5</v>
      </c>
      <c r="FI1" s="241" t="s">
        <v>20</v>
      </c>
      <c r="FJ1" s="220" t="s">
        <v>6</v>
      </c>
      <c r="FK1" s="84">
        <v>2017</v>
      </c>
      <c r="FL1" s="84">
        <v>2017</v>
      </c>
      <c r="FM1" s="96" t="s">
        <v>0</v>
      </c>
      <c r="FN1" s="106" t="s">
        <v>11</v>
      </c>
      <c r="FO1" s="102" t="s">
        <v>8</v>
      </c>
      <c r="FP1" s="107" t="s">
        <v>17</v>
      </c>
      <c r="FQ1" s="32" t="s">
        <v>18</v>
      </c>
      <c r="FR1" s="108" t="s">
        <v>19</v>
      </c>
      <c r="FS1" t="s">
        <v>22</v>
      </c>
      <c r="FT1" s="9" t="s">
        <v>23</v>
      </c>
      <c r="FU1" s="105" t="s">
        <v>20</v>
      </c>
      <c r="FV1" s="101" t="s">
        <v>6</v>
      </c>
      <c r="FW1" s="183">
        <v>2018</v>
      </c>
      <c r="FX1" s="183">
        <v>2018</v>
      </c>
      <c r="FY1" s="184" t="s">
        <v>0</v>
      </c>
      <c r="FZ1" s="258" t="s">
        <v>11</v>
      </c>
      <c r="GA1" s="259" t="s">
        <v>8</v>
      </c>
      <c r="GB1" s="152" t="s">
        <v>22</v>
      </c>
      <c r="GC1" s="260" t="s">
        <v>23</v>
      </c>
      <c r="GD1" s="260" t="s">
        <v>21</v>
      </c>
      <c r="GE1" s="261" t="s">
        <v>17</v>
      </c>
      <c r="GF1" s="218" t="s">
        <v>18</v>
      </c>
      <c r="GG1" s="262" t="s">
        <v>19</v>
      </c>
      <c r="GH1" s="241" t="s">
        <v>20</v>
      </c>
      <c r="GI1" s="220" t="s">
        <v>6</v>
      </c>
    </row>
    <row r="2" spans="1:191" s="2" customFormat="1" ht="32.25" customHeight="1" x14ac:dyDescent="0.25">
      <c r="A2" s="85" t="s">
        <v>869</v>
      </c>
      <c r="B2" s="85"/>
      <c r="C2" s="2" t="s">
        <v>565</v>
      </c>
      <c r="D2" s="2" t="s">
        <v>36</v>
      </c>
      <c r="E2" s="2" t="s">
        <v>630</v>
      </c>
      <c r="F2" s="2" t="s">
        <v>631</v>
      </c>
      <c r="G2" s="2" t="s">
        <v>40</v>
      </c>
      <c r="H2" s="2" t="s">
        <v>566</v>
      </c>
      <c r="I2" s="2" t="s">
        <v>567</v>
      </c>
      <c r="J2" s="150" t="s">
        <v>26</v>
      </c>
      <c r="K2" s="150" t="s">
        <v>842</v>
      </c>
      <c r="L2" s="150" t="s">
        <v>565</v>
      </c>
      <c r="M2" s="150" t="s">
        <v>36</v>
      </c>
      <c r="N2" s="150" t="s">
        <v>630</v>
      </c>
      <c r="O2" s="150" t="s">
        <v>631</v>
      </c>
      <c r="P2" s="150" t="s">
        <v>40</v>
      </c>
      <c r="Q2" s="150" t="s">
        <v>566</v>
      </c>
      <c r="R2" s="150" t="s">
        <v>567</v>
      </c>
      <c r="S2" s="2" t="s">
        <v>26</v>
      </c>
      <c r="T2" s="2" t="s">
        <v>842</v>
      </c>
      <c r="U2" s="2" t="s">
        <v>565</v>
      </c>
      <c r="V2" s="2" t="s">
        <v>36</v>
      </c>
      <c r="W2" s="2" t="s">
        <v>630</v>
      </c>
      <c r="X2" s="2" t="s">
        <v>631</v>
      </c>
      <c r="Y2" s="2" t="s">
        <v>40</v>
      </c>
      <c r="Z2" s="2" t="s">
        <v>566</v>
      </c>
      <c r="AA2" s="2" t="s">
        <v>567</v>
      </c>
      <c r="AB2" s="150" t="s">
        <v>26</v>
      </c>
      <c r="AC2" s="150" t="s">
        <v>842</v>
      </c>
      <c r="AD2" s="150" t="s">
        <v>565</v>
      </c>
      <c r="AE2" s="150" t="s">
        <v>36</v>
      </c>
      <c r="AF2" s="150" t="s">
        <v>630</v>
      </c>
      <c r="AG2" s="150" t="s">
        <v>631</v>
      </c>
      <c r="AH2" s="167" t="s">
        <v>40</v>
      </c>
      <c r="AI2" s="150" t="s">
        <v>566</v>
      </c>
      <c r="AJ2" s="150" t="s">
        <v>567</v>
      </c>
      <c r="AK2" s="85" t="s">
        <v>26</v>
      </c>
      <c r="AL2" s="85" t="s">
        <v>846</v>
      </c>
      <c r="AM2" s="2" t="s">
        <v>565</v>
      </c>
      <c r="AN2" s="2" t="s">
        <v>36</v>
      </c>
      <c r="AO2" s="2" t="s">
        <v>630</v>
      </c>
      <c r="AP2" s="2" t="s">
        <v>631</v>
      </c>
      <c r="AQ2" s="2" t="s">
        <v>40</v>
      </c>
      <c r="AR2" s="2" t="s">
        <v>40</v>
      </c>
      <c r="AS2" s="2" t="s">
        <v>566</v>
      </c>
      <c r="AT2" s="2" t="s">
        <v>567</v>
      </c>
      <c r="AU2" s="150" t="s">
        <v>26</v>
      </c>
      <c r="AV2" s="150" t="s">
        <v>842</v>
      </c>
      <c r="AW2" s="150" t="s">
        <v>565</v>
      </c>
      <c r="AX2" s="176" t="s">
        <v>36</v>
      </c>
      <c r="AY2" s="150" t="s">
        <v>630</v>
      </c>
      <c r="AZ2" s="150" t="s">
        <v>631</v>
      </c>
      <c r="BA2" s="150" t="s">
        <v>40</v>
      </c>
      <c r="BB2" s="150" t="s">
        <v>40</v>
      </c>
      <c r="BC2" s="150" t="s">
        <v>566</v>
      </c>
      <c r="BD2" s="150" t="s">
        <v>567</v>
      </c>
      <c r="BE2" s="2" t="s">
        <v>26</v>
      </c>
      <c r="BF2" s="2" t="s">
        <v>842</v>
      </c>
      <c r="BG2" s="2" t="s">
        <v>565</v>
      </c>
      <c r="BH2" s="2" t="s">
        <v>36</v>
      </c>
      <c r="BI2" s="2" t="s">
        <v>630</v>
      </c>
      <c r="BJ2" s="2" t="s">
        <v>631</v>
      </c>
      <c r="BK2" s="2" t="s">
        <v>40</v>
      </c>
      <c r="BL2" s="2" t="s">
        <v>811</v>
      </c>
      <c r="BM2" s="2" t="s">
        <v>566</v>
      </c>
      <c r="BN2" s="2" t="s">
        <v>567</v>
      </c>
      <c r="BO2" s="150" t="s">
        <v>26</v>
      </c>
      <c r="BP2" s="150" t="s">
        <v>842</v>
      </c>
      <c r="BQ2" s="150" t="s">
        <v>565</v>
      </c>
      <c r="BR2" s="176" t="s">
        <v>36</v>
      </c>
      <c r="BS2" s="150" t="s">
        <v>630</v>
      </c>
      <c r="BT2" s="150" t="s">
        <v>631</v>
      </c>
      <c r="BU2" s="150" t="s">
        <v>40</v>
      </c>
      <c r="BV2" s="150" t="s">
        <v>40</v>
      </c>
      <c r="BW2" s="150" t="s">
        <v>40</v>
      </c>
      <c r="BX2" s="150" t="s">
        <v>566</v>
      </c>
      <c r="BY2" s="150" t="s">
        <v>567</v>
      </c>
      <c r="BZ2" s="85" t="s">
        <v>26</v>
      </c>
      <c r="CA2" s="2" t="s">
        <v>842</v>
      </c>
      <c r="CB2" s="109" t="s">
        <v>24</v>
      </c>
      <c r="CC2" s="109" t="s">
        <v>36</v>
      </c>
      <c r="CD2" s="2" t="s">
        <v>25</v>
      </c>
      <c r="CE2" s="182" t="s">
        <v>878</v>
      </c>
      <c r="CF2" s="182" t="s">
        <v>19</v>
      </c>
      <c r="CG2" t="s">
        <v>630</v>
      </c>
      <c r="CH2" t="s">
        <v>631</v>
      </c>
      <c r="CI2" t="s">
        <v>834</v>
      </c>
      <c r="CJ2" t="s">
        <v>835</v>
      </c>
      <c r="CK2" s="186" t="s">
        <v>26</v>
      </c>
      <c r="CL2" s="186" t="s">
        <v>842</v>
      </c>
      <c r="CM2" s="187" t="s">
        <v>28</v>
      </c>
      <c r="CN2" s="188" t="s">
        <v>11</v>
      </c>
      <c r="CO2" s="189" t="s">
        <v>36</v>
      </c>
      <c r="CP2" s="150" t="s">
        <v>29</v>
      </c>
      <c r="CQ2" s="150" t="s">
        <v>30</v>
      </c>
      <c r="CR2" s="150" t="s">
        <v>31</v>
      </c>
      <c r="CS2" s="150" t="s">
        <v>566</v>
      </c>
      <c r="CT2" s="150" t="s">
        <v>567</v>
      </c>
      <c r="CU2" s="85" t="s">
        <v>26</v>
      </c>
      <c r="CV2" s="85" t="s">
        <v>27</v>
      </c>
      <c r="CW2" s="110" t="s">
        <v>28</v>
      </c>
      <c r="CX2" s="112"/>
      <c r="CY2" s="113"/>
      <c r="CZ2" s="113"/>
      <c r="DC2" s="91" t="s">
        <v>32</v>
      </c>
      <c r="DD2" s="2" t="s">
        <v>33</v>
      </c>
      <c r="DE2" s="186" t="s">
        <v>26</v>
      </c>
      <c r="DF2" s="186" t="s">
        <v>27</v>
      </c>
      <c r="DG2" s="187" t="s">
        <v>28</v>
      </c>
      <c r="DH2" s="203"/>
      <c r="DI2" s="203"/>
      <c r="DJ2" s="203"/>
      <c r="DK2" s="150"/>
      <c r="DL2" s="150"/>
      <c r="DM2" s="204" t="s">
        <v>34</v>
      </c>
      <c r="DN2" s="167" t="s">
        <v>33</v>
      </c>
      <c r="DO2" s="85" t="s">
        <v>26</v>
      </c>
      <c r="DP2" s="85" t="s">
        <v>27</v>
      </c>
      <c r="DQ2" s="110" t="s">
        <v>28</v>
      </c>
      <c r="DR2" s="113" t="s">
        <v>35</v>
      </c>
      <c r="DS2" s="113" t="s">
        <v>36</v>
      </c>
      <c r="DT2" s="113"/>
      <c r="DU2" s="114" t="s">
        <v>37</v>
      </c>
      <c r="DV2" s="114" t="s">
        <v>37</v>
      </c>
      <c r="DY2" s="115" t="s">
        <v>38</v>
      </c>
      <c r="DZ2" s="116" t="s">
        <v>33</v>
      </c>
      <c r="EA2" s="186" t="s">
        <v>26</v>
      </c>
      <c r="EB2" s="186" t="s">
        <v>27</v>
      </c>
      <c r="EC2" s="187" t="s">
        <v>28</v>
      </c>
      <c r="ED2" s="221" t="s">
        <v>35</v>
      </c>
      <c r="EE2" s="221" t="s">
        <v>36</v>
      </c>
      <c r="EF2" s="221"/>
      <c r="EG2" s="222"/>
      <c r="EH2" s="223"/>
      <c r="EI2" s="186"/>
      <c r="EJ2" s="186"/>
      <c r="EK2" s="224" t="s">
        <v>39</v>
      </c>
      <c r="EL2" s="225" t="s">
        <v>33</v>
      </c>
      <c r="EM2" s="85" t="s">
        <v>26</v>
      </c>
      <c r="EN2" s="85" t="s">
        <v>27</v>
      </c>
      <c r="EO2" s="110" t="s">
        <v>28</v>
      </c>
      <c r="EP2" s="118" t="s">
        <v>35</v>
      </c>
      <c r="EQ2" s="117" t="s">
        <v>36</v>
      </c>
      <c r="ER2" s="117"/>
      <c r="ES2" s="119" t="s">
        <v>37</v>
      </c>
      <c r="ET2" s="119" t="s">
        <v>37</v>
      </c>
      <c r="EU2" s="85"/>
      <c r="EV2" s="117"/>
      <c r="EW2" s="120" t="s">
        <v>32</v>
      </c>
      <c r="EX2" s="116" t="s">
        <v>33</v>
      </c>
      <c r="EY2" s="186" t="s">
        <v>26</v>
      </c>
      <c r="EZ2" s="186" t="s">
        <v>27</v>
      </c>
      <c r="FA2" s="187" t="s">
        <v>28</v>
      </c>
      <c r="FB2" s="242" t="s">
        <v>35</v>
      </c>
      <c r="FC2" s="221" t="s">
        <v>36</v>
      </c>
      <c r="FD2" s="221"/>
      <c r="FE2" s="243" t="s">
        <v>40</v>
      </c>
      <c r="FF2" s="243" t="s">
        <v>37</v>
      </c>
      <c r="FG2" s="186"/>
      <c r="FH2" s="221"/>
      <c r="FI2" s="244" t="s">
        <v>7</v>
      </c>
      <c r="FJ2" s="225" t="s">
        <v>33</v>
      </c>
      <c r="FK2" s="85" t="s">
        <v>26</v>
      </c>
      <c r="FL2" s="85" t="s">
        <v>27</v>
      </c>
      <c r="FM2" s="110" t="s">
        <v>28</v>
      </c>
      <c r="FN2" s="122" t="s">
        <v>35</v>
      </c>
      <c r="FO2" s="117" t="s">
        <v>36</v>
      </c>
      <c r="FP2" s="123"/>
      <c r="FQ2" s="119" t="s">
        <v>40</v>
      </c>
      <c r="FR2" s="124" t="s">
        <v>37</v>
      </c>
      <c r="FS2" s="9"/>
      <c r="FT2" s="9"/>
      <c r="FU2" s="121" t="s">
        <v>7</v>
      </c>
      <c r="FV2" s="116" t="s">
        <v>33</v>
      </c>
      <c r="FW2" s="186" t="s">
        <v>26</v>
      </c>
      <c r="FX2" s="186" t="s">
        <v>27</v>
      </c>
      <c r="FY2" s="187" t="s">
        <v>28</v>
      </c>
      <c r="FZ2" s="263" t="s">
        <v>35</v>
      </c>
      <c r="GA2" s="264" t="s">
        <v>36</v>
      </c>
      <c r="GB2" s="260"/>
      <c r="GC2" s="260"/>
      <c r="GD2" s="260"/>
      <c r="GE2" s="265"/>
      <c r="GF2" s="243" t="s">
        <v>40</v>
      </c>
      <c r="GG2" s="266" t="s">
        <v>37</v>
      </c>
      <c r="GH2" s="244" t="s">
        <v>41</v>
      </c>
      <c r="GI2" s="225" t="s">
        <v>33</v>
      </c>
    </row>
    <row r="3" spans="1:191" s="6" customFormat="1" ht="12.75" customHeight="1" x14ac:dyDescent="0.25">
      <c r="A3" s="4"/>
      <c r="B3" s="4"/>
      <c r="C3">
        <v>900100</v>
      </c>
      <c r="D3">
        <v>2001</v>
      </c>
      <c r="E3" t="s">
        <v>614</v>
      </c>
      <c r="F3"/>
      <c r="G3" s="76">
        <v>108</v>
      </c>
      <c r="H3">
        <v>83.43</v>
      </c>
      <c r="I3">
        <v>9.27</v>
      </c>
      <c r="J3" s="151"/>
      <c r="K3" s="151"/>
      <c r="L3" s="152">
        <v>900100</v>
      </c>
      <c r="M3" s="152">
        <v>2002</v>
      </c>
      <c r="N3" s="152" t="s">
        <v>614</v>
      </c>
      <c r="O3" s="152"/>
      <c r="P3" s="153">
        <v>108</v>
      </c>
      <c r="Q3" s="153">
        <v>235.19</v>
      </c>
      <c r="R3" s="153">
        <v>26.13</v>
      </c>
      <c r="S3" s="77"/>
      <c r="T3" s="77"/>
      <c r="U3">
        <v>900100</v>
      </c>
      <c r="V3">
        <v>2003</v>
      </c>
      <c r="W3" t="s">
        <v>632</v>
      </c>
      <c r="X3" t="s">
        <v>595</v>
      </c>
      <c r="Y3" s="76">
        <v>108</v>
      </c>
      <c r="Z3" s="76">
        <v>149.47999999999999</v>
      </c>
      <c r="AA3" s="76">
        <v>16.61</v>
      </c>
      <c r="AB3" s="151"/>
      <c r="AC3" s="151"/>
      <c r="AD3" s="162">
        <v>900100</v>
      </c>
      <c r="AE3" s="162">
        <v>2004</v>
      </c>
      <c r="AF3" s="162" t="s">
        <v>632</v>
      </c>
      <c r="AG3" s="162" t="s">
        <v>595</v>
      </c>
      <c r="AH3" s="168">
        <v>108</v>
      </c>
      <c r="AI3" s="162">
        <v>161.30000000000001</v>
      </c>
      <c r="AJ3" s="162">
        <v>17.920000000000002</v>
      </c>
      <c r="AK3" s="4"/>
      <c r="AL3" s="4"/>
      <c r="AM3" t="s">
        <v>42</v>
      </c>
      <c r="AN3">
        <v>2005</v>
      </c>
      <c r="AO3" t="s">
        <v>663</v>
      </c>
      <c r="AP3" t="s">
        <v>664</v>
      </c>
      <c r="AQ3" s="76">
        <v>108</v>
      </c>
      <c r="AR3" s="76">
        <v>0</v>
      </c>
      <c r="AS3">
        <v>59.67</v>
      </c>
      <c r="AT3" s="76">
        <v>6.6299999999999901</v>
      </c>
      <c r="AU3" s="151"/>
      <c r="AV3" s="151"/>
      <c r="AW3" s="152">
        <v>900100</v>
      </c>
      <c r="AX3" s="177">
        <v>2006</v>
      </c>
      <c r="AY3" s="152" t="s">
        <v>632</v>
      </c>
      <c r="AZ3" s="152" t="s">
        <v>763</v>
      </c>
      <c r="BA3" s="152">
        <v>108</v>
      </c>
      <c r="BB3" s="152">
        <v>0</v>
      </c>
      <c r="BC3" s="152">
        <v>73.260000000000005</v>
      </c>
      <c r="BD3" s="152">
        <v>8.14</v>
      </c>
      <c r="BE3"/>
      <c r="BF3"/>
      <c r="BG3" s="78" t="s">
        <v>42</v>
      </c>
      <c r="BH3" s="78" t="s">
        <v>864</v>
      </c>
      <c r="BI3" s="78" t="s">
        <v>43</v>
      </c>
      <c r="BJ3" s="78" t="s">
        <v>797</v>
      </c>
      <c r="BK3">
        <v>108</v>
      </c>
      <c r="BL3">
        <v>0</v>
      </c>
      <c r="BM3">
        <v>60.36</v>
      </c>
      <c r="BN3">
        <v>6.72</v>
      </c>
      <c r="BO3" s="162"/>
      <c r="BP3" s="162"/>
      <c r="BQ3" s="152">
        <v>900100</v>
      </c>
      <c r="BR3" s="177">
        <v>2008</v>
      </c>
      <c r="BS3" s="152" t="s">
        <v>632</v>
      </c>
      <c r="BT3" s="152" t="s">
        <v>763</v>
      </c>
      <c r="BU3" s="152">
        <v>108</v>
      </c>
      <c r="BV3" s="152">
        <v>32</v>
      </c>
      <c r="BW3" s="152">
        <v>140</v>
      </c>
      <c r="BX3" s="152">
        <v>57.12</v>
      </c>
      <c r="BY3" s="152">
        <v>6.35</v>
      </c>
      <c r="BZ3" s="4"/>
      <c r="CB3" s="3" t="s">
        <v>42</v>
      </c>
      <c r="CC3" s="3" t="s">
        <v>865</v>
      </c>
      <c r="CD3" s="6">
        <v>108</v>
      </c>
      <c r="CE3" s="82">
        <v>32.4</v>
      </c>
      <c r="CF3" s="82">
        <v>140.4</v>
      </c>
      <c r="CG3" s="82" t="s">
        <v>43</v>
      </c>
      <c r="CH3" s="82" t="s">
        <v>44</v>
      </c>
      <c r="CI3" s="82">
        <v>33.11</v>
      </c>
      <c r="CJ3" s="82">
        <v>3.72</v>
      </c>
      <c r="CK3" s="181"/>
      <c r="CL3" s="181" t="str">
        <f t="shared" ref="CL3:CL13" si="0">IF(CD3=CR3," ",CR3-CD3)</f>
        <v xml:space="preserve"> </v>
      </c>
      <c r="CM3" s="190"/>
      <c r="CN3" s="191" t="s">
        <v>42</v>
      </c>
      <c r="CO3" s="192" t="s">
        <v>861</v>
      </c>
      <c r="CP3" s="162" t="s">
        <v>43</v>
      </c>
      <c r="CQ3" s="162" t="s">
        <v>44</v>
      </c>
      <c r="CR3" s="162">
        <v>108</v>
      </c>
      <c r="CS3" s="151">
        <v>49.91</v>
      </c>
      <c r="CT3" s="168">
        <v>5.5455555555555556</v>
      </c>
      <c r="CU3" s="4"/>
      <c r="CV3" s="4" t="str">
        <f t="shared" ref="CV3:CV13" si="1">IF(CR3=CZ3," ",CZ3-CR3)</f>
        <v xml:space="preserve"> </v>
      </c>
      <c r="CW3" s="5"/>
      <c r="CX3" s="125" t="s">
        <v>42</v>
      </c>
      <c r="CY3" s="10">
        <v>2011</v>
      </c>
      <c r="CZ3" s="10">
        <v>108</v>
      </c>
      <c r="DA3" s="6" t="s">
        <v>45</v>
      </c>
      <c r="DB3" s="6" t="s">
        <v>46</v>
      </c>
      <c r="DC3" s="92">
        <f t="shared" ref="DC3:DC35" si="2">(DD3/12)*CZ3</f>
        <v>9.09</v>
      </c>
      <c r="DD3" s="126">
        <v>1.01</v>
      </c>
      <c r="DE3" s="162"/>
      <c r="DF3" s="162" t="str">
        <f t="shared" ref="DF3:DF13" si="3">IF(CZ3-DJ3=0," ",DJ3-CZ3)</f>
        <v xml:space="preserve"> </v>
      </c>
      <c r="DG3" s="162"/>
      <c r="DH3" s="205" t="s">
        <v>42</v>
      </c>
      <c r="DI3" s="205">
        <v>2012</v>
      </c>
      <c r="DJ3" s="205">
        <v>108</v>
      </c>
      <c r="DK3" s="162" t="s">
        <v>45</v>
      </c>
      <c r="DL3" s="162" t="s">
        <v>46</v>
      </c>
      <c r="DM3" s="206">
        <v>141.63999999999999</v>
      </c>
      <c r="DN3" s="168">
        <f t="shared" ref="DN3:DN35" si="4">(DM3/DJ3)*12</f>
        <v>15.737777777777776</v>
      </c>
      <c r="DP3" s="6" t="str">
        <f t="shared" ref="DP3:DP13" si="5">IF(DJ3-DT3=0," ",DT3-DJ3)</f>
        <v xml:space="preserve"> </v>
      </c>
      <c r="DR3" s="10" t="s">
        <v>42</v>
      </c>
      <c r="DS3" s="10">
        <v>2013</v>
      </c>
      <c r="DT3" s="10">
        <v>108</v>
      </c>
      <c r="DU3" s="6">
        <v>32.4</v>
      </c>
      <c r="DV3" s="6">
        <v>140.4</v>
      </c>
      <c r="DW3" s="6" t="s">
        <v>45</v>
      </c>
      <c r="DX3" s="6" t="s">
        <v>46</v>
      </c>
      <c r="DY3" s="126">
        <v>84.941999999999993</v>
      </c>
      <c r="DZ3" s="92">
        <f t="shared" ref="DZ3:DZ35" si="6">IF(DY3=0,0,(DY3/DV3)*12)</f>
        <v>7.259999999999998</v>
      </c>
      <c r="EA3" s="162"/>
      <c r="EB3" s="162" t="str">
        <f t="shared" ref="EB3:EB13" si="7">IF(DT3-EF3=0," ",EF3-DT3)</f>
        <v xml:space="preserve"> </v>
      </c>
      <c r="EC3" s="226"/>
      <c r="ED3" s="205" t="s">
        <v>42</v>
      </c>
      <c r="EE3" s="205">
        <v>2014</v>
      </c>
      <c r="EF3" s="205">
        <v>108</v>
      </c>
      <c r="EG3" s="227">
        <v>32.4</v>
      </c>
      <c r="EH3" s="162">
        <v>140.4</v>
      </c>
      <c r="EI3" s="162" t="s">
        <v>45</v>
      </c>
      <c r="EJ3" s="162" t="s">
        <v>46</v>
      </c>
      <c r="EK3" s="181">
        <v>59.66</v>
      </c>
      <c r="EL3" s="168">
        <f t="shared" ref="EL3:EL25" si="8">IF(EK3=0,0,(EK3/EH3)*12)</f>
        <v>5.0991452991452988</v>
      </c>
      <c r="EN3" s="6" t="str">
        <f t="shared" ref="EN3:EN13" si="9">IF(EF3=ER3," ",ER3-EF3)</f>
        <v xml:space="preserve"> </v>
      </c>
      <c r="EO3" s="7"/>
      <c r="EP3" s="134" t="s">
        <v>42</v>
      </c>
      <c r="EQ3" s="10">
        <v>2015</v>
      </c>
      <c r="ER3" s="10">
        <v>108</v>
      </c>
      <c r="ES3" s="6">
        <v>0</v>
      </c>
      <c r="ET3" s="6">
        <v>108</v>
      </c>
      <c r="EU3" s="6" t="s">
        <v>45</v>
      </c>
      <c r="EV3" s="6" t="s">
        <v>46</v>
      </c>
      <c r="EW3" s="135">
        <v>41.77</v>
      </c>
      <c r="EX3" s="12">
        <f>IF(EW3&gt;0,(EW3/ET3)*12,EW3)</f>
        <v>4.6411111111111119</v>
      </c>
      <c r="EY3" s="162"/>
      <c r="EZ3" s="162" t="str">
        <f t="shared" ref="EZ3:EZ13" si="10">IF(ER3=FD3," ",FD3-ER3)</f>
        <v xml:space="preserve"> </v>
      </c>
      <c r="FA3" s="226"/>
      <c r="FB3" s="245" t="s">
        <v>42</v>
      </c>
      <c r="FC3" s="205">
        <v>2016</v>
      </c>
      <c r="FD3" s="205">
        <v>108</v>
      </c>
      <c r="FE3" s="162"/>
      <c r="FF3" s="162">
        <f>FD3-FE3</f>
        <v>108</v>
      </c>
      <c r="FG3" s="162" t="s">
        <v>45</v>
      </c>
      <c r="FH3" s="162" t="s">
        <v>46</v>
      </c>
      <c r="FI3" s="246">
        <v>66.930000000000007</v>
      </c>
      <c r="FJ3" s="247">
        <f>IF(FI3&gt;0,(FI3/FF3)*12,FI3)</f>
        <v>7.4366666666666674</v>
      </c>
      <c r="FL3" s="6" t="str">
        <f t="shared" ref="FL3:FL13" si="11">IF(FD3=FP3," ",FP3-FD3)</f>
        <v xml:space="preserve"> </v>
      </c>
      <c r="FM3" s="7"/>
      <c r="FN3" s="8" t="s">
        <v>42</v>
      </c>
      <c r="FO3" s="10">
        <v>2017</v>
      </c>
      <c r="FP3" s="10">
        <v>108</v>
      </c>
      <c r="FR3" s="10">
        <v>108</v>
      </c>
      <c r="FS3" t="s">
        <v>48</v>
      </c>
      <c r="FT3" t="s">
        <v>49</v>
      </c>
      <c r="FU3" s="11">
        <v>103.2</v>
      </c>
      <c r="FV3" s="12">
        <f>IF(FU3&gt;0,(FU3/FR3)*12,FU3)</f>
        <v>11.466666666666667</v>
      </c>
      <c r="FW3" s="181"/>
      <c r="FX3" s="181" t="str">
        <f t="shared" ref="FX3:FX13" si="12">IF(FP3=GE3," ",GE3-FP3)</f>
        <v xml:space="preserve"> </v>
      </c>
      <c r="FY3" s="267"/>
      <c r="FZ3" s="268" t="s">
        <v>42</v>
      </c>
      <c r="GA3" s="268">
        <v>2018</v>
      </c>
      <c r="GB3" s="162" t="s">
        <v>50</v>
      </c>
      <c r="GC3" s="152" t="s">
        <v>49</v>
      </c>
      <c r="GD3" s="152" t="s">
        <v>47</v>
      </c>
      <c r="GE3" s="205">
        <v>108</v>
      </c>
      <c r="GF3" s="162"/>
      <c r="GG3" s="205">
        <f>GE3-GF3</f>
        <v>108</v>
      </c>
      <c r="GH3" s="269">
        <v>27.15</v>
      </c>
      <c r="GI3" s="247">
        <f>IF(GH3&gt;0,(GH3/GG3)*12,GH3)</f>
        <v>3.0166666666666666</v>
      </c>
    </row>
    <row r="4" spans="1:191" s="16" customFormat="1" ht="12.75" customHeight="1" x14ac:dyDescent="0.25">
      <c r="A4" s="4"/>
      <c r="B4" s="4"/>
      <c r="C4">
        <v>900200</v>
      </c>
      <c r="D4">
        <v>2001</v>
      </c>
      <c r="E4" t="s">
        <v>616</v>
      </c>
      <c r="F4" t="s">
        <v>617</v>
      </c>
      <c r="G4" s="76">
        <v>70</v>
      </c>
      <c r="H4">
        <v>71.510000000000005</v>
      </c>
      <c r="I4">
        <v>12.26</v>
      </c>
      <c r="J4" s="151"/>
      <c r="K4" s="151"/>
      <c r="L4" s="152">
        <v>900200</v>
      </c>
      <c r="M4" s="152">
        <v>2002</v>
      </c>
      <c r="N4" s="152" t="s">
        <v>616</v>
      </c>
      <c r="O4" s="152" t="s">
        <v>617</v>
      </c>
      <c r="P4" s="153">
        <v>70</v>
      </c>
      <c r="Q4" s="153">
        <v>168.43</v>
      </c>
      <c r="R4" s="153">
        <v>28.87</v>
      </c>
      <c r="S4" s="77"/>
      <c r="T4" s="77"/>
      <c r="U4">
        <v>900200</v>
      </c>
      <c r="V4">
        <v>2003</v>
      </c>
      <c r="W4" t="s">
        <v>616</v>
      </c>
      <c r="X4" t="s">
        <v>633</v>
      </c>
      <c r="Y4" s="76">
        <v>70</v>
      </c>
      <c r="Z4" s="76">
        <v>0</v>
      </c>
      <c r="AA4" s="76">
        <v>0</v>
      </c>
      <c r="AB4" s="151"/>
      <c r="AC4" s="151"/>
      <c r="AD4" s="169">
        <v>900200</v>
      </c>
      <c r="AE4" s="162">
        <v>2004</v>
      </c>
      <c r="AF4" s="169" t="s">
        <v>616</v>
      </c>
      <c r="AG4" s="169" t="s">
        <v>633</v>
      </c>
      <c r="AH4" s="170">
        <v>70</v>
      </c>
      <c r="AI4" s="169">
        <v>0</v>
      </c>
      <c r="AJ4" s="169">
        <v>0</v>
      </c>
      <c r="AK4" s="4"/>
      <c r="AL4" s="4"/>
      <c r="AM4" t="s">
        <v>659</v>
      </c>
      <c r="AN4">
        <v>2005</v>
      </c>
      <c r="AO4" t="s">
        <v>665</v>
      </c>
      <c r="AP4" t="s">
        <v>666</v>
      </c>
      <c r="AQ4" s="76">
        <v>70</v>
      </c>
      <c r="AR4" s="76">
        <v>-70</v>
      </c>
      <c r="AS4">
        <v>0</v>
      </c>
      <c r="AT4" s="76">
        <v>0</v>
      </c>
      <c r="AU4" s="151"/>
      <c r="AV4" s="151"/>
      <c r="AW4" s="152">
        <v>900200</v>
      </c>
      <c r="AX4" s="177">
        <v>2006</v>
      </c>
      <c r="AY4" s="152" t="s">
        <v>764</v>
      </c>
      <c r="AZ4" s="152" t="s">
        <v>633</v>
      </c>
      <c r="BA4" s="152">
        <v>70</v>
      </c>
      <c r="BB4" s="152">
        <v>-29</v>
      </c>
      <c r="BC4" s="152">
        <v>0</v>
      </c>
      <c r="BD4" s="152">
        <v>0</v>
      </c>
      <c r="BE4"/>
      <c r="BF4"/>
      <c r="BG4" s="78" t="s">
        <v>659</v>
      </c>
      <c r="BH4" s="78" t="s">
        <v>864</v>
      </c>
      <c r="BI4" s="78" t="s">
        <v>798</v>
      </c>
      <c r="BJ4" s="78" t="s">
        <v>415</v>
      </c>
      <c r="BK4">
        <v>70</v>
      </c>
      <c r="BL4">
        <v>-70</v>
      </c>
      <c r="BM4">
        <v>0</v>
      </c>
      <c r="BN4">
        <v>0</v>
      </c>
      <c r="BO4" s="156" t="s">
        <v>837</v>
      </c>
      <c r="BP4" s="162">
        <v>-70</v>
      </c>
      <c r="BQ4" s="152"/>
      <c r="BR4" s="177"/>
      <c r="BS4" s="152"/>
      <c r="BT4" s="152"/>
      <c r="BU4" s="152"/>
      <c r="BV4" s="169"/>
      <c r="BW4" s="169"/>
      <c r="BX4" s="152"/>
      <c r="BY4" s="152"/>
      <c r="BZ4" s="14"/>
      <c r="CB4" s="13" t="s">
        <v>51</v>
      </c>
      <c r="CC4" s="3" t="s">
        <v>865</v>
      </c>
      <c r="CD4" s="16">
        <v>58</v>
      </c>
      <c r="CE4" s="82">
        <v>0</v>
      </c>
      <c r="CF4" s="82">
        <v>58</v>
      </c>
      <c r="CG4" s="82" t="s">
        <v>52</v>
      </c>
      <c r="CH4" s="82" t="s">
        <v>53</v>
      </c>
      <c r="CI4" s="82">
        <v>0</v>
      </c>
      <c r="CJ4" s="82">
        <v>0</v>
      </c>
      <c r="CK4" s="193"/>
      <c r="CL4" s="193" t="str">
        <f t="shared" si="0"/>
        <v xml:space="preserve"> </v>
      </c>
      <c r="CM4" s="194"/>
      <c r="CN4" s="195" t="s">
        <v>51</v>
      </c>
      <c r="CO4" s="192" t="s">
        <v>861</v>
      </c>
      <c r="CP4" s="169" t="s">
        <v>52</v>
      </c>
      <c r="CQ4" s="169" t="s">
        <v>53</v>
      </c>
      <c r="CR4" s="169">
        <v>58</v>
      </c>
      <c r="CS4" s="151">
        <v>34.9</v>
      </c>
      <c r="CT4" s="168">
        <v>7.2206896551724125</v>
      </c>
      <c r="CU4" s="14"/>
      <c r="CV4" s="14" t="str">
        <f t="shared" si="1"/>
        <v xml:space="preserve"> </v>
      </c>
      <c r="CW4" s="15"/>
      <c r="CX4" s="127" t="s">
        <v>51</v>
      </c>
      <c r="CY4" s="20">
        <v>2011</v>
      </c>
      <c r="CZ4" s="20">
        <v>58</v>
      </c>
      <c r="DA4" s="16" t="s">
        <v>54</v>
      </c>
      <c r="DB4" s="16" t="s">
        <v>55</v>
      </c>
      <c r="DC4" s="93">
        <f t="shared" si="2"/>
        <v>28.951666666666668</v>
      </c>
      <c r="DD4" s="128">
        <v>5.99</v>
      </c>
      <c r="DE4" s="169" t="s">
        <v>56</v>
      </c>
      <c r="DF4" s="169" t="str">
        <f t="shared" si="3"/>
        <v xml:space="preserve"> </v>
      </c>
      <c r="DG4" s="169"/>
      <c r="DH4" s="207" t="s">
        <v>51</v>
      </c>
      <c r="DI4" s="207">
        <v>2012</v>
      </c>
      <c r="DJ4" s="207">
        <v>58</v>
      </c>
      <c r="DK4" s="169" t="s">
        <v>57</v>
      </c>
      <c r="DL4" s="169" t="s">
        <v>58</v>
      </c>
      <c r="DM4" s="208">
        <v>83.93</v>
      </c>
      <c r="DN4" s="170">
        <f t="shared" si="4"/>
        <v>17.3648275862069</v>
      </c>
      <c r="DP4" s="16" t="str">
        <f t="shared" si="5"/>
        <v xml:space="preserve"> </v>
      </c>
      <c r="DR4" s="20" t="s">
        <v>51</v>
      </c>
      <c r="DS4" s="20">
        <v>2013</v>
      </c>
      <c r="DT4" s="20">
        <v>58</v>
      </c>
      <c r="DU4" s="16">
        <v>46</v>
      </c>
      <c r="DV4" s="16">
        <v>104</v>
      </c>
      <c r="DW4" s="16" t="s">
        <v>57</v>
      </c>
      <c r="DX4" s="16" t="s">
        <v>58</v>
      </c>
      <c r="DY4" s="128">
        <v>85.02</v>
      </c>
      <c r="DZ4" s="93">
        <f t="shared" si="6"/>
        <v>9.81</v>
      </c>
      <c r="EA4" s="169"/>
      <c r="EB4" s="169" t="str">
        <f t="shared" si="7"/>
        <v xml:space="preserve"> </v>
      </c>
      <c r="EC4" s="228"/>
      <c r="ED4" s="207" t="s">
        <v>51</v>
      </c>
      <c r="EE4" s="207">
        <v>2014</v>
      </c>
      <c r="EF4" s="207">
        <v>58</v>
      </c>
      <c r="EG4" s="229">
        <v>58</v>
      </c>
      <c r="EH4" s="169">
        <v>116</v>
      </c>
      <c r="EI4" s="169" t="s">
        <v>57</v>
      </c>
      <c r="EJ4" s="169" t="s">
        <v>58</v>
      </c>
      <c r="EK4" s="193">
        <v>30.41</v>
      </c>
      <c r="EL4" s="170">
        <f t="shared" si="8"/>
        <v>3.145862068965517</v>
      </c>
      <c r="EN4" s="16" t="str">
        <f t="shared" si="9"/>
        <v xml:space="preserve"> </v>
      </c>
      <c r="EO4" s="17"/>
      <c r="EP4" s="136" t="s">
        <v>51</v>
      </c>
      <c r="EQ4" s="20">
        <v>2015</v>
      </c>
      <c r="ER4" s="20">
        <v>58</v>
      </c>
      <c r="ES4" s="16">
        <v>29</v>
      </c>
      <c r="ET4" s="16">
        <v>87</v>
      </c>
      <c r="EU4" s="16" t="s">
        <v>57</v>
      </c>
      <c r="EV4" s="16" t="s">
        <v>58</v>
      </c>
      <c r="EW4" s="137">
        <v>37.47</v>
      </c>
      <c r="EX4" s="23">
        <f t="shared" ref="EX4:EX72" si="13">IF(EW4&gt;0,(EW4/ET4)*12,EW4)</f>
        <v>5.1682758620689651</v>
      </c>
      <c r="EY4" s="169" t="s">
        <v>59</v>
      </c>
      <c r="EZ4" s="169">
        <f t="shared" si="10"/>
        <v>-58</v>
      </c>
      <c r="FA4" s="248">
        <v>42361</v>
      </c>
      <c r="FB4" s="249"/>
      <c r="FC4" s="207"/>
      <c r="FD4" s="207"/>
      <c r="FE4" s="169"/>
      <c r="FF4" s="169"/>
      <c r="FG4" s="169"/>
      <c r="FH4" s="169"/>
      <c r="FI4" s="246"/>
      <c r="FJ4" s="250"/>
      <c r="FL4" s="16" t="str">
        <f t="shared" si="11"/>
        <v xml:space="preserve"> </v>
      </c>
      <c r="FM4" s="18"/>
      <c r="FN4" s="19"/>
      <c r="FO4" s="20"/>
      <c r="FP4" s="21"/>
      <c r="FR4" s="22"/>
      <c r="FS4"/>
      <c r="FT4"/>
      <c r="FU4" s="11"/>
      <c r="FV4" s="23"/>
      <c r="FW4" s="193"/>
      <c r="FX4" s="193" t="str">
        <f t="shared" si="12"/>
        <v xml:space="preserve"> </v>
      </c>
      <c r="FY4" s="270"/>
      <c r="FZ4" s="271"/>
      <c r="GA4" s="268"/>
      <c r="GB4" s="152"/>
      <c r="GC4" s="152"/>
      <c r="GD4" s="152"/>
      <c r="GE4" s="272"/>
      <c r="GF4" s="169"/>
      <c r="GG4" s="273"/>
      <c r="GH4" s="269"/>
      <c r="GI4" s="250"/>
    </row>
    <row r="5" spans="1:191" ht="12.75" customHeight="1" x14ac:dyDescent="0.25">
      <c r="A5" s="4"/>
      <c r="B5" s="4"/>
      <c r="C5">
        <v>900300</v>
      </c>
      <c r="D5">
        <v>2001</v>
      </c>
      <c r="E5" t="s">
        <v>570</v>
      </c>
      <c r="F5"/>
      <c r="G5" s="76">
        <v>58</v>
      </c>
      <c r="H5">
        <v>19.87</v>
      </c>
      <c r="I5">
        <v>4.1100000000000003</v>
      </c>
      <c r="J5" s="151"/>
      <c r="K5" s="151"/>
      <c r="L5" s="152">
        <v>900300</v>
      </c>
      <c r="M5" s="152">
        <v>2002</v>
      </c>
      <c r="N5" s="152" t="s">
        <v>570</v>
      </c>
      <c r="O5" s="152"/>
      <c r="P5" s="153">
        <v>58</v>
      </c>
      <c r="Q5" s="153">
        <v>53.65</v>
      </c>
      <c r="R5" s="153">
        <v>11.1</v>
      </c>
      <c r="S5" s="77"/>
      <c r="T5" s="77"/>
      <c r="U5">
        <v>900300</v>
      </c>
      <c r="V5">
        <v>2003</v>
      </c>
      <c r="W5" t="s">
        <v>570</v>
      </c>
      <c r="X5" t="s">
        <v>634</v>
      </c>
      <c r="Y5" s="76">
        <v>58</v>
      </c>
      <c r="Z5" s="76">
        <v>46.5</v>
      </c>
      <c r="AA5" s="76">
        <v>9.6199999999999992</v>
      </c>
      <c r="AB5" s="151"/>
      <c r="AC5" s="151"/>
      <c r="AD5" s="156">
        <v>900300</v>
      </c>
      <c r="AE5" s="162">
        <v>2004</v>
      </c>
      <c r="AF5" s="156" t="s">
        <v>570</v>
      </c>
      <c r="AG5" s="156" t="s">
        <v>648</v>
      </c>
      <c r="AH5" s="171">
        <v>58</v>
      </c>
      <c r="AI5" s="156">
        <v>53.3</v>
      </c>
      <c r="AJ5" s="156">
        <v>11.03</v>
      </c>
      <c r="AK5" s="4"/>
      <c r="AL5" s="4"/>
      <c r="AM5" t="s">
        <v>51</v>
      </c>
      <c r="AN5">
        <v>2005</v>
      </c>
      <c r="AO5" t="s">
        <v>667</v>
      </c>
      <c r="AP5" t="s">
        <v>668</v>
      </c>
      <c r="AQ5" s="76">
        <v>58</v>
      </c>
      <c r="AR5" s="76">
        <v>30</v>
      </c>
      <c r="AS5">
        <v>48.969999999999899</v>
      </c>
      <c r="AT5" s="76">
        <v>10.131724137931</v>
      </c>
      <c r="AU5" s="151"/>
      <c r="AV5" s="151"/>
      <c r="AW5" s="152">
        <v>900300</v>
      </c>
      <c r="AX5" s="177">
        <v>2006</v>
      </c>
      <c r="AY5" s="152" t="s">
        <v>765</v>
      </c>
      <c r="AZ5" s="152" t="s">
        <v>648</v>
      </c>
      <c r="BA5" s="152">
        <v>58</v>
      </c>
      <c r="BB5" s="152">
        <v>-28</v>
      </c>
      <c r="BC5" s="152">
        <v>0</v>
      </c>
      <c r="BD5" s="152">
        <v>0</v>
      </c>
      <c r="BE5"/>
      <c r="BF5"/>
      <c r="BG5" s="78" t="s">
        <v>51</v>
      </c>
      <c r="BH5" s="78" t="s">
        <v>864</v>
      </c>
      <c r="BI5" s="78" t="s">
        <v>52</v>
      </c>
      <c r="BJ5" s="78" t="s">
        <v>53</v>
      </c>
      <c r="BK5">
        <v>58</v>
      </c>
      <c r="BL5">
        <v>-58</v>
      </c>
      <c r="BM5">
        <v>0</v>
      </c>
      <c r="BN5">
        <v>0</v>
      </c>
      <c r="BO5" s="156"/>
      <c r="BP5" s="162"/>
      <c r="BQ5" s="152">
        <v>900300</v>
      </c>
      <c r="BR5" s="177">
        <v>2008</v>
      </c>
      <c r="BS5" s="152" t="s">
        <v>813</v>
      </c>
      <c r="BT5" s="152" t="s">
        <v>648</v>
      </c>
      <c r="BU5" s="152">
        <v>58</v>
      </c>
      <c r="BV5" s="152">
        <v>45</v>
      </c>
      <c r="BW5" s="152">
        <v>103</v>
      </c>
      <c r="BX5" s="152">
        <v>21.76</v>
      </c>
      <c r="BY5" s="152">
        <v>4.5</v>
      </c>
      <c r="CB5" s="24" t="s">
        <v>60</v>
      </c>
      <c r="CC5" s="3" t="s">
        <v>865</v>
      </c>
      <c r="CD5" s="27">
        <v>100</v>
      </c>
      <c r="CE5" s="82">
        <v>0</v>
      </c>
      <c r="CF5" s="82">
        <v>100</v>
      </c>
      <c r="CG5" s="82" t="s">
        <v>61</v>
      </c>
      <c r="CH5" s="82" t="s">
        <v>62</v>
      </c>
      <c r="CI5" s="82">
        <v>16.690000000000001</v>
      </c>
      <c r="CJ5" s="82">
        <v>2.04</v>
      </c>
      <c r="CK5" s="180"/>
      <c r="CL5" s="180" t="str">
        <f t="shared" si="0"/>
        <v xml:space="preserve"> </v>
      </c>
      <c r="CM5" s="196"/>
      <c r="CN5" s="197" t="s">
        <v>60</v>
      </c>
      <c r="CO5" s="192" t="s">
        <v>861</v>
      </c>
      <c r="CP5" s="156" t="s">
        <v>61</v>
      </c>
      <c r="CQ5" s="156" t="s">
        <v>62</v>
      </c>
      <c r="CR5" s="156">
        <v>100</v>
      </c>
      <c r="CS5" s="151">
        <v>22.42</v>
      </c>
      <c r="CT5" s="168">
        <v>2.6904000000000003</v>
      </c>
      <c r="CV5" s="25" t="str">
        <f t="shared" si="1"/>
        <v xml:space="preserve"> </v>
      </c>
      <c r="CX5" s="129" t="s">
        <v>60</v>
      </c>
      <c r="CY5" s="49">
        <v>2011</v>
      </c>
      <c r="CZ5" s="49">
        <v>100</v>
      </c>
      <c r="DA5" s="27" t="s">
        <v>63</v>
      </c>
      <c r="DC5" s="29">
        <f t="shared" si="2"/>
        <v>36.916666666666664</v>
      </c>
      <c r="DD5" s="130">
        <v>4.43</v>
      </c>
      <c r="DE5" s="156"/>
      <c r="DF5" s="156" t="str">
        <f t="shared" si="3"/>
        <v xml:space="preserve"> </v>
      </c>
      <c r="DG5" s="156"/>
      <c r="DH5" s="209" t="s">
        <v>60</v>
      </c>
      <c r="DI5" s="209">
        <v>2012</v>
      </c>
      <c r="DJ5" s="209">
        <v>100</v>
      </c>
      <c r="DK5" s="156" t="s">
        <v>63</v>
      </c>
      <c r="DL5" s="156"/>
      <c r="DM5" s="210">
        <v>25.91</v>
      </c>
      <c r="DN5" s="171">
        <f t="shared" si="4"/>
        <v>3.1092</v>
      </c>
      <c r="DP5" s="27" t="str">
        <f t="shared" si="5"/>
        <v xml:space="preserve"> </v>
      </c>
      <c r="DR5" s="49" t="s">
        <v>60</v>
      </c>
      <c r="DS5" s="49">
        <v>2013</v>
      </c>
      <c r="DT5" s="49">
        <v>100</v>
      </c>
      <c r="DU5" s="27">
        <v>-60</v>
      </c>
      <c r="DV5" s="27">
        <v>40</v>
      </c>
      <c r="DW5" s="27" t="s">
        <v>63</v>
      </c>
      <c r="DY5" s="130">
        <v>11.233333333333334</v>
      </c>
      <c r="DZ5" s="29">
        <f t="shared" si="6"/>
        <v>3.3700000000000006</v>
      </c>
      <c r="EA5" s="156"/>
      <c r="EB5" s="156" t="str">
        <f t="shared" si="7"/>
        <v xml:space="preserve"> </v>
      </c>
      <c r="EC5" s="230"/>
      <c r="ED5" s="209" t="s">
        <v>60</v>
      </c>
      <c r="EE5" s="209">
        <v>2014</v>
      </c>
      <c r="EF5" s="209">
        <v>100</v>
      </c>
      <c r="EG5" s="231">
        <v>-70</v>
      </c>
      <c r="EH5" s="156">
        <v>30</v>
      </c>
      <c r="EI5" s="156" t="s">
        <v>63</v>
      </c>
      <c r="EJ5" s="156"/>
      <c r="EK5" s="180">
        <v>5.08</v>
      </c>
      <c r="EL5" s="171">
        <f t="shared" si="8"/>
        <v>2.032</v>
      </c>
      <c r="EN5" s="27" t="str">
        <f t="shared" si="9"/>
        <v xml:space="preserve"> </v>
      </c>
      <c r="EP5" s="138" t="s">
        <v>60</v>
      </c>
      <c r="EQ5" s="49">
        <v>2015</v>
      </c>
      <c r="ER5" s="49">
        <v>100</v>
      </c>
      <c r="ES5" s="27">
        <v>0</v>
      </c>
      <c r="ET5" s="27">
        <v>100</v>
      </c>
      <c r="EU5" s="27" t="s">
        <v>63</v>
      </c>
      <c r="EW5" s="139">
        <v>5.49</v>
      </c>
      <c r="EX5" s="35">
        <f t="shared" si="13"/>
        <v>0.65880000000000005</v>
      </c>
      <c r="EY5" s="156"/>
      <c r="EZ5" s="156" t="str">
        <f t="shared" si="10"/>
        <v xml:space="preserve"> </v>
      </c>
      <c r="FA5" s="230"/>
      <c r="FB5" s="251" t="s">
        <v>60</v>
      </c>
      <c r="FC5" s="207">
        <v>2016</v>
      </c>
      <c r="FD5" s="209">
        <v>100</v>
      </c>
      <c r="FE5" s="156"/>
      <c r="FF5" s="169">
        <f t="shared" ref="FF5:FF35" si="14">FD5-FE5</f>
        <v>100</v>
      </c>
      <c r="FG5" s="156" t="s">
        <v>63</v>
      </c>
      <c r="FH5" s="156"/>
      <c r="FI5" s="246">
        <v>4.08</v>
      </c>
      <c r="FJ5" s="252">
        <f t="shared" ref="FJ5:FJ73" si="15">IF(FI5&gt;0,(FI5/FF5)*12,FI5)</f>
        <v>0.48960000000000004</v>
      </c>
      <c r="FL5" s="27" t="str">
        <f t="shared" si="11"/>
        <v xml:space="preserve"> </v>
      </c>
      <c r="FN5" s="31" t="s">
        <v>60</v>
      </c>
      <c r="FO5" s="20">
        <v>2017</v>
      </c>
      <c r="FP5" s="33">
        <v>100</v>
      </c>
      <c r="FR5" s="34">
        <v>100</v>
      </c>
      <c r="FS5" t="s">
        <v>65</v>
      </c>
      <c r="FT5" t="s">
        <v>66</v>
      </c>
      <c r="FU5" s="11">
        <v>0.42</v>
      </c>
      <c r="FV5" s="35">
        <f t="shared" ref="FV5:FV10" si="16">IF(FU5&gt;0,(FU5/FR5)*12,FU5)</f>
        <v>5.04E-2</v>
      </c>
      <c r="FW5" s="180"/>
      <c r="FX5" s="180" t="str">
        <f t="shared" si="12"/>
        <v xml:space="preserve"> </v>
      </c>
      <c r="FY5" s="235"/>
      <c r="FZ5" s="274" t="s">
        <v>60</v>
      </c>
      <c r="GA5" s="268">
        <v>2018</v>
      </c>
      <c r="GB5" s="152" t="s">
        <v>65</v>
      </c>
      <c r="GC5" s="152" t="s">
        <v>66</v>
      </c>
      <c r="GD5" s="152" t="s">
        <v>64</v>
      </c>
      <c r="GE5" s="275">
        <v>100</v>
      </c>
      <c r="GF5" s="156"/>
      <c r="GG5" s="273">
        <f t="shared" ref="GG5:GG10" si="17">GE5-GF5</f>
        <v>100</v>
      </c>
      <c r="GH5" s="269">
        <v>7.48</v>
      </c>
      <c r="GI5" s="252">
        <f t="shared" ref="GI5:GI10" si="18">IF(GH5&gt;0,(GH5/GG5)*12,GH5)</f>
        <v>0.89760000000000006</v>
      </c>
    </row>
    <row r="6" spans="1:191" ht="12.75" customHeight="1" x14ac:dyDescent="0.25">
      <c r="A6" s="4"/>
      <c r="B6" s="4"/>
      <c r="C6">
        <v>900500</v>
      </c>
      <c r="D6">
        <v>2001</v>
      </c>
      <c r="E6" t="s">
        <v>619</v>
      </c>
      <c r="F6"/>
      <c r="G6" s="76">
        <v>100</v>
      </c>
      <c r="H6">
        <v>125.59</v>
      </c>
      <c r="I6">
        <v>15.07</v>
      </c>
      <c r="J6" s="151"/>
      <c r="K6" s="151"/>
      <c r="L6" s="152">
        <v>900500</v>
      </c>
      <c r="M6" s="152">
        <v>2002</v>
      </c>
      <c r="N6" s="152" t="s">
        <v>619</v>
      </c>
      <c r="O6" s="152"/>
      <c r="P6" s="153">
        <v>100</v>
      </c>
      <c r="Q6" s="153">
        <v>270.98</v>
      </c>
      <c r="R6" s="153">
        <v>32.520000000000003</v>
      </c>
      <c r="S6" s="77"/>
      <c r="T6" s="77"/>
      <c r="U6">
        <v>900500</v>
      </c>
      <c r="V6">
        <v>2003</v>
      </c>
      <c r="W6" t="s">
        <v>619</v>
      </c>
      <c r="X6"/>
      <c r="Y6" s="76">
        <v>100</v>
      </c>
      <c r="Z6" s="76">
        <v>90.6</v>
      </c>
      <c r="AA6" s="76">
        <v>10.87</v>
      </c>
      <c r="AB6" s="151"/>
      <c r="AC6" s="151"/>
      <c r="AD6" s="156">
        <v>900500</v>
      </c>
      <c r="AE6" s="162">
        <v>2004</v>
      </c>
      <c r="AF6" s="156" t="s">
        <v>619</v>
      </c>
      <c r="AG6" s="156"/>
      <c r="AH6" s="171">
        <v>100</v>
      </c>
      <c r="AI6" s="156">
        <v>67.94</v>
      </c>
      <c r="AJ6" s="156">
        <v>8.15</v>
      </c>
      <c r="AK6" s="4"/>
      <c r="AL6" s="4"/>
      <c r="AM6" t="s">
        <v>60</v>
      </c>
      <c r="AN6">
        <v>2005</v>
      </c>
      <c r="AO6" t="s">
        <v>669</v>
      </c>
      <c r="AP6" t="s">
        <v>670</v>
      </c>
      <c r="AQ6" s="76">
        <v>100</v>
      </c>
      <c r="AR6" s="76">
        <v>0</v>
      </c>
      <c r="AS6">
        <v>55.5</v>
      </c>
      <c r="AT6" s="76">
        <v>6.66</v>
      </c>
      <c r="AU6" s="151"/>
      <c r="AV6" s="151"/>
      <c r="AW6" s="152">
        <v>900500</v>
      </c>
      <c r="AX6" s="177">
        <v>2006</v>
      </c>
      <c r="AY6" s="152" t="s">
        <v>619</v>
      </c>
      <c r="AZ6" s="152"/>
      <c r="BA6" s="152">
        <v>100</v>
      </c>
      <c r="BB6" s="152">
        <v>0</v>
      </c>
      <c r="BC6" s="152">
        <v>68.14</v>
      </c>
      <c r="BD6" s="152">
        <v>8.18</v>
      </c>
      <c r="BE6"/>
      <c r="BF6"/>
      <c r="BG6" s="78" t="s">
        <v>60</v>
      </c>
      <c r="BH6" s="78" t="s">
        <v>864</v>
      </c>
      <c r="BI6" s="78" t="s">
        <v>61</v>
      </c>
      <c r="BJ6" s="78" t="s">
        <v>62</v>
      </c>
      <c r="BK6">
        <v>100</v>
      </c>
      <c r="BL6">
        <v>0</v>
      </c>
      <c r="BM6">
        <v>28.47</v>
      </c>
      <c r="BN6">
        <v>3.36</v>
      </c>
      <c r="BO6" s="156"/>
      <c r="BP6" s="162"/>
      <c r="BQ6" s="152">
        <v>900500</v>
      </c>
      <c r="BR6" s="177">
        <v>2008</v>
      </c>
      <c r="BS6" s="152" t="s">
        <v>619</v>
      </c>
      <c r="BT6" s="152"/>
      <c r="BU6" s="152">
        <v>100</v>
      </c>
      <c r="BV6" s="152">
        <v>0</v>
      </c>
      <c r="BW6" s="152">
        <v>100</v>
      </c>
      <c r="BX6" s="152">
        <v>19.62</v>
      </c>
      <c r="BY6" s="152">
        <v>2.35</v>
      </c>
      <c r="CB6" s="24" t="s">
        <v>67</v>
      </c>
      <c r="CC6" s="3" t="s">
        <v>865</v>
      </c>
      <c r="CD6" s="27">
        <v>73.5</v>
      </c>
      <c r="CE6" s="82">
        <v>30</v>
      </c>
      <c r="CF6" s="82">
        <v>103.5</v>
      </c>
      <c r="CG6" s="82" t="s">
        <v>68</v>
      </c>
      <c r="CH6" s="82" t="s">
        <v>69</v>
      </c>
      <c r="CI6" s="82">
        <v>37.83</v>
      </c>
      <c r="CJ6" s="82">
        <v>6.12</v>
      </c>
      <c r="CK6" s="180"/>
      <c r="CL6" s="180" t="str">
        <f t="shared" si="0"/>
        <v xml:space="preserve"> </v>
      </c>
      <c r="CM6" s="196"/>
      <c r="CN6" s="197" t="s">
        <v>67</v>
      </c>
      <c r="CO6" s="192" t="s">
        <v>861</v>
      </c>
      <c r="CP6" s="156" t="s">
        <v>68</v>
      </c>
      <c r="CQ6" s="156" t="s">
        <v>69</v>
      </c>
      <c r="CR6" s="156">
        <v>73.5</v>
      </c>
      <c r="CS6" s="151">
        <v>44.44</v>
      </c>
      <c r="CT6" s="168">
        <v>7.2555102040816326</v>
      </c>
      <c r="CV6" s="25" t="str">
        <f t="shared" si="1"/>
        <v xml:space="preserve"> </v>
      </c>
      <c r="CX6" s="129" t="s">
        <v>67</v>
      </c>
      <c r="CY6" s="49">
        <v>2011</v>
      </c>
      <c r="CZ6" s="49">
        <v>73.5</v>
      </c>
      <c r="DA6" s="27" t="s">
        <v>70</v>
      </c>
      <c r="DB6" s="27" t="s">
        <v>71</v>
      </c>
      <c r="DC6" s="29">
        <f t="shared" si="2"/>
        <v>67.252499999999998</v>
      </c>
      <c r="DD6" s="130">
        <v>10.98</v>
      </c>
      <c r="DE6" s="156"/>
      <c r="DF6" s="156" t="str">
        <f t="shared" si="3"/>
        <v xml:space="preserve"> </v>
      </c>
      <c r="DG6" s="156"/>
      <c r="DH6" s="209" t="s">
        <v>67</v>
      </c>
      <c r="DI6" s="209">
        <v>2012</v>
      </c>
      <c r="DJ6" s="209">
        <v>73.5</v>
      </c>
      <c r="DK6" s="156" t="s">
        <v>70</v>
      </c>
      <c r="DL6" s="156" t="s">
        <v>71</v>
      </c>
      <c r="DM6" s="210">
        <v>66.77</v>
      </c>
      <c r="DN6" s="171">
        <f t="shared" si="4"/>
        <v>10.901224489795919</v>
      </c>
      <c r="DP6" s="27" t="str">
        <f t="shared" si="5"/>
        <v xml:space="preserve"> </v>
      </c>
      <c r="DR6" s="49" t="s">
        <v>67</v>
      </c>
      <c r="DS6" s="49">
        <v>2013</v>
      </c>
      <c r="DT6" s="49">
        <v>73.5</v>
      </c>
      <c r="DU6" s="27">
        <v>59</v>
      </c>
      <c r="DV6" s="27">
        <v>132.5</v>
      </c>
      <c r="DW6" s="27" t="s">
        <v>70</v>
      </c>
      <c r="DX6" s="27" t="s">
        <v>71</v>
      </c>
      <c r="DY6" s="130">
        <v>80.604166666666671</v>
      </c>
      <c r="DZ6" s="29">
        <f t="shared" si="6"/>
        <v>7.3000000000000007</v>
      </c>
      <c r="EA6" s="156"/>
      <c r="EB6" s="156" t="str">
        <f t="shared" si="7"/>
        <v xml:space="preserve"> </v>
      </c>
      <c r="EC6" s="230"/>
      <c r="ED6" s="209" t="s">
        <v>67</v>
      </c>
      <c r="EE6" s="209">
        <v>2014</v>
      </c>
      <c r="EF6" s="209">
        <v>73.5</v>
      </c>
      <c r="EG6" s="231">
        <v>0</v>
      </c>
      <c r="EH6" s="156">
        <v>73.5</v>
      </c>
      <c r="EI6" s="156" t="s">
        <v>70</v>
      </c>
      <c r="EJ6" s="156" t="s">
        <v>71</v>
      </c>
      <c r="EK6" s="180">
        <v>53.53</v>
      </c>
      <c r="EL6" s="171">
        <f t="shared" si="8"/>
        <v>8.7395918367346948</v>
      </c>
      <c r="EN6" s="27" t="str">
        <f t="shared" si="9"/>
        <v xml:space="preserve"> </v>
      </c>
      <c r="EP6" s="138" t="s">
        <v>67</v>
      </c>
      <c r="EQ6" s="49">
        <v>2015</v>
      </c>
      <c r="ER6" s="49">
        <v>73.5</v>
      </c>
      <c r="ES6" s="27">
        <v>0</v>
      </c>
      <c r="ET6" s="27">
        <v>73.5</v>
      </c>
      <c r="EU6" s="27" t="s">
        <v>70</v>
      </c>
      <c r="EV6" s="27" t="s">
        <v>71</v>
      </c>
      <c r="EW6" s="139">
        <v>47.2</v>
      </c>
      <c r="EX6" s="35">
        <f t="shared" si="13"/>
        <v>7.7061224489795919</v>
      </c>
      <c r="EY6" s="156"/>
      <c r="EZ6" s="156" t="str">
        <f t="shared" si="10"/>
        <v xml:space="preserve"> </v>
      </c>
      <c r="FA6" s="230"/>
      <c r="FB6" s="251" t="s">
        <v>67</v>
      </c>
      <c r="FC6" s="207">
        <v>2016</v>
      </c>
      <c r="FD6" s="209">
        <v>73.5</v>
      </c>
      <c r="FE6" s="156"/>
      <c r="FF6" s="169">
        <f t="shared" si="14"/>
        <v>73.5</v>
      </c>
      <c r="FG6" s="156" t="s">
        <v>70</v>
      </c>
      <c r="FH6" s="156" t="s">
        <v>71</v>
      </c>
      <c r="FI6" s="246">
        <v>37.97</v>
      </c>
      <c r="FJ6" s="252">
        <f t="shared" si="15"/>
        <v>6.1991836734693884</v>
      </c>
      <c r="FL6" s="27" t="str">
        <f t="shared" si="11"/>
        <v xml:space="preserve"> </v>
      </c>
      <c r="FN6" s="31" t="s">
        <v>67</v>
      </c>
      <c r="FO6" s="20">
        <v>2017</v>
      </c>
      <c r="FP6" s="33">
        <v>73.5</v>
      </c>
      <c r="FR6" s="34">
        <v>73.5</v>
      </c>
      <c r="FS6" t="s">
        <v>73</v>
      </c>
      <c r="FT6" t="s">
        <v>74</v>
      </c>
      <c r="FU6" s="11">
        <v>47.89</v>
      </c>
      <c r="FV6" s="35">
        <f t="shared" si="16"/>
        <v>7.8187755102040821</v>
      </c>
      <c r="FW6" s="180"/>
      <c r="FX6" s="180" t="str">
        <f t="shared" si="12"/>
        <v xml:space="preserve"> </v>
      </c>
      <c r="FY6" s="235"/>
      <c r="FZ6" s="274" t="s">
        <v>67</v>
      </c>
      <c r="GA6" s="268">
        <v>2018</v>
      </c>
      <c r="GB6" s="152" t="s">
        <v>73</v>
      </c>
      <c r="GC6" s="152" t="s">
        <v>74</v>
      </c>
      <c r="GD6" s="152" t="s">
        <v>72</v>
      </c>
      <c r="GE6" s="275">
        <v>73.5</v>
      </c>
      <c r="GF6" s="156"/>
      <c r="GG6" s="273">
        <f t="shared" si="17"/>
        <v>73.5</v>
      </c>
      <c r="GH6" s="269">
        <v>24.79</v>
      </c>
      <c r="GI6" s="252">
        <f t="shared" si="18"/>
        <v>4.0473469387755099</v>
      </c>
    </row>
    <row r="7" spans="1:191" ht="12.75" customHeight="1" x14ac:dyDescent="0.25">
      <c r="A7" s="4"/>
      <c r="B7" s="4"/>
      <c r="C7">
        <v>900600</v>
      </c>
      <c r="D7">
        <v>2001</v>
      </c>
      <c r="E7" t="s">
        <v>575</v>
      </c>
      <c r="F7"/>
      <c r="G7" s="76">
        <v>73.5</v>
      </c>
      <c r="H7">
        <v>19.21</v>
      </c>
      <c r="I7">
        <v>3.14</v>
      </c>
      <c r="J7" s="151"/>
      <c r="K7" s="151"/>
      <c r="L7" s="152">
        <v>900600</v>
      </c>
      <c r="M7" s="152">
        <v>2002</v>
      </c>
      <c r="N7" s="152" t="s">
        <v>575</v>
      </c>
      <c r="O7" s="152"/>
      <c r="P7" s="153">
        <v>73.5</v>
      </c>
      <c r="Q7" s="153">
        <v>88.79</v>
      </c>
      <c r="R7" s="153">
        <v>14.5</v>
      </c>
      <c r="S7" s="77"/>
      <c r="T7" s="77"/>
      <c r="U7">
        <v>900600</v>
      </c>
      <c r="V7">
        <v>2003</v>
      </c>
      <c r="W7" t="s">
        <v>575</v>
      </c>
      <c r="X7" t="s">
        <v>635</v>
      </c>
      <c r="Y7" s="76">
        <v>73.5</v>
      </c>
      <c r="Z7" s="76">
        <v>57.13</v>
      </c>
      <c r="AA7" s="76">
        <v>9.33</v>
      </c>
      <c r="AB7" s="151"/>
      <c r="AC7" s="151"/>
      <c r="AD7" s="156">
        <v>900600</v>
      </c>
      <c r="AE7" s="162">
        <v>2004</v>
      </c>
      <c r="AF7" s="156" t="s">
        <v>575</v>
      </c>
      <c r="AG7" s="156" t="s">
        <v>635</v>
      </c>
      <c r="AH7" s="171">
        <v>73.5</v>
      </c>
      <c r="AI7" s="156">
        <v>31.03</v>
      </c>
      <c r="AJ7" s="156">
        <v>5.07</v>
      </c>
      <c r="AK7" s="4"/>
      <c r="AL7" s="4"/>
      <c r="AM7" t="s">
        <v>67</v>
      </c>
      <c r="AN7">
        <v>2005</v>
      </c>
      <c r="AO7" t="s">
        <v>671</v>
      </c>
      <c r="AP7" t="s">
        <v>672</v>
      </c>
      <c r="AQ7" s="76">
        <v>73.5</v>
      </c>
      <c r="AR7" s="76">
        <v>36</v>
      </c>
      <c r="AS7">
        <v>34.619999999999898</v>
      </c>
      <c r="AT7" s="76">
        <v>5.6522448979591804</v>
      </c>
      <c r="AU7" s="151"/>
      <c r="AV7" s="151"/>
      <c r="AW7" s="152">
        <v>900600</v>
      </c>
      <c r="AX7" s="177">
        <v>2006</v>
      </c>
      <c r="AY7" s="152" t="s">
        <v>766</v>
      </c>
      <c r="AZ7" s="152" t="s">
        <v>635</v>
      </c>
      <c r="BA7" s="152">
        <v>73.5</v>
      </c>
      <c r="BB7" s="152">
        <v>31</v>
      </c>
      <c r="BC7" s="152">
        <v>51.63</v>
      </c>
      <c r="BD7" s="152">
        <v>8.43</v>
      </c>
      <c r="BE7"/>
      <c r="BF7"/>
      <c r="BG7" s="78" t="s">
        <v>67</v>
      </c>
      <c r="BH7" s="78" t="s">
        <v>864</v>
      </c>
      <c r="BI7" s="78" t="s">
        <v>799</v>
      </c>
      <c r="BJ7" s="78" t="s">
        <v>69</v>
      </c>
      <c r="BK7">
        <v>73.5</v>
      </c>
      <c r="BL7">
        <v>30</v>
      </c>
      <c r="BM7">
        <v>32.17</v>
      </c>
      <c r="BN7">
        <v>5.28</v>
      </c>
      <c r="BO7" s="156"/>
      <c r="BP7" s="162"/>
      <c r="BQ7" s="152">
        <v>900600</v>
      </c>
      <c r="BR7" s="177">
        <v>2008</v>
      </c>
      <c r="BS7" s="152" t="s">
        <v>814</v>
      </c>
      <c r="BT7" s="152" t="s">
        <v>635</v>
      </c>
      <c r="BU7" s="152">
        <v>73.5</v>
      </c>
      <c r="BV7" s="152">
        <v>30</v>
      </c>
      <c r="BW7" s="152">
        <v>103.5</v>
      </c>
      <c r="BX7" s="152">
        <v>42.27</v>
      </c>
      <c r="BY7" s="152">
        <v>6.9</v>
      </c>
      <c r="CB7" s="24" t="s">
        <v>75</v>
      </c>
      <c r="CC7" s="3" t="s">
        <v>865</v>
      </c>
      <c r="CD7" s="27">
        <v>20</v>
      </c>
      <c r="CE7" s="82">
        <v>-20</v>
      </c>
      <c r="CF7" s="82">
        <v>0</v>
      </c>
      <c r="CG7" s="82" t="s">
        <v>76</v>
      </c>
      <c r="CH7" s="82" t="s">
        <v>77</v>
      </c>
      <c r="CI7" s="82">
        <v>0</v>
      </c>
      <c r="CJ7" s="82">
        <v>0</v>
      </c>
      <c r="CK7" s="180"/>
      <c r="CL7" s="180" t="str">
        <f t="shared" si="0"/>
        <v xml:space="preserve"> </v>
      </c>
      <c r="CM7" s="196"/>
      <c r="CN7" s="197" t="s">
        <v>75</v>
      </c>
      <c r="CO7" s="192" t="s">
        <v>861</v>
      </c>
      <c r="CP7" s="156" t="s">
        <v>76</v>
      </c>
      <c r="CQ7" s="156" t="s">
        <v>77</v>
      </c>
      <c r="CR7" s="156">
        <v>20</v>
      </c>
      <c r="CS7" s="151">
        <v>0</v>
      </c>
      <c r="CT7" s="168">
        <v>0</v>
      </c>
      <c r="CV7" s="25" t="str">
        <f t="shared" si="1"/>
        <v xml:space="preserve"> </v>
      </c>
      <c r="CX7" s="129" t="s">
        <v>75</v>
      </c>
      <c r="CY7" s="49">
        <v>2011</v>
      </c>
      <c r="CZ7" s="49">
        <v>20</v>
      </c>
      <c r="DA7" s="27" t="s">
        <v>78</v>
      </c>
      <c r="DB7" s="27" t="s">
        <v>79</v>
      </c>
      <c r="DC7" s="29">
        <f t="shared" si="2"/>
        <v>0</v>
      </c>
      <c r="DD7" s="130">
        <v>0</v>
      </c>
      <c r="DE7" s="156"/>
      <c r="DF7" s="156" t="str">
        <f t="shared" si="3"/>
        <v xml:space="preserve"> </v>
      </c>
      <c r="DG7" s="156"/>
      <c r="DH7" s="209" t="s">
        <v>75</v>
      </c>
      <c r="DI7" s="209">
        <v>2012</v>
      </c>
      <c r="DJ7" s="209">
        <v>20</v>
      </c>
      <c r="DK7" s="156" t="s">
        <v>78</v>
      </c>
      <c r="DL7" s="156" t="s">
        <v>79</v>
      </c>
      <c r="DM7" s="210">
        <v>0</v>
      </c>
      <c r="DN7" s="171">
        <f t="shared" si="4"/>
        <v>0</v>
      </c>
      <c r="DP7" s="27" t="str">
        <f t="shared" si="5"/>
        <v xml:space="preserve"> </v>
      </c>
      <c r="DR7" s="49" t="s">
        <v>75</v>
      </c>
      <c r="DS7" s="49">
        <v>2013</v>
      </c>
      <c r="DT7" s="49">
        <v>20</v>
      </c>
      <c r="DU7" s="27">
        <v>0</v>
      </c>
      <c r="DV7" s="27">
        <v>20</v>
      </c>
      <c r="DW7" s="27" t="s">
        <v>78</v>
      </c>
      <c r="DX7" s="27" t="s">
        <v>79</v>
      </c>
      <c r="DY7" s="130">
        <v>0</v>
      </c>
      <c r="DZ7" s="29">
        <f t="shared" si="6"/>
        <v>0</v>
      </c>
      <c r="EA7" s="156"/>
      <c r="EB7" s="156" t="str">
        <f t="shared" si="7"/>
        <v xml:space="preserve"> </v>
      </c>
      <c r="EC7" s="230"/>
      <c r="ED7" s="209" t="s">
        <v>75</v>
      </c>
      <c r="EE7" s="209">
        <v>2014</v>
      </c>
      <c r="EF7" s="209">
        <v>20</v>
      </c>
      <c r="EG7" s="231">
        <v>0</v>
      </c>
      <c r="EH7" s="156">
        <v>20</v>
      </c>
      <c r="EI7" s="156" t="s">
        <v>78</v>
      </c>
      <c r="EJ7" s="156" t="s">
        <v>79</v>
      </c>
      <c r="EK7" s="180">
        <v>0</v>
      </c>
      <c r="EL7" s="171">
        <f t="shared" si="8"/>
        <v>0</v>
      </c>
      <c r="EN7" s="27" t="str">
        <f t="shared" si="9"/>
        <v xml:space="preserve"> </v>
      </c>
      <c r="EP7" s="138" t="s">
        <v>75</v>
      </c>
      <c r="EQ7" s="49">
        <v>2015</v>
      </c>
      <c r="ER7" s="49">
        <v>20</v>
      </c>
      <c r="ES7" s="27">
        <v>0</v>
      </c>
      <c r="ET7" s="27">
        <v>20</v>
      </c>
      <c r="EU7" s="27" t="s">
        <v>78</v>
      </c>
      <c r="EV7" s="27" t="s">
        <v>79</v>
      </c>
      <c r="EW7" s="140">
        <v>0</v>
      </c>
      <c r="EX7" s="35">
        <f t="shared" si="13"/>
        <v>0</v>
      </c>
      <c r="EY7" s="156"/>
      <c r="EZ7" s="156" t="str">
        <f t="shared" si="10"/>
        <v xml:space="preserve"> </v>
      </c>
      <c r="FA7" s="230"/>
      <c r="FB7" s="251" t="s">
        <v>75</v>
      </c>
      <c r="FC7" s="207">
        <v>2016</v>
      </c>
      <c r="FD7" s="209">
        <v>20</v>
      </c>
      <c r="FE7" s="156"/>
      <c r="FF7" s="169">
        <f t="shared" si="14"/>
        <v>20</v>
      </c>
      <c r="FG7" s="156" t="s">
        <v>78</v>
      </c>
      <c r="FH7" s="156" t="s">
        <v>79</v>
      </c>
      <c r="FI7" s="246">
        <v>0</v>
      </c>
      <c r="FJ7" s="252">
        <f t="shared" si="15"/>
        <v>0</v>
      </c>
      <c r="FL7" s="27" t="str">
        <f t="shared" si="11"/>
        <v xml:space="preserve"> </v>
      </c>
      <c r="FN7" s="31" t="s">
        <v>75</v>
      </c>
      <c r="FO7" s="20">
        <v>2017</v>
      </c>
      <c r="FP7" s="33">
        <v>20</v>
      </c>
      <c r="FR7" s="34">
        <v>20</v>
      </c>
      <c r="FS7" t="s">
        <v>81</v>
      </c>
      <c r="FT7" t="s">
        <v>82</v>
      </c>
      <c r="FU7" s="11">
        <v>0</v>
      </c>
      <c r="FV7" s="35">
        <f t="shared" si="16"/>
        <v>0</v>
      </c>
      <c r="FW7" s="180"/>
      <c r="FX7" s="180" t="str">
        <f t="shared" si="12"/>
        <v xml:space="preserve"> </v>
      </c>
      <c r="FY7" s="235"/>
      <c r="FZ7" s="274" t="s">
        <v>75</v>
      </c>
      <c r="GA7" s="268">
        <v>2018</v>
      </c>
      <c r="GB7" s="152" t="s">
        <v>81</v>
      </c>
      <c r="GC7" s="152" t="s">
        <v>82</v>
      </c>
      <c r="GD7" s="152" t="s">
        <v>80</v>
      </c>
      <c r="GE7" s="275">
        <v>20</v>
      </c>
      <c r="GF7" s="156"/>
      <c r="GG7" s="273">
        <f t="shared" si="17"/>
        <v>20</v>
      </c>
      <c r="GH7" s="269">
        <v>0</v>
      </c>
      <c r="GI7" s="252">
        <f t="shared" si="18"/>
        <v>0</v>
      </c>
    </row>
    <row r="8" spans="1:191" ht="12.75" customHeight="1" x14ac:dyDescent="0.25">
      <c r="A8" s="4"/>
      <c r="B8" s="4"/>
      <c r="C8">
        <v>900700</v>
      </c>
      <c r="D8">
        <v>2001</v>
      </c>
      <c r="E8" t="s">
        <v>620</v>
      </c>
      <c r="F8"/>
      <c r="G8" s="76">
        <v>20</v>
      </c>
      <c r="H8">
        <v>0</v>
      </c>
      <c r="I8">
        <v>0</v>
      </c>
      <c r="J8" s="151"/>
      <c r="K8" s="151"/>
      <c r="L8" s="152">
        <v>900700</v>
      </c>
      <c r="M8" s="152">
        <v>2002</v>
      </c>
      <c r="N8" s="152" t="s">
        <v>620</v>
      </c>
      <c r="O8" s="152"/>
      <c r="P8" s="153">
        <v>20</v>
      </c>
      <c r="Q8" s="153">
        <v>0</v>
      </c>
      <c r="R8" s="153">
        <v>0</v>
      </c>
      <c r="S8" s="77"/>
      <c r="T8" s="77"/>
      <c r="U8">
        <v>900700</v>
      </c>
      <c r="V8">
        <v>2003</v>
      </c>
      <c r="W8" t="s">
        <v>620</v>
      </c>
      <c r="X8"/>
      <c r="Y8" s="76">
        <v>20</v>
      </c>
      <c r="Z8" s="76">
        <v>0</v>
      </c>
      <c r="AA8" s="76">
        <v>0</v>
      </c>
      <c r="AB8" s="151"/>
      <c r="AC8" s="151"/>
      <c r="AD8" s="156">
        <v>900700</v>
      </c>
      <c r="AE8" s="162">
        <v>2004</v>
      </c>
      <c r="AF8" s="156" t="s">
        <v>620</v>
      </c>
      <c r="AG8" s="156"/>
      <c r="AH8" s="171">
        <v>20</v>
      </c>
      <c r="AI8" s="156">
        <v>0</v>
      </c>
      <c r="AJ8" s="156">
        <v>0</v>
      </c>
      <c r="AK8" s="4"/>
      <c r="AL8" s="4"/>
      <c r="AM8" t="s">
        <v>75</v>
      </c>
      <c r="AN8">
        <v>2005</v>
      </c>
      <c r="AO8" t="s">
        <v>673</v>
      </c>
      <c r="AP8" t="s">
        <v>674</v>
      </c>
      <c r="AQ8" s="76">
        <v>20</v>
      </c>
      <c r="AR8" s="76">
        <v>0</v>
      </c>
      <c r="AS8">
        <v>11.6199999999999</v>
      </c>
      <c r="AT8" s="76">
        <v>6.9720000000000004</v>
      </c>
      <c r="AU8" s="151"/>
      <c r="AV8" s="151"/>
      <c r="AW8" s="152">
        <v>900700</v>
      </c>
      <c r="AX8" s="177">
        <v>2006</v>
      </c>
      <c r="AY8" s="152" t="s">
        <v>767</v>
      </c>
      <c r="AZ8" s="152" t="s">
        <v>623</v>
      </c>
      <c r="BA8" s="152">
        <v>20</v>
      </c>
      <c r="BB8" s="152">
        <v>0</v>
      </c>
      <c r="BC8" s="152">
        <v>13.99</v>
      </c>
      <c r="BD8" s="152">
        <v>8.39</v>
      </c>
      <c r="BE8"/>
      <c r="BF8"/>
      <c r="BG8" s="78" t="s">
        <v>75</v>
      </c>
      <c r="BH8" s="78" t="s">
        <v>864</v>
      </c>
      <c r="BI8" s="78" t="s">
        <v>76</v>
      </c>
      <c r="BJ8" s="78" t="s">
        <v>213</v>
      </c>
      <c r="BK8">
        <v>20</v>
      </c>
      <c r="BL8">
        <v>-20</v>
      </c>
      <c r="BM8">
        <v>0</v>
      </c>
      <c r="BN8">
        <v>0</v>
      </c>
      <c r="BO8" s="156"/>
      <c r="BP8" s="162"/>
      <c r="BQ8" s="152">
        <v>900700</v>
      </c>
      <c r="BR8" s="177">
        <v>2008</v>
      </c>
      <c r="BS8" s="152" t="s">
        <v>767</v>
      </c>
      <c r="BT8" s="152" t="s">
        <v>623</v>
      </c>
      <c r="BU8" s="152">
        <v>20</v>
      </c>
      <c r="BV8" s="152">
        <v>-20</v>
      </c>
      <c r="BW8" s="152">
        <v>0</v>
      </c>
      <c r="BX8" s="152">
        <v>0</v>
      </c>
      <c r="BY8" s="152">
        <v>0</v>
      </c>
      <c r="CB8" s="24" t="s">
        <v>83</v>
      </c>
      <c r="CC8" s="3" t="s">
        <v>865</v>
      </c>
      <c r="CD8" s="27">
        <v>81</v>
      </c>
      <c r="CE8" s="82">
        <v>0</v>
      </c>
      <c r="CF8" s="82">
        <v>81</v>
      </c>
      <c r="CG8" s="82" t="s">
        <v>84</v>
      </c>
      <c r="CH8" s="82" t="s">
        <v>62</v>
      </c>
      <c r="CI8" s="82">
        <v>56.97</v>
      </c>
      <c r="CJ8" s="82">
        <v>8.4</v>
      </c>
      <c r="CK8" s="180"/>
      <c r="CL8" s="180" t="str">
        <f t="shared" si="0"/>
        <v xml:space="preserve"> </v>
      </c>
      <c r="CM8" s="196"/>
      <c r="CN8" s="197" t="s">
        <v>83</v>
      </c>
      <c r="CO8" s="192" t="s">
        <v>861</v>
      </c>
      <c r="CP8" s="156" t="s">
        <v>84</v>
      </c>
      <c r="CQ8" s="156" t="s">
        <v>62</v>
      </c>
      <c r="CR8" s="156">
        <v>81</v>
      </c>
      <c r="CS8" s="151">
        <v>44.64</v>
      </c>
      <c r="CT8" s="168">
        <v>6.6133333333333333</v>
      </c>
      <c r="CV8" s="25" t="str">
        <f t="shared" si="1"/>
        <v xml:space="preserve"> </v>
      </c>
      <c r="CX8" s="129" t="s">
        <v>83</v>
      </c>
      <c r="CY8" s="49">
        <v>2011</v>
      </c>
      <c r="CZ8" s="49">
        <v>81</v>
      </c>
      <c r="DA8" s="27" t="s">
        <v>85</v>
      </c>
      <c r="DC8" s="29">
        <f t="shared" si="2"/>
        <v>69.457499999999996</v>
      </c>
      <c r="DD8" s="130">
        <v>10.29</v>
      </c>
      <c r="DE8" s="156"/>
      <c r="DF8" s="156" t="str">
        <f t="shared" si="3"/>
        <v xml:space="preserve"> </v>
      </c>
      <c r="DG8" s="156"/>
      <c r="DH8" s="209" t="s">
        <v>83</v>
      </c>
      <c r="DI8" s="209">
        <v>2012</v>
      </c>
      <c r="DJ8" s="209">
        <v>81</v>
      </c>
      <c r="DK8" s="156" t="s">
        <v>85</v>
      </c>
      <c r="DL8" s="156"/>
      <c r="DM8" s="210">
        <v>109.09</v>
      </c>
      <c r="DN8" s="171">
        <f t="shared" si="4"/>
        <v>16.161481481481481</v>
      </c>
      <c r="DP8" s="27" t="str">
        <f t="shared" si="5"/>
        <v xml:space="preserve"> </v>
      </c>
      <c r="DR8" s="49" t="s">
        <v>83</v>
      </c>
      <c r="DS8" s="49">
        <v>2013</v>
      </c>
      <c r="DT8" s="49">
        <v>81</v>
      </c>
      <c r="DU8" s="27">
        <v>-81</v>
      </c>
      <c r="DV8" s="27">
        <v>0</v>
      </c>
      <c r="DW8" s="27" t="s">
        <v>85</v>
      </c>
      <c r="DY8" s="130">
        <v>0</v>
      </c>
      <c r="DZ8" s="29">
        <f t="shared" si="6"/>
        <v>0</v>
      </c>
      <c r="EA8" s="156"/>
      <c r="EB8" s="156" t="str">
        <f t="shared" si="7"/>
        <v xml:space="preserve"> </v>
      </c>
      <c r="EC8" s="230"/>
      <c r="ED8" s="209" t="s">
        <v>83</v>
      </c>
      <c r="EE8" s="209">
        <v>2014</v>
      </c>
      <c r="EF8" s="209">
        <v>81</v>
      </c>
      <c r="EG8" s="231">
        <v>-81</v>
      </c>
      <c r="EH8" s="156">
        <v>0</v>
      </c>
      <c r="EI8" s="156" t="s">
        <v>85</v>
      </c>
      <c r="EJ8" s="156"/>
      <c r="EK8" s="180">
        <v>0</v>
      </c>
      <c r="EL8" s="171">
        <f t="shared" si="8"/>
        <v>0</v>
      </c>
      <c r="EN8" s="27" t="str">
        <f t="shared" si="9"/>
        <v xml:space="preserve"> </v>
      </c>
      <c r="EP8" s="138" t="s">
        <v>83</v>
      </c>
      <c r="EQ8" s="49">
        <v>2015</v>
      </c>
      <c r="ER8" s="49">
        <v>81</v>
      </c>
      <c r="ES8" s="27">
        <v>0</v>
      </c>
      <c r="ET8" s="27">
        <v>81</v>
      </c>
      <c r="EU8" s="27" t="s">
        <v>85</v>
      </c>
      <c r="EW8" s="140">
        <v>0</v>
      </c>
      <c r="EX8" s="35">
        <f t="shared" si="13"/>
        <v>0</v>
      </c>
      <c r="EY8" s="156"/>
      <c r="EZ8" s="156" t="str">
        <f t="shared" si="10"/>
        <v xml:space="preserve"> </v>
      </c>
      <c r="FA8" s="230"/>
      <c r="FB8" s="251" t="s">
        <v>83</v>
      </c>
      <c r="FC8" s="207">
        <v>2016</v>
      </c>
      <c r="FD8" s="209">
        <v>81</v>
      </c>
      <c r="FE8" s="156"/>
      <c r="FF8" s="169">
        <f t="shared" si="14"/>
        <v>81</v>
      </c>
      <c r="FG8" s="156" t="s">
        <v>85</v>
      </c>
      <c r="FH8" s="156"/>
      <c r="FI8" s="246">
        <v>0</v>
      </c>
      <c r="FJ8" s="252">
        <f t="shared" si="15"/>
        <v>0</v>
      </c>
      <c r="FL8" s="27" t="str">
        <f t="shared" si="11"/>
        <v xml:space="preserve"> </v>
      </c>
      <c r="FN8" s="31" t="s">
        <v>83</v>
      </c>
      <c r="FO8" s="20">
        <v>2017</v>
      </c>
      <c r="FP8" s="33">
        <v>81</v>
      </c>
      <c r="FQ8" s="27">
        <v>14</v>
      </c>
      <c r="FR8" s="6">
        <v>67</v>
      </c>
      <c r="FS8" t="s">
        <v>85</v>
      </c>
      <c r="FT8" t="s">
        <v>66</v>
      </c>
      <c r="FU8" s="11">
        <v>0</v>
      </c>
      <c r="FV8" s="35">
        <f t="shared" si="16"/>
        <v>0</v>
      </c>
      <c r="FW8" s="180"/>
      <c r="FX8" s="180" t="str">
        <f t="shared" si="12"/>
        <v xml:space="preserve"> </v>
      </c>
      <c r="FY8" s="235"/>
      <c r="FZ8" s="274" t="s">
        <v>83</v>
      </c>
      <c r="GA8" s="268">
        <v>2018</v>
      </c>
      <c r="GB8" s="152" t="s">
        <v>85</v>
      </c>
      <c r="GC8" s="152" t="s">
        <v>66</v>
      </c>
      <c r="GD8" s="152" t="s">
        <v>86</v>
      </c>
      <c r="GE8" s="275">
        <v>81</v>
      </c>
      <c r="GF8" s="156">
        <v>14</v>
      </c>
      <c r="GG8" s="273">
        <f t="shared" si="17"/>
        <v>67</v>
      </c>
      <c r="GH8" s="269">
        <v>0</v>
      </c>
      <c r="GI8" s="252">
        <f t="shared" si="18"/>
        <v>0</v>
      </c>
    </row>
    <row r="9" spans="1:191" ht="12.75" customHeight="1" x14ac:dyDescent="0.25">
      <c r="A9" s="4"/>
      <c r="B9" s="4"/>
      <c r="C9">
        <v>900800</v>
      </c>
      <c r="D9">
        <v>2001</v>
      </c>
      <c r="E9" t="s">
        <v>598</v>
      </c>
      <c r="F9"/>
      <c r="G9" s="76">
        <v>81</v>
      </c>
      <c r="H9">
        <v>110.3</v>
      </c>
      <c r="I9">
        <v>16.34</v>
      </c>
      <c r="J9" s="151"/>
      <c r="K9" s="151"/>
      <c r="L9" s="152">
        <v>900800</v>
      </c>
      <c r="M9" s="152">
        <v>2002</v>
      </c>
      <c r="N9" s="152" t="s">
        <v>598</v>
      </c>
      <c r="O9" s="152"/>
      <c r="P9" s="153">
        <v>81</v>
      </c>
      <c r="Q9" s="153">
        <v>136.25</v>
      </c>
      <c r="R9" s="153">
        <v>20.190000000000001</v>
      </c>
      <c r="S9" s="77"/>
      <c r="T9" s="77"/>
      <c r="U9">
        <v>900800</v>
      </c>
      <c r="V9">
        <v>2003</v>
      </c>
      <c r="W9" t="s">
        <v>598</v>
      </c>
      <c r="X9" t="s">
        <v>636</v>
      </c>
      <c r="Y9" s="76">
        <v>81</v>
      </c>
      <c r="Z9" s="76">
        <v>50.93</v>
      </c>
      <c r="AA9" s="76">
        <v>7.55</v>
      </c>
      <c r="AB9" s="151"/>
      <c r="AC9" s="151"/>
      <c r="AD9" s="156">
        <v>900800</v>
      </c>
      <c r="AE9" s="162">
        <v>2004</v>
      </c>
      <c r="AF9" s="156" t="s">
        <v>85</v>
      </c>
      <c r="AG9" s="156" t="s">
        <v>636</v>
      </c>
      <c r="AH9" s="171">
        <v>81</v>
      </c>
      <c r="AI9" s="156">
        <v>67.150000000000006</v>
      </c>
      <c r="AJ9" s="156">
        <v>9.9499999999999993</v>
      </c>
      <c r="AK9" s="4"/>
      <c r="AL9" s="4"/>
      <c r="AM9" t="s">
        <v>83</v>
      </c>
      <c r="AN9">
        <v>2005</v>
      </c>
      <c r="AO9" t="s">
        <v>675</v>
      </c>
      <c r="AP9" t="s">
        <v>676</v>
      </c>
      <c r="AQ9" s="76">
        <v>81</v>
      </c>
      <c r="AR9" s="76">
        <v>0</v>
      </c>
      <c r="AS9">
        <v>45.0399999999999</v>
      </c>
      <c r="AT9" s="76">
        <v>6.67259259259259</v>
      </c>
      <c r="AU9" s="151"/>
      <c r="AV9" s="151"/>
      <c r="AW9" s="152">
        <v>900800</v>
      </c>
      <c r="AX9" s="177">
        <v>2006</v>
      </c>
      <c r="AY9" s="152" t="s">
        <v>85</v>
      </c>
      <c r="AZ9" s="152"/>
      <c r="BA9" s="152">
        <v>81</v>
      </c>
      <c r="BB9" s="152">
        <v>0</v>
      </c>
      <c r="BC9" s="152">
        <v>30.34</v>
      </c>
      <c r="BD9" s="152">
        <v>4.49</v>
      </c>
      <c r="BE9"/>
      <c r="BF9"/>
      <c r="BG9" s="78" t="s">
        <v>83</v>
      </c>
      <c r="BH9" s="78" t="s">
        <v>864</v>
      </c>
      <c r="BI9" s="78" t="s">
        <v>84</v>
      </c>
      <c r="BJ9" s="78" t="s">
        <v>62</v>
      </c>
      <c r="BK9">
        <v>81</v>
      </c>
      <c r="BL9">
        <v>0</v>
      </c>
      <c r="BM9">
        <v>27.6</v>
      </c>
      <c r="BN9">
        <v>4.08</v>
      </c>
      <c r="BO9" s="156"/>
      <c r="BP9" s="162"/>
      <c r="BQ9" s="152">
        <v>900800</v>
      </c>
      <c r="BR9" s="177">
        <v>2008</v>
      </c>
      <c r="BS9" s="152" t="s">
        <v>85</v>
      </c>
      <c r="BT9" s="152"/>
      <c r="BU9" s="152">
        <v>81</v>
      </c>
      <c r="BV9" s="152">
        <v>0</v>
      </c>
      <c r="BW9" s="152">
        <v>81</v>
      </c>
      <c r="BX9" s="152">
        <v>40.950000000000003</v>
      </c>
      <c r="BY9" s="152">
        <v>6.07</v>
      </c>
      <c r="CB9" s="24" t="s">
        <v>87</v>
      </c>
      <c r="CC9" s="3" t="s">
        <v>865</v>
      </c>
      <c r="CD9" s="27">
        <v>160</v>
      </c>
      <c r="CE9" s="82">
        <v>120</v>
      </c>
      <c r="CF9" s="82">
        <v>280</v>
      </c>
      <c r="CG9" s="82" t="s">
        <v>88</v>
      </c>
      <c r="CH9" s="82" t="s">
        <v>89</v>
      </c>
      <c r="CI9" s="82">
        <v>105.94</v>
      </c>
      <c r="CJ9" s="82">
        <v>7.92</v>
      </c>
      <c r="CK9" s="180"/>
      <c r="CL9" s="180" t="str">
        <f t="shared" si="0"/>
        <v xml:space="preserve"> </v>
      </c>
      <c r="CM9" s="196"/>
      <c r="CN9" s="197" t="s">
        <v>87</v>
      </c>
      <c r="CO9" s="192" t="s">
        <v>861</v>
      </c>
      <c r="CP9" s="156" t="s">
        <v>88</v>
      </c>
      <c r="CQ9" s="156" t="s">
        <v>89</v>
      </c>
      <c r="CR9" s="156">
        <v>160</v>
      </c>
      <c r="CS9" s="151">
        <v>168.28</v>
      </c>
      <c r="CT9" s="168">
        <v>12.620999999999999</v>
      </c>
      <c r="CV9" s="25" t="str">
        <f t="shared" si="1"/>
        <v xml:space="preserve"> </v>
      </c>
      <c r="CX9" s="129" t="s">
        <v>87</v>
      </c>
      <c r="CY9" s="49">
        <v>2011</v>
      </c>
      <c r="CZ9" s="49">
        <v>160</v>
      </c>
      <c r="DA9" s="27" t="s">
        <v>90</v>
      </c>
      <c r="DB9" s="27" t="s">
        <v>91</v>
      </c>
      <c r="DC9" s="29">
        <f t="shared" si="2"/>
        <v>111.59999999999998</v>
      </c>
      <c r="DD9" s="130">
        <v>8.3699999999999992</v>
      </c>
      <c r="DE9" s="156"/>
      <c r="DF9" s="156" t="str">
        <f t="shared" si="3"/>
        <v xml:space="preserve"> </v>
      </c>
      <c r="DG9" s="156"/>
      <c r="DH9" s="209" t="s">
        <v>87</v>
      </c>
      <c r="DI9" s="209">
        <v>2012</v>
      </c>
      <c r="DJ9" s="209">
        <v>160</v>
      </c>
      <c r="DK9" s="156" t="s">
        <v>90</v>
      </c>
      <c r="DL9" s="156" t="s">
        <v>91</v>
      </c>
      <c r="DM9" s="210">
        <v>272.89999999999998</v>
      </c>
      <c r="DN9" s="171">
        <f t="shared" si="4"/>
        <v>20.467500000000001</v>
      </c>
      <c r="DP9" s="27" t="str">
        <f t="shared" si="5"/>
        <v xml:space="preserve"> </v>
      </c>
      <c r="DR9" s="49" t="s">
        <v>87</v>
      </c>
      <c r="DS9" s="49">
        <v>2013</v>
      </c>
      <c r="DT9" s="49">
        <v>160</v>
      </c>
      <c r="DU9" s="27">
        <v>128</v>
      </c>
      <c r="DV9" s="27">
        <v>288</v>
      </c>
      <c r="DW9" s="27" t="s">
        <v>90</v>
      </c>
      <c r="DX9" s="27" t="s">
        <v>91</v>
      </c>
      <c r="DY9" s="130">
        <v>225.60000000000002</v>
      </c>
      <c r="DZ9" s="29">
        <f t="shared" si="6"/>
        <v>9.4000000000000021</v>
      </c>
      <c r="EA9" s="156"/>
      <c r="EB9" s="156" t="str">
        <f t="shared" si="7"/>
        <v xml:space="preserve"> </v>
      </c>
      <c r="EC9" s="230"/>
      <c r="ED9" s="209" t="s">
        <v>87</v>
      </c>
      <c r="EE9" s="209">
        <v>2014</v>
      </c>
      <c r="EF9" s="209">
        <v>160</v>
      </c>
      <c r="EG9" s="231">
        <v>142</v>
      </c>
      <c r="EH9" s="156">
        <v>302</v>
      </c>
      <c r="EI9" s="156" t="s">
        <v>90</v>
      </c>
      <c r="EJ9" s="156" t="s">
        <v>91</v>
      </c>
      <c r="EK9" s="180">
        <v>132.77000000000001</v>
      </c>
      <c r="EL9" s="171">
        <f t="shared" si="8"/>
        <v>5.2756291390728478</v>
      </c>
      <c r="EM9" s="27" t="s">
        <v>92</v>
      </c>
      <c r="EN9" s="27" t="str">
        <f t="shared" si="9"/>
        <v xml:space="preserve"> </v>
      </c>
      <c r="EO9" s="30" t="s">
        <v>93</v>
      </c>
      <c r="EP9" s="138" t="s">
        <v>87</v>
      </c>
      <c r="EQ9" s="49">
        <v>2015</v>
      </c>
      <c r="ER9" s="49">
        <v>160</v>
      </c>
      <c r="ES9" s="27">
        <v>0</v>
      </c>
      <c r="ET9" s="27">
        <v>160</v>
      </c>
      <c r="EU9" s="27" t="s">
        <v>94</v>
      </c>
      <c r="EV9" s="27" t="s">
        <v>95</v>
      </c>
      <c r="EW9" s="139">
        <v>111.17</v>
      </c>
      <c r="EX9" s="35">
        <f t="shared" si="13"/>
        <v>8.3377499999999998</v>
      </c>
      <c r="EY9" s="156" t="s">
        <v>96</v>
      </c>
      <c r="EZ9" s="156" t="str">
        <f t="shared" si="10"/>
        <v xml:space="preserve"> </v>
      </c>
      <c r="FA9" s="230" t="s">
        <v>97</v>
      </c>
      <c r="FB9" s="251" t="s">
        <v>87</v>
      </c>
      <c r="FC9" s="207">
        <v>2016</v>
      </c>
      <c r="FD9" s="209">
        <v>160</v>
      </c>
      <c r="FE9" s="156"/>
      <c r="FF9" s="169">
        <f t="shared" si="14"/>
        <v>160</v>
      </c>
      <c r="FG9" s="156" t="s">
        <v>94</v>
      </c>
      <c r="FH9" s="156" t="s">
        <v>98</v>
      </c>
      <c r="FI9" s="246">
        <v>101.7</v>
      </c>
      <c r="FJ9" s="252">
        <f t="shared" si="15"/>
        <v>7.6274999999999995</v>
      </c>
      <c r="FL9" s="27" t="str">
        <f t="shared" si="11"/>
        <v xml:space="preserve"> </v>
      </c>
      <c r="FN9" s="31" t="s">
        <v>87</v>
      </c>
      <c r="FO9" s="20">
        <v>2017</v>
      </c>
      <c r="FP9" s="33">
        <v>160</v>
      </c>
      <c r="FR9" s="34">
        <v>160</v>
      </c>
      <c r="FS9" t="s">
        <v>100</v>
      </c>
      <c r="FT9" t="s">
        <v>101</v>
      </c>
      <c r="FU9" s="11">
        <v>84.64</v>
      </c>
      <c r="FV9" s="35">
        <f t="shared" si="16"/>
        <v>6.3480000000000008</v>
      </c>
      <c r="FW9" s="180"/>
      <c r="FX9" s="180" t="str">
        <f t="shared" si="12"/>
        <v xml:space="preserve"> </v>
      </c>
      <c r="FY9" s="235"/>
      <c r="FZ9" s="274" t="s">
        <v>87</v>
      </c>
      <c r="GA9" s="268">
        <v>2018</v>
      </c>
      <c r="GB9" s="152" t="s">
        <v>100</v>
      </c>
      <c r="GC9" s="152" t="s">
        <v>101</v>
      </c>
      <c r="GD9" s="152" t="s">
        <v>99</v>
      </c>
      <c r="GE9" s="275">
        <v>160</v>
      </c>
      <c r="GF9" s="156"/>
      <c r="GG9" s="273">
        <f t="shared" si="17"/>
        <v>160</v>
      </c>
      <c r="GH9" s="269">
        <v>74.78</v>
      </c>
      <c r="GI9" s="252">
        <f t="shared" si="18"/>
        <v>5.6084999999999994</v>
      </c>
    </row>
    <row r="10" spans="1:191" ht="12.75" customHeight="1" x14ac:dyDescent="0.25">
      <c r="A10" s="4"/>
      <c r="B10" s="4"/>
      <c r="C10">
        <v>900900</v>
      </c>
      <c r="D10">
        <v>2001</v>
      </c>
      <c r="E10" t="s">
        <v>602</v>
      </c>
      <c r="F10" t="s">
        <v>91</v>
      </c>
      <c r="G10" s="76">
        <v>160</v>
      </c>
      <c r="H10">
        <v>172.51</v>
      </c>
      <c r="I10">
        <v>12.94</v>
      </c>
      <c r="J10" s="151"/>
      <c r="K10" s="151"/>
      <c r="L10" s="152">
        <v>900900</v>
      </c>
      <c r="M10" s="152">
        <v>2002</v>
      </c>
      <c r="N10" s="152" t="s">
        <v>602</v>
      </c>
      <c r="O10" s="152" t="s">
        <v>91</v>
      </c>
      <c r="P10" s="153">
        <v>160</v>
      </c>
      <c r="Q10" s="153">
        <v>279.51</v>
      </c>
      <c r="R10" s="153">
        <v>20.96</v>
      </c>
      <c r="S10" s="77"/>
      <c r="T10" s="77"/>
      <c r="U10">
        <v>900900</v>
      </c>
      <c r="V10">
        <v>2003</v>
      </c>
      <c r="W10" t="s">
        <v>602</v>
      </c>
      <c r="X10" t="s">
        <v>91</v>
      </c>
      <c r="Y10" s="76">
        <v>160</v>
      </c>
      <c r="Z10" s="76">
        <v>209.08</v>
      </c>
      <c r="AA10" s="76">
        <v>15.68</v>
      </c>
      <c r="AB10" s="151"/>
      <c r="AC10" s="151"/>
      <c r="AD10" s="156">
        <v>900900</v>
      </c>
      <c r="AE10" s="162">
        <v>2004</v>
      </c>
      <c r="AF10" s="156" t="s">
        <v>602</v>
      </c>
      <c r="AG10" s="156" t="s">
        <v>91</v>
      </c>
      <c r="AH10" s="171">
        <v>160</v>
      </c>
      <c r="AI10" s="156">
        <v>239.31</v>
      </c>
      <c r="AJ10" s="156">
        <v>17.95</v>
      </c>
      <c r="AK10" s="4"/>
      <c r="AL10" s="4"/>
      <c r="AM10" t="s">
        <v>87</v>
      </c>
      <c r="AN10">
        <v>2005</v>
      </c>
      <c r="AO10" t="s">
        <v>677</v>
      </c>
      <c r="AP10" t="s">
        <v>678</v>
      </c>
      <c r="AQ10" s="76">
        <v>160</v>
      </c>
      <c r="AR10" s="76">
        <v>58</v>
      </c>
      <c r="AS10">
        <v>122.15</v>
      </c>
      <c r="AT10" s="76">
        <v>9.1612500000000008</v>
      </c>
      <c r="AU10" s="151"/>
      <c r="AV10" s="151"/>
      <c r="AW10" s="152">
        <v>900900</v>
      </c>
      <c r="AX10" s="177">
        <v>2006</v>
      </c>
      <c r="AY10" s="152" t="s">
        <v>602</v>
      </c>
      <c r="AZ10" s="152" t="s">
        <v>91</v>
      </c>
      <c r="BA10" s="152">
        <v>160</v>
      </c>
      <c r="BB10" s="152">
        <v>100</v>
      </c>
      <c r="BC10" s="152">
        <v>149.12</v>
      </c>
      <c r="BD10" s="152">
        <v>11.18</v>
      </c>
      <c r="BE10"/>
      <c r="BF10"/>
      <c r="BG10" s="78" t="s">
        <v>87</v>
      </c>
      <c r="BH10" s="78" t="s">
        <v>864</v>
      </c>
      <c r="BI10" s="78" t="s">
        <v>88</v>
      </c>
      <c r="BJ10" s="78" t="s">
        <v>89</v>
      </c>
      <c r="BK10">
        <v>160</v>
      </c>
      <c r="BL10">
        <v>87</v>
      </c>
      <c r="BM10">
        <v>58.36</v>
      </c>
      <c r="BN10">
        <v>4.32</v>
      </c>
      <c r="BO10" s="156"/>
      <c r="BP10" s="162"/>
      <c r="BQ10" s="152">
        <v>900900</v>
      </c>
      <c r="BR10" s="177">
        <v>2008</v>
      </c>
      <c r="BS10" s="152" t="s">
        <v>602</v>
      </c>
      <c r="BT10" s="152" t="s">
        <v>91</v>
      </c>
      <c r="BU10" s="152">
        <v>160</v>
      </c>
      <c r="BV10" s="152">
        <v>81</v>
      </c>
      <c r="BW10" s="152">
        <v>241</v>
      </c>
      <c r="BX10" s="152">
        <v>134.15</v>
      </c>
      <c r="BY10" s="152">
        <v>10.06</v>
      </c>
      <c r="CB10" s="24" t="s">
        <v>102</v>
      </c>
      <c r="CC10" s="3" t="s">
        <v>865</v>
      </c>
      <c r="CD10" s="27">
        <v>32.4</v>
      </c>
      <c r="CE10" s="82">
        <v>-32.4</v>
      </c>
      <c r="CF10" s="82">
        <v>0</v>
      </c>
      <c r="CG10" s="82" t="s">
        <v>44</v>
      </c>
      <c r="CH10" s="82" t="s">
        <v>62</v>
      </c>
      <c r="CI10" s="82">
        <v>0</v>
      </c>
      <c r="CJ10" s="82">
        <v>0</v>
      </c>
      <c r="CK10" s="180"/>
      <c r="CL10" s="180" t="str">
        <f t="shared" si="0"/>
        <v xml:space="preserve"> </v>
      </c>
      <c r="CM10" s="196"/>
      <c r="CN10" s="197" t="s">
        <v>102</v>
      </c>
      <c r="CO10" s="192" t="s">
        <v>861</v>
      </c>
      <c r="CP10" s="156" t="s">
        <v>44</v>
      </c>
      <c r="CQ10" s="156" t="s">
        <v>62</v>
      </c>
      <c r="CR10" s="156">
        <v>32.4</v>
      </c>
      <c r="CS10" s="151">
        <v>18.38</v>
      </c>
      <c r="CT10" s="168">
        <v>6.8074074074074078</v>
      </c>
      <c r="CV10" s="25" t="str">
        <f t="shared" si="1"/>
        <v xml:space="preserve"> </v>
      </c>
      <c r="CX10" s="129" t="s">
        <v>102</v>
      </c>
      <c r="CY10" s="49">
        <v>2011</v>
      </c>
      <c r="CZ10" s="49">
        <v>32.4</v>
      </c>
      <c r="DA10" s="27" t="s">
        <v>46</v>
      </c>
      <c r="DC10" s="29">
        <f t="shared" si="2"/>
        <v>47.546999999999997</v>
      </c>
      <c r="DD10" s="130">
        <v>17.61</v>
      </c>
      <c r="DE10" s="156"/>
      <c r="DF10" s="156" t="str">
        <f t="shared" si="3"/>
        <v xml:space="preserve"> </v>
      </c>
      <c r="DG10" s="156"/>
      <c r="DH10" s="209" t="s">
        <v>102</v>
      </c>
      <c r="DI10" s="209">
        <v>2012</v>
      </c>
      <c r="DJ10" s="209">
        <v>32.4</v>
      </c>
      <c r="DK10" s="156" t="s">
        <v>46</v>
      </c>
      <c r="DL10" s="156"/>
      <c r="DM10" s="210">
        <v>47.05</v>
      </c>
      <c r="DN10" s="171">
        <f t="shared" si="4"/>
        <v>17.425925925925924</v>
      </c>
      <c r="DP10" s="27" t="str">
        <f t="shared" si="5"/>
        <v xml:space="preserve"> </v>
      </c>
      <c r="DR10" s="49" t="s">
        <v>102</v>
      </c>
      <c r="DS10" s="49">
        <v>2013</v>
      </c>
      <c r="DT10" s="49">
        <v>32.4</v>
      </c>
      <c r="DU10" s="27">
        <v>-32.4</v>
      </c>
      <c r="DV10" s="27">
        <v>0</v>
      </c>
      <c r="DW10" s="27" t="s">
        <v>46</v>
      </c>
      <c r="DY10" s="130">
        <v>0</v>
      </c>
      <c r="DZ10" s="29">
        <f t="shared" si="6"/>
        <v>0</v>
      </c>
      <c r="EA10" s="156"/>
      <c r="EB10" s="156" t="str">
        <f t="shared" si="7"/>
        <v xml:space="preserve"> </v>
      </c>
      <c r="EC10" s="230"/>
      <c r="ED10" s="209" t="s">
        <v>102</v>
      </c>
      <c r="EE10" s="209">
        <v>2014</v>
      </c>
      <c r="EF10" s="209">
        <v>32.4</v>
      </c>
      <c r="EG10" s="231">
        <v>-32.4</v>
      </c>
      <c r="EH10" s="156">
        <v>0</v>
      </c>
      <c r="EI10" s="156" t="s">
        <v>46</v>
      </c>
      <c r="EJ10" s="156"/>
      <c r="EK10" s="180">
        <v>0</v>
      </c>
      <c r="EL10" s="171">
        <f t="shared" si="8"/>
        <v>0</v>
      </c>
      <c r="EN10" s="27" t="str">
        <f t="shared" si="9"/>
        <v xml:space="preserve"> </v>
      </c>
      <c r="EP10" s="138" t="s">
        <v>102</v>
      </c>
      <c r="EQ10" s="49">
        <v>2015</v>
      </c>
      <c r="ER10" s="49">
        <v>32.4</v>
      </c>
      <c r="ES10" s="27">
        <v>0</v>
      </c>
      <c r="ET10" s="27">
        <v>32.4</v>
      </c>
      <c r="EU10" s="27" t="s">
        <v>46</v>
      </c>
      <c r="EW10" s="140">
        <v>0</v>
      </c>
      <c r="EX10" s="35">
        <f t="shared" si="13"/>
        <v>0</v>
      </c>
      <c r="EY10" s="156"/>
      <c r="EZ10" s="156" t="str">
        <f t="shared" si="10"/>
        <v xml:space="preserve"> </v>
      </c>
      <c r="FA10" s="230"/>
      <c r="FB10" s="251" t="s">
        <v>102</v>
      </c>
      <c r="FC10" s="207">
        <v>2016</v>
      </c>
      <c r="FD10" s="209">
        <v>32.4</v>
      </c>
      <c r="FE10" s="156"/>
      <c r="FF10" s="169">
        <f t="shared" si="14"/>
        <v>32.4</v>
      </c>
      <c r="FG10" s="156" t="s">
        <v>46</v>
      </c>
      <c r="FH10" s="156"/>
      <c r="FI10" s="246">
        <v>0</v>
      </c>
      <c r="FJ10" s="252">
        <f t="shared" si="15"/>
        <v>0</v>
      </c>
      <c r="FL10" s="27" t="str">
        <f t="shared" si="11"/>
        <v xml:space="preserve"> </v>
      </c>
      <c r="FN10" s="31" t="s">
        <v>102</v>
      </c>
      <c r="FO10" s="20">
        <v>2017</v>
      </c>
      <c r="FP10" s="33">
        <v>32.4</v>
      </c>
      <c r="FR10" s="34">
        <v>32.4</v>
      </c>
      <c r="FS10" t="s">
        <v>49</v>
      </c>
      <c r="FT10" t="s">
        <v>66</v>
      </c>
      <c r="FU10" s="11">
        <v>0</v>
      </c>
      <c r="FV10" s="35">
        <f t="shared" si="16"/>
        <v>0</v>
      </c>
      <c r="FW10" s="180"/>
      <c r="FX10" s="180" t="str">
        <f t="shared" si="12"/>
        <v xml:space="preserve"> </v>
      </c>
      <c r="FY10" s="235"/>
      <c r="FZ10" s="274" t="s">
        <v>102</v>
      </c>
      <c r="GA10" s="268">
        <v>2018</v>
      </c>
      <c r="GB10" s="152" t="s">
        <v>49</v>
      </c>
      <c r="GC10" s="152" t="s">
        <v>66</v>
      </c>
      <c r="GD10" s="152" t="s">
        <v>103</v>
      </c>
      <c r="GE10" s="275">
        <v>32.4</v>
      </c>
      <c r="GF10" s="156"/>
      <c r="GG10" s="273">
        <f t="shared" si="17"/>
        <v>32.4</v>
      </c>
      <c r="GH10" s="269">
        <v>0</v>
      </c>
      <c r="GI10" s="252">
        <f t="shared" si="18"/>
        <v>0</v>
      </c>
    </row>
    <row r="11" spans="1:191" ht="12.75" customHeight="1" x14ac:dyDescent="0.25">
      <c r="A11" s="4"/>
      <c r="B11" s="4"/>
      <c r="C11">
        <v>901100</v>
      </c>
      <c r="D11">
        <v>2001</v>
      </c>
      <c r="E11" t="s">
        <v>585</v>
      </c>
      <c r="F11"/>
      <c r="G11" s="76">
        <v>32.4</v>
      </c>
      <c r="H11">
        <v>46.64</v>
      </c>
      <c r="I11">
        <v>17.27</v>
      </c>
      <c r="J11" s="151"/>
      <c r="K11" s="151"/>
      <c r="L11" s="152">
        <v>901100</v>
      </c>
      <c r="M11" s="152">
        <v>2002</v>
      </c>
      <c r="N11" s="152" t="s">
        <v>585</v>
      </c>
      <c r="O11" s="152"/>
      <c r="P11" s="153">
        <v>32.4</v>
      </c>
      <c r="Q11" s="153">
        <v>48.15</v>
      </c>
      <c r="R11" s="153">
        <v>17.829999999999998</v>
      </c>
      <c r="S11" s="77"/>
      <c r="T11" s="77"/>
      <c r="U11">
        <v>901100</v>
      </c>
      <c r="V11">
        <v>2003</v>
      </c>
      <c r="W11" t="s">
        <v>585</v>
      </c>
      <c r="X11"/>
      <c r="Y11" s="76">
        <v>32.4</v>
      </c>
      <c r="Z11" s="76">
        <v>35.299999999999997</v>
      </c>
      <c r="AA11" s="76">
        <v>13.07</v>
      </c>
      <c r="AB11" s="151"/>
      <c r="AC11" s="151"/>
      <c r="AD11" s="156">
        <v>901100</v>
      </c>
      <c r="AE11" s="162">
        <v>2004</v>
      </c>
      <c r="AF11" s="156" t="s">
        <v>585</v>
      </c>
      <c r="AG11" s="156"/>
      <c r="AH11" s="171">
        <v>32.4</v>
      </c>
      <c r="AI11" s="156">
        <v>48.73</v>
      </c>
      <c r="AJ11" s="156">
        <v>18.05</v>
      </c>
      <c r="AK11" s="4"/>
      <c r="AL11" s="4"/>
      <c r="AM11" t="s">
        <v>102</v>
      </c>
      <c r="AN11">
        <v>2005</v>
      </c>
      <c r="AO11" t="s">
        <v>679</v>
      </c>
      <c r="AP11" t="s">
        <v>670</v>
      </c>
      <c r="AQ11" s="76">
        <v>32.399999999999899</v>
      </c>
      <c r="AR11" s="76">
        <v>48</v>
      </c>
      <c r="AS11">
        <v>24.59</v>
      </c>
      <c r="AT11" s="76">
        <v>9.1074074074074005</v>
      </c>
      <c r="AU11" s="151"/>
      <c r="AV11" s="151"/>
      <c r="AW11" s="152">
        <v>901100</v>
      </c>
      <c r="AX11" s="177">
        <v>2006</v>
      </c>
      <c r="AY11" s="152" t="s">
        <v>768</v>
      </c>
      <c r="AZ11" s="152"/>
      <c r="BA11" s="152">
        <v>32.4</v>
      </c>
      <c r="BB11" s="152">
        <v>0</v>
      </c>
      <c r="BC11" s="152">
        <v>25.92</v>
      </c>
      <c r="BD11" s="152">
        <v>9.6</v>
      </c>
      <c r="BE11"/>
      <c r="BF11"/>
      <c r="BG11" s="78" t="s">
        <v>102</v>
      </c>
      <c r="BH11" s="78" t="s">
        <v>864</v>
      </c>
      <c r="BI11" s="78" t="s">
        <v>800</v>
      </c>
      <c r="BJ11" s="78" t="s">
        <v>62</v>
      </c>
      <c r="BK11">
        <v>32.4</v>
      </c>
      <c r="BL11">
        <v>0</v>
      </c>
      <c r="BM11">
        <v>15.09</v>
      </c>
      <c r="BN11">
        <v>5.64</v>
      </c>
      <c r="BO11" s="156"/>
      <c r="BP11" s="162"/>
      <c r="BQ11" s="152">
        <v>901100</v>
      </c>
      <c r="BR11" s="177">
        <v>2008</v>
      </c>
      <c r="BS11" s="152" t="s">
        <v>815</v>
      </c>
      <c r="BT11" s="152"/>
      <c r="BU11" s="152">
        <v>32.4</v>
      </c>
      <c r="BV11" s="152">
        <v>0</v>
      </c>
      <c r="BW11" s="152">
        <v>32.4</v>
      </c>
      <c r="BX11" s="152">
        <v>17.96</v>
      </c>
      <c r="BY11" s="152">
        <v>6.65</v>
      </c>
      <c r="CB11" s="24" t="s">
        <v>104</v>
      </c>
      <c r="CC11" s="3" t="s">
        <v>865</v>
      </c>
      <c r="CD11" s="27">
        <v>90</v>
      </c>
      <c r="CE11" s="82">
        <v>0</v>
      </c>
      <c r="CF11" s="82">
        <v>90</v>
      </c>
      <c r="CG11" s="82" t="s">
        <v>105</v>
      </c>
      <c r="CH11" s="82" t="s">
        <v>106</v>
      </c>
      <c r="CI11" s="82">
        <v>44.82</v>
      </c>
      <c r="CJ11" s="82">
        <v>6</v>
      </c>
      <c r="CK11" s="180"/>
      <c r="CL11" s="180" t="str">
        <f t="shared" si="0"/>
        <v xml:space="preserve"> </v>
      </c>
      <c r="CM11" s="196"/>
      <c r="CN11" s="197" t="s">
        <v>104</v>
      </c>
      <c r="CO11" s="192" t="s">
        <v>861</v>
      </c>
      <c r="CP11" s="156" t="s">
        <v>105</v>
      </c>
      <c r="CQ11" s="156" t="s">
        <v>106</v>
      </c>
      <c r="CR11" s="156">
        <v>90</v>
      </c>
      <c r="CS11" s="151">
        <v>53.54</v>
      </c>
      <c r="CT11" s="168">
        <v>7.1386666666666674</v>
      </c>
      <c r="CV11" s="25" t="str">
        <f t="shared" si="1"/>
        <v xml:space="preserve"> </v>
      </c>
      <c r="CX11" s="129" t="s">
        <v>104</v>
      </c>
      <c r="CY11" s="49">
        <v>2011</v>
      </c>
      <c r="CZ11" s="49">
        <v>90</v>
      </c>
      <c r="DA11" s="27" t="s">
        <v>107</v>
      </c>
      <c r="DB11" s="27" t="s">
        <v>108</v>
      </c>
      <c r="DC11" s="29">
        <f t="shared" si="2"/>
        <v>53.099999999999994</v>
      </c>
      <c r="DD11" s="130">
        <v>7.08</v>
      </c>
      <c r="DE11" s="156"/>
      <c r="DF11" s="156" t="str">
        <f t="shared" si="3"/>
        <v xml:space="preserve"> </v>
      </c>
      <c r="DG11" s="156"/>
      <c r="DH11" s="209" t="s">
        <v>104</v>
      </c>
      <c r="DI11" s="209">
        <v>2012</v>
      </c>
      <c r="DJ11" s="209">
        <v>90</v>
      </c>
      <c r="DK11" s="156" t="s">
        <v>107</v>
      </c>
      <c r="DL11" s="156" t="s">
        <v>108</v>
      </c>
      <c r="DM11" s="210">
        <v>196.09</v>
      </c>
      <c r="DN11" s="171">
        <f t="shared" si="4"/>
        <v>26.145333333333333</v>
      </c>
      <c r="DP11" s="27" t="str">
        <f t="shared" si="5"/>
        <v xml:space="preserve"> </v>
      </c>
      <c r="DR11" s="49" t="s">
        <v>104</v>
      </c>
      <c r="DS11" s="49">
        <v>2013</v>
      </c>
      <c r="DT11" s="49">
        <v>90</v>
      </c>
      <c r="DU11" s="27">
        <v>72</v>
      </c>
      <c r="DV11" s="27">
        <v>162</v>
      </c>
      <c r="DW11" s="27" t="s">
        <v>107</v>
      </c>
      <c r="DX11" s="27" t="s">
        <v>108</v>
      </c>
      <c r="DY11" s="130">
        <v>134.86500000000001</v>
      </c>
      <c r="DZ11" s="29">
        <f t="shared" si="6"/>
        <v>9.99</v>
      </c>
      <c r="EA11" s="156"/>
      <c r="EB11" s="156" t="str">
        <f t="shared" si="7"/>
        <v xml:space="preserve"> </v>
      </c>
      <c r="EC11" s="230"/>
      <c r="ED11" s="209" t="s">
        <v>104</v>
      </c>
      <c r="EE11" s="209">
        <v>2014</v>
      </c>
      <c r="EF11" s="209">
        <v>90</v>
      </c>
      <c r="EG11" s="231">
        <v>90</v>
      </c>
      <c r="EH11" s="156">
        <v>180</v>
      </c>
      <c r="EI11" s="156" t="s">
        <v>107</v>
      </c>
      <c r="EJ11" s="156" t="s">
        <v>108</v>
      </c>
      <c r="EK11" s="180">
        <v>119.44</v>
      </c>
      <c r="EL11" s="171">
        <f t="shared" si="8"/>
        <v>7.9626666666666672</v>
      </c>
      <c r="EN11" s="27" t="str">
        <f t="shared" si="9"/>
        <v xml:space="preserve"> </v>
      </c>
      <c r="EP11" s="138" t="s">
        <v>104</v>
      </c>
      <c r="EQ11" s="49">
        <v>2015</v>
      </c>
      <c r="ER11" s="49">
        <v>90</v>
      </c>
      <c r="ES11" s="27">
        <v>45</v>
      </c>
      <c r="ET11" s="27">
        <v>135</v>
      </c>
      <c r="EU11" s="27" t="s">
        <v>107</v>
      </c>
      <c r="EV11" s="27" t="s">
        <v>108</v>
      </c>
      <c r="EW11" s="139">
        <v>123.59</v>
      </c>
      <c r="EX11" s="35">
        <f t="shared" si="13"/>
        <v>10.985777777777777</v>
      </c>
      <c r="EY11" s="156"/>
      <c r="EZ11" s="156" t="str">
        <f t="shared" si="10"/>
        <v xml:space="preserve"> </v>
      </c>
      <c r="FA11" s="230"/>
      <c r="FB11" s="251" t="s">
        <v>104</v>
      </c>
      <c r="FC11" s="207">
        <v>2016</v>
      </c>
      <c r="FD11" s="209">
        <v>90</v>
      </c>
      <c r="FE11" s="156"/>
      <c r="FF11" s="169">
        <f t="shared" si="14"/>
        <v>90</v>
      </c>
      <c r="FG11" s="156" t="s">
        <v>107</v>
      </c>
      <c r="FH11" s="156" t="s">
        <v>108</v>
      </c>
      <c r="FI11" s="246">
        <v>103.73</v>
      </c>
      <c r="FJ11" s="252">
        <f t="shared" si="15"/>
        <v>13.830666666666666</v>
      </c>
      <c r="FK11" s="27" t="s">
        <v>109</v>
      </c>
      <c r="FL11" s="27">
        <f t="shared" si="11"/>
        <v>-90</v>
      </c>
      <c r="FM11" s="30" t="s">
        <v>110</v>
      </c>
      <c r="FN11" s="29"/>
      <c r="FO11" s="32"/>
      <c r="FP11" s="37"/>
      <c r="FR11" s="38"/>
      <c r="FU11" s="11"/>
      <c r="FW11" s="180"/>
      <c r="FX11" s="180" t="str">
        <f t="shared" si="12"/>
        <v xml:space="preserve"> </v>
      </c>
      <c r="FY11" s="235"/>
      <c r="FZ11" s="171"/>
      <c r="GA11" s="268"/>
      <c r="GB11" s="152"/>
      <c r="GC11" s="152"/>
      <c r="GD11" s="152"/>
      <c r="GE11" s="276"/>
      <c r="GF11" s="156"/>
      <c r="GG11" s="277"/>
      <c r="GH11" s="269"/>
      <c r="GI11" s="171"/>
    </row>
    <row r="12" spans="1:191" s="41" customFormat="1" ht="12.75" customHeight="1" x14ac:dyDescent="0.25">
      <c r="A12" s="4"/>
      <c r="B12" s="4"/>
      <c r="C12">
        <v>901200</v>
      </c>
      <c r="D12">
        <v>2001</v>
      </c>
      <c r="E12" t="s">
        <v>607</v>
      </c>
      <c r="F12" t="s">
        <v>108</v>
      </c>
      <c r="G12" s="76">
        <v>90</v>
      </c>
      <c r="H12">
        <v>93.67</v>
      </c>
      <c r="I12">
        <v>12.49</v>
      </c>
      <c r="J12" s="151"/>
      <c r="K12" s="151"/>
      <c r="L12" s="152">
        <v>901200</v>
      </c>
      <c r="M12" s="152">
        <v>2002</v>
      </c>
      <c r="N12" s="152" t="s">
        <v>607</v>
      </c>
      <c r="O12" s="152" t="s">
        <v>108</v>
      </c>
      <c r="P12" s="153">
        <v>90</v>
      </c>
      <c r="Q12" s="153">
        <v>173</v>
      </c>
      <c r="R12" s="153">
        <v>23.07</v>
      </c>
      <c r="S12" s="77"/>
      <c r="T12" s="77"/>
      <c r="U12">
        <v>901200</v>
      </c>
      <c r="V12">
        <v>2003</v>
      </c>
      <c r="W12" t="s">
        <v>607</v>
      </c>
      <c r="X12" t="s">
        <v>108</v>
      </c>
      <c r="Y12" s="76">
        <v>90</v>
      </c>
      <c r="Z12" s="76">
        <v>105.13</v>
      </c>
      <c r="AA12" s="76">
        <v>14.02</v>
      </c>
      <c r="AB12" s="151"/>
      <c r="AC12" s="151"/>
      <c r="AD12" s="172">
        <v>901200</v>
      </c>
      <c r="AE12" s="162">
        <v>2004</v>
      </c>
      <c r="AF12" s="172" t="s">
        <v>607</v>
      </c>
      <c r="AG12" s="172" t="s">
        <v>108</v>
      </c>
      <c r="AH12" s="173">
        <v>90</v>
      </c>
      <c r="AI12" s="172">
        <v>100.63</v>
      </c>
      <c r="AJ12" s="172">
        <v>13.42</v>
      </c>
      <c r="AK12" s="4"/>
      <c r="AL12" s="4"/>
      <c r="AM12" t="s">
        <v>104</v>
      </c>
      <c r="AN12">
        <v>2005</v>
      </c>
      <c r="AO12" t="s">
        <v>680</v>
      </c>
      <c r="AP12" t="s">
        <v>681</v>
      </c>
      <c r="AQ12" s="76">
        <v>90</v>
      </c>
      <c r="AR12" s="76">
        <v>0</v>
      </c>
      <c r="AS12">
        <v>45.439999999999898</v>
      </c>
      <c r="AT12" s="76">
        <v>6.05866666666667</v>
      </c>
      <c r="AU12" s="151"/>
      <c r="AV12" s="151"/>
      <c r="AW12" s="152">
        <v>901200</v>
      </c>
      <c r="AX12" s="177">
        <v>2006</v>
      </c>
      <c r="AY12" s="152" t="s">
        <v>607</v>
      </c>
      <c r="AZ12" s="152" t="s">
        <v>108</v>
      </c>
      <c r="BA12" s="152">
        <v>90</v>
      </c>
      <c r="BB12" s="152">
        <v>0</v>
      </c>
      <c r="BC12" s="152">
        <v>49.04</v>
      </c>
      <c r="BD12" s="152">
        <v>6.54</v>
      </c>
      <c r="BE12"/>
      <c r="BF12"/>
      <c r="BG12" s="78" t="s">
        <v>104</v>
      </c>
      <c r="BH12" s="78" t="s">
        <v>864</v>
      </c>
      <c r="BI12" s="78" t="s">
        <v>105</v>
      </c>
      <c r="BJ12" s="78" t="s">
        <v>106</v>
      </c>
      <c r="BK12">
        <v>90</v>
      </c>
      <c r="BL12">
        <v>0</v>
      </c>
      <c r="BM12">
        <v>12.02</v>
      </c>
      <c r="BN12">
        <v>1.56</v>
      </c>
      <c r="BO12" s="172"/>
      <c r="BP12" s="179"/>
      <c r="BQ12" s="152">
        <v>901200</v>
      </c>
      <c r="BR12" s="177">
        <v>2008</v>
      </c>
      <c r="BS12" s="152" t="s">
        <v>607</v>
      </c>
      <c r="BT12" s="152" t="s">
        <v>108</v>
      </c>
      <c r="BU12" s="152">
        <v>90</v>
      </c>
      <c r="BV12" s="152">
        <v>0</v>
      </c>
      <c r="BW12" s="152">
        <v>90</v>
      </c>
      <c r="BX12" s="152">
        <v>37</v>
      </c>
      <c r="BY12" s="152">
        <v>4.93</v>
      </c>
      <c r="BZ12" s="148" t="s">
        <v>112</v>
      </c>
      <c r="CA12" s="147"/>
      <c r="CB12" s="39" t="s">
        <v>111</v>
      </c>
      <c r="CC12" s="3" t="s">
        <v>865</v>
      </c>
      <c r="CD12" s="41">
        <v>133</v>
      </c>
      <c r="CE12" s="82">
        <v>0</v>
      </c>
      <c r="CF12" s="82">
        <v>133</v>
      </c>
      <c r="CG12" s="82" t="s">
        <v>836</v>
      </c>
      <c r="CH12" s="82" t="s">
        <v>114</v>
      </c>
      <c r="CI12" s="82">
        <v>53.93</v>
      </c>
      <c r="CJ12" s="82">
        <v>4.92</v>
      </c>
      <c r="CK12" s="180" t="s">
        <v>113</v>
      </c>
      <c r="CL12" s="180" t="str">
        <f t="shared" si="0"/>
        <v xml:space="preserve"> </v>
      </c>
      <c r="CM12" s="196">
        <v>40269</v>
      </c>
      <c r="CN12" s="198" t="s">
        <v>111</v>
      </c>
      <c r="CO12" s="192" t="s">
        <v>861</v>
      </c>
      <c r="CP12" s="156" t="s">
        <v>114</v>
      </c>
      <c r="CQ12" s="156" t="s">
        <v>62</v>
      </c>
      <c r="CR12" s="156">
        <v>133</v>
      </c>
      <c r="CS12" s="151">
        <v>73.150000000000006</v>
      </c>
      <c r="CT12" s="168">
        <v>6.6000000000000005</v>
      </c>
      <c r="CU12" s="25"/>
      <c r="CV12" s="25" t="str">
        <f t="shared" si="1"/>
        <v xml:space="preserve"> </v>
      </c>
      <c r="CW12" s="26"/>
      <c r="CX12" s="131" t="s">
        <v>111</v>
      </c>
      <c r="CY12" s="49">
        <v>2011</v>
      </c>
      <c r="CZ12" s="49">
        <v>133</v>
      </c>
      <c r="DA12" s="27" t="s">
        <v>115</v>
      </c>
      <c r="DB12" s="27"/>
      <c r="DC12" s="29">
        <f t="shared" si="2"/>
        <v>103.85083333333333</v>
      </c>
      <c r="DD12" s="130">
        <v>9.3699999999999992</v>
      </c>
      <c r="DE12" s="172"/>
      <c r="DF12" s="156" t="str">
        <f t="shared" si="3"/>
        <v xml:space="preserve"> </v>
      </c>
      <c r="DG12" s="172"/>
      <c r="DH12" s="211" t="s">
        <v>111</v>
      </c>
      <c r="DI12" s="209">
        <v>2012</v>
      </c>
      <c r="DJ12" s="209">
        <v>133</v>
      </c>
      <c r="DK12" s="156" t="s">
        <v>115</v>
      </c>
      <c r="DL12" s="156"/>
      <c r="DM12" s="210">
        <v>121.52</v>
      </c>
      <c r="DN12" s="171">
        <f t="shared" si="4"/>
        <v>10.964210526315789</v>
      </c>
      <c r="DP12" s="27" t="str">
        <f t="shared" si="5"/>
        <v xml:space="preserve"> </v>
      </c>
      <c r="DR12" s="132" t="s">
        <v>111</v>
      </c>
      <c r="DS12" s="49">
        <v>2013</v>
      </c>
      <c r="DT12" s="49">
        <v>133</v>
      </c>
      <c r="DU12" s="27">
        <v>0</v>
      </c>
      <c r="DV12" s="27">
        <v>133</v>
      </c>
      <c r="DW12" s="27" t="s">
        <v>115</v>
      </c>
      <c r="DX12" s="27"/>
      <c r="DY12" s="130">
        <v>108.17333333333333</v>
      </c>
      <c r="DZ12" s="29">
        <f t="shared" si="6"/>
        <v>9.76</v>
      </c>
      <c r="EA12" s="172"/>
      <c r="EB12" s="156" t="str">
        <f t="shared" si="7"/>
        <v xml:space="preserve"> </v>
      </c>
      <c r="EC12" s="232"/>
      <c r="ED12" s="211" t="s">
        <v>111</v>
      </c>
      <c r="EE12" s="209">
        <v>2014</v>
      </c>
      <c r="EF12" s="209">
        <v>133</v>
      </c>
      <c r="EG12" s="231">
        <v>0</v>
      </c>
      <c r="EH12" s="156">
        <v>133</v>
      </c>
      <c r="EI12" s="156" t="s">
        <v>115</v>
      </c>
      <c r="EJ12" s="156"/>
      <c r="EK12" s="180">
        <v>83.15</v>
      </c>
      <c r="EL12" s="171">
        <f t="shared" si="8"/>
        <v>7.5022556390977453</v>
      </c>
      <c r="EN12" s="27" t="str">
        <f t="shared" si="9"/>
        <v xml:space="preserve"> </v>
      </c>
      <c r="EO12" s="42"/>
      <c r="EP12" s="141" t="s">
        <v>111</v>
      </c>
      <c r="EQ12" s="49">
        <v>2015</v>
      </c>
      <c r="ER12" s="49">
        <v>133</v>
      </c>
      <c r="ES12" s="27">
        <v>0</v>
      </c>
      <c r="ET12" s="27">
        <v>133</v>
      </c>
      <c r="EU12" s="27" t="s">
        <v>115</v>
      </c>
      <c r="EV12" s="27"/>
      <c r="EW12" s="139">
        <v>103.39</v>
      </c>
      <c r="EX12" s="35">
        <f t="shared" si="13"/>
        <v>9.3284210526315796</v>
      </c>
      <c r="EY12" s="172"/>
      <c r="EZ12" s="156" t="str">
        <f t="shared" si="10"/>
        <v xml:space="preserve"> </v>
      </c>
      <c r="FA12" s="232"/>
      <c r="FB12" s="253" t="s">
        <v>111</v>
      </c>
      <c r="FC12" s="207">
        <v>2016</v>
      </c>
      <c r="FD12" s="209">
        <v>133</v>
      </c>
      <c r="FE12" s="156"/>
      <c r="FF12" s="169">
        <f t="shared" si="14"/>
        <v>133</v>
      </c>
      <c r="FG12" s="156" t="s">
        <v>115</v>
      </c>
      <c r="FH12" s="156"/>
      <c r="FI12" s="246">
        <v>68.11</v>
      </c>
      <c r="FJ12" s="252">
        <f t="shared" si="15"/>
        <v>6.1452631578947372</v>
      </c>
      <c r="FL12" s="27" t="str">
        <f t="shared" si="11"/>
        <v xml:space="preserve"> </v>
      </c>
      <c r="FM12" s="42"/>
      <c r="FN12" s="43" t="s">
        <v>111</v>
      </c>
      <c r="FO12" s="20">
        <v>2017</v>
      </c>
      <c r="FP12" s="33">
        <v>133</v>
      </c>
      <c r="FQ12" s="27"/>
      <c r="FR12" s="34">
        <v>133</v>
      </c>
      <c r="FS12" t="s">
        <v>117</v>
      </c>
      <c r="FT12" t="s">
        <v>66</v>
      </c>
      <c r="FU12" s="11">
        <v>131.81</v>
      </c>
      <c r="FV12" s="35">
        <f>IF(FU12&gt;0,(FU12/FR12)*12,FU12)</f>
        <v>11.89263157894737</v>
      </c>
      <c r="FW12" s="180" t="s">
        <v>118</v>
      </c>
      <c r="FX12" s="180" t="str">
        <f t="shared" si="12"/>
        <v xml:space="preserve"> </v>
      </c>
      <c r="FY12" s="235" t="s">
        <v>119</v>
      </c>
      <c r="FZ12" s="278" t="s">
        <v>111</v>
      </c>
      <c r="GA12" s="268">
        <v>2018</v>
      </c>
      <c r="GB12" s="162" t="s">
        <v>117</v>
      </c>
      <c r="GC12" s="152" t="s">
        <v>66</v>
      </c>
      <c r="GD12" s="152" t="s">
        <v>116</v>
      </c>
      <c r="GE12" s="275">
        <v>133</v>
      </c>
      <c r="GF12" s="156">
        <v>30</v>
      </c>
      <c r="GG12" s="273">
        <f t="shared" ref="GG12:GG24" si="19">GE12-GF12</f>
        <v>103</v>
      </c>
      <c r="GH12" s="269">
        <v>50.4</v>
      </c>
      <c r="GI12" s="252">
        <f>IF(GH12&gt;0,(GH12/GG12)*12,GH12)</f>
        <v>5.8718446601941743</v>
      </c>
    </row>
    <row r="13" spans="1:191" ht="12.75" customHeight="1" x14ac:dyDescent="0.25">
      <c r="A13" s="4"/>
      <c r="B13" s="4"/>
      <c r="C13" s="86" t="s">
        <v>833</v>
      </c>
      <c r="D13">
        <v>2001</v>
      </c>
      <c r="E13" t="s">
        <v>682</v>
      </c>
      <c r="F13" s="87"/>
      <c r="G13" s="88">
        <v>133</v>
      </c>
      <c r="H13">
        <v>113.01</v>
      </c>
      <c r="I13">
        <v>10.199999999999999</v>
      </c>
      <c r="J13" s="151"/>
      <c r="K13" s="151"/>
      <c r="L13" s="154" t="s">
        <v>833</v>
      </c>
      <c r="M13" s="152">
        <v>2002</v>
      </c>
      <c r="N13" s="152" t="s">
        <v>682</v>
      </c>
      <c r="O13" s="152"/>
      <c r="P13" s="155">
        <v>133</v>
      </c>
      <c r="Q13" s="152">
        <v>132.38999999999999</v>
      </c>
      <c r="R13" s="152">
        <v>11.94</v>
      </c>
      <c r="S13" s="77"/>
      <c r="T13" s="77"/>
      <c r="U13" s="81" t="s">
        <v>833</v>
      </c>
      <c r="V13">
        <v>2003</v>
      </c>
      <c r="W13" t="s">
        <v>682</v>
      </c>
      <c r="X13" t="s">
        <v>682</v>
      </c>
      <c r="Y13" s="88">
        <v>133</v>
      </c>
      <c r="Z13">
        <v>133.24</v>
      </c>
      <c r="AA13">
        <v>12.02</v>
      </c>
      <c r="AB13" s="151"/>
      <c r="AC13" s="151"/>
      <c r="AD13" s="174" t="s">
        <v>833</v>
      </c>
      <c r="AE13" s="162">
        <v>2004</v>
      </c>
      <c r="AF13" s="152" t="s">
        <v>682</v>
      </c>
      <c r="AG13" s="152" t="s">
        <v>682</v>
      </c>
      <c r="AH13" s="175">
        <v>133</v>
      </c>
      <c r="AI13" s="152">
        <v>119.06</v>
      </c>
      <c r="AJ13" s="152">
        <v>10.74</v>
      </c>
      <c r="AK13" s="4"/>
      <c r="AL13" s="4"/>
      <c r="AM13" s="81" t="s">
        <v>833</v>
      </c>
      <c r="AN13">
        <v>2005</v>
      </c>
      <c r="AO13" t="s">
        <v>682</v>
      </c>
      <c r="AP13" t="s">
        <v>682</v>
      </c>
      <c r="AQ13" s="76">
        <v>133</v>
      </c>
      <c r="AR13" s="76">
        <v>0</v>
      </c>
      <c r="AS13">
        <v>43.439999999999898</v>
      </c>
      <c r="AT13" s="76">
        <v>3.9193984962405901</v>
      </c>
      <c r="AU13" s="151"/>
      <c r="AV13" s="151"/>
      <c r="AW13" s="154" t="s">
        <v>833</v>
      </c>
      <c r="AX13" s="177">
        <v>2006</v>
      </c>
      <c r="AY13" s="152" t="s">
        <v>682</v>
      </c>
      <c r="AZ13" s="152" t="s">
        <v>682</v>
      </c>
      <c r="BA13" s="159">
        <v>133</v>
      </c>
      <c r="BB13" s="152">
        <v>0</v>
      </c>
      <c r="BC13" s="151">
        <v>61.13</v>
      </c>
      <c r="BD13" s="151">
        <v>5.52</v>
      </c>
      <c r="BE13"/>
      <c r="BF13"/>
      <c r="BG13" s="81" t="s">
        <v>833</v>
      </c>
      <c r="BH13" s="78" t="s">
        <v>864</v>
      </c>
      <c r="BI13" s="78" t="s">
        <v>114</v>
      </c>
      <c r="BJ13" s="78" t="s">
        <v>114</v>
      </c>
      <c r="BK13">
        <v>133</v>
      </c>
      <c r="BL13">
        <v>0</v>
      </c>
      <c r="BM13">
        <v>31.35</v>
      </c>
      <c r="BN13">
        <v>2.88</v>
      </c>
      <c r="BO13" s="156"/>
      <c r="BP13" s="162"/>
      <c r="BQ13" s="157">
        <v>901300</v>
      </c>
      <c r="BR13" s="177">
        <v>2008</v>
      </c>
      <c r="BS13" s="152" t="s">
        <v>821</v>
      </c>
      <c r="BT13" s="152" t="s">
        <v>771</v>
      </c>
      <c r="BU13" s="152">
        <v>133</v>
      </c>
      <c r="BV13" s="152">
        <v>0</v>
      </c>
      <c r="BW13" s="152">
        <v>133</v>
      </c>
      <c r="BX13" s="152">
        <v>30.6</v>
      </c>
      <c r="BY13" s="151">
        <f>(BX13/BU13)*12</f>
        <v>2.7609022556390981</v>
      </c>
      <c r="BZ13" s="148"/>
      <c r="CA13" s="147"/>
      <c r="CB13" s="24" t="s">
        <v>120</v>
      </c>
      <c r="CC13" s="3" t="s">
        <v>865</v>
      </c>
      <c r="CD13" s="27">
        <v>60</v>
      </c>
      <c r="CE13" s="82">
        <v>-30</v>
      </c>
      <c r="CF13" s="82">
        <v>30</v>
      </c>
      <c r="CG13" s="82" t="s">
        <v>121</v>
      </c>
      <c r="CH13" s="82" t="s">
        <v>122</v>
      </c>
      <c r="CI13" s="82">
        <v>3.1</v>
      </c>
      <c r="CJ13" s="82">
        <v>0.6</v>
      </c>
      <c r="CK13" s="180"/>
      <c r="CL13" s="180" t="str">
        <f t="shared" si="0"/>
        <v xml:space="preserve"> </v>
      </c>
      <c r="CM13" s="196"/>
      <c r="CN13" s="197" t="s">
        <v>120</v>
      </c>
      <c r="CO13" s="192" t="s">
        <v>861</v>
      </c>
      <c r="CP13" s="156" t="s">
        <v>121</v>
      </c>
      <c r="CQ13" s="156" t="s">
        <v>122</v>
      </c>
      <c r="CR13" s="156">
        <v>60</v>
      </c>
      <c r="CS13" s="151">
        <v>3.93</v>
      </c>
      <c r="CT13" s="168">
        <v>0.78600000000000003</v>
      </c>
      <c r="CV13" s="25" t="str">
        <f t="shared" si="1"/>
        <v xml:space="preserve"> </v>
      </c>
      <c r="CX13" s="129" t="s">
        <v>120</v>
      </c>
      <c r="CY13" s="49">
        <v>2011</v>
      </c>
      <c r="CZ13" s="49">
        <v>60</v>
      </c>
      <c r="DA13" s="27" t="s">
        <v>123</v>
      </c>
      <c r="DB13" s="27" t="s">
        <v>124</v>
      </c>
      <c r="DC13" s="29">
        <f t="shared" si="2"/>
        <v>6.45</v>
      </c>
      <c r="DD13" s="130">
        <v>1.29</v>
      </c>
      <c r="DE13" s="156"/>
      <c r="DF13" s="156" t="str">
        <f t="shared" si="3"/>
        <v xml:space="preserve"> </v>
      </c>
      <c r="DG13" s="156"/>
      <c r="DH13" s="209" t="s">
        <v>120</v>
      </c>
      <c r="DI13" s="209">
        <v>2012</v>
      </c>
      <c r="DJ13" s="209">
        <v>60</v>
      </c>
      <c r="DK13" s="156" t="s">
        <v>123</v>
      </c>
      <c r="DL13" s="156" t="s">
        <v>124</v>
      </c>
      <c r="DM13" s="210">
        <v>13.39</v>
      </c>
      <c r="DN13" s="171">
        <f t="shared" si="4"/>
        <v>2.6779999999999999</v>
      </c>
      <c r="DP13" s="27" t="str">
        <f t="shared" si="5"/>
        <v xml:space="preserve"> </v>
      </c>
      <c r="DR13" s="49" t="s">
        <v>120</v>
      </c>
      <c r="DS13" s="49">
        <v>2013</v>
      </c>
      <c r="DT13" s="49">
        <v>60</v>
      </c>
      <c r="DU13" s="27">
        <v>-22</v>
      </c>
      <c r="DV13" s="27">
        <v>38</v>
      </c>
      <c r="DW13" s="27" t="s">
        <v>123</v>
      </c>
      <c r="DX13" s="27" t="s">
        <v>124</v>
      </c>
      <c r="DY13" s="130">
        <v>7.0300000000000011</v>
      </c>
      <c r="DZ13" s="29">
        <f t="shared" si="6"/>
        <v>2.2200000000000002</v>
      </c>
      <c r="EA13" s="156"/>
      <c r="EB13" s="156" t="str">
        <f t="shared" si="7"/>
        <v xml:space="preserve"> </v>
      </c>
      <c r="EC13" s="230"/>
      <c r="ED13" s="209" t="s">
        <v>120</v>
      </c>
      <c r="EE13" s="209">
        <v>2014</v>
      </c>
      <c r="EF13" s="209">
        <v>60</v>
      </c>
      <c r="EG13" s="231">
        <v>-40</v>
      </c>
      <c r="EH13" s="156">
        <v>20</v>
      </c>
      <c r="EI13" s="156" t="s">
        <v>124</v>
      </c>
      <c r="EJ13" s="156"/>
      <c r="EK13" s="180">
        <v>10.34</v>
      </c>
      <c r="EL13" s="171">
        <f t="shared" si="8"/>
        <v>6.2040000000000006</v>
      </c>
      <c r="EN13" s="27" t="str">
        <f t="shared" si="9"/>
        <v xml:space="preserve"> </v>
      </c>
      <c r="EP13" s="138" t="s">
        <v>120</v>
      </c>
      <c r="EQ13" s="49">
        <v>2015</v>
      </c>
      <c r="ER13" s="49">
        <v>60</v>
      </c>
      <c r="ES13" s="27">
        <v>0</v>
      </c>
      <c r="ET13" s="27">
        <v>60</v>
      </c>
      <c r="EU13" s="27" t="s">
        <v>124</v>
      </c>
      <c r="EW13" s="139">
        <v>29.32</v>
      </c>
      <c r="EX13" s="35">
        <f t="shared" si="13"/>
        <v>5.8640000000000008</v>
      </c>
      <c r="EY13" s="156"/>
      <c r="EZ13" s="156" t="str">
        <f t="shared" si="10"/>
        <v xml:space="preserve"> </v>
      </c>
      <c r="FA13" s="230"/>
      <c r="FB13" s="251" t="s">
        <v>120</v>
      </c>
      <c r="FC13" s="207">
        <v>2016</v>
      </c>
      <c r="FD13" s="209">
        <v>60</v>
      </c>
      <c r="FE13" s="156"/>
      <c r="FF13" s="169">
        <f t="shared" si="14"/>
        <v>60</v>
      </c>
      <c r="FG13" s="156" t="s">
        <v>124</v>
      </c>
      <c r="FH13" s="156"/>
      <c r="FI13" s="246">
        <v>33.840000000000003</v>
      </c>
      <c r="FJ13" s="252">
        <f t="shared" si="15"/>
        <v>6.7680000000000007</v>
      </c>
      <c r="FL13" s="27" t="str">
        <f t="shared" si="11"/>
        <v xml:space="preserve"> </v>
      </c>
      <c r="FN13" s="31" t="s">
        <v>120</v>
      </c>
      <c r="FO13" s="20">
        <v>2017</v>
      </c>
      <c r="FP13" s="33">
        <v>60</v>
      </c>
      <c r="FR13" s="34">
        <v>60</v>
      </c>
      <c r="FS13" t="s">
        <v>123</v>
      </c>
      <c r="FT13" t="s">
        <v>66</v>
      </c>
      <c r="FU13" s="11">
        <v>40.03</v>
      </c>
      <c r="FV13" s="35">
        <f>IF(FU13&gt;0,(FU13/FR13)*12,FU13)</f>
        <v>8.0060000000000002</v>
      </c>
      <c r="FW13" s="180"/>
      <c r="FX13" s="180" t="str">
        <f t="shared" si="12"/>
        <v xml:space="preserve"> </v>
      </c>
      <c r="FY13" s="235"/>
      <c r="FZ13" s="274" t="s">
        <v>120</v>
      </c>
      <c r="GA13" s="268">
        <v>2018</v>
      </c>
      <c r="GB13" s="152" t="s">
        <v>123</v>
      </c>
      <c r="GC13" s="152" t="s">
        <v>66</v>
      </c>
      <c r="GD13" s="152" t="s">
        <v>125</v>
      </c>
      <c r="GE13" s="275">
        <v>60</v>
      </c>
      <c r="GF13" s="156"/>
      <c r="GG13" s="273">
        <f t="shared" si="19"/>
        <v>60</v>
      </c>
      <c r="GH13" s="269">
        <v>17.54</v>
      </c>
      <c r="GI13" s="252">
        <f>IF(GH13&gt;0,(GH13/GG13)*12,GH13)</f>
        <v>3.508</v>
      </c>
    </row>
    <row r="14" spans="1:191" ht="12.75" customHeight="1" x14ac:dyDescent="0.25">
      <c r="A14" s="4"/>
      <c r="B14" s="4"/>
      <c r="C14">
        <v>901400</v>
      </c>
      <c r="D14">
        <v>2001</v>
      </c>
      <c r="E14" t="s">
        <v>577</v>
      </c>
      <c r="F14"/>
      <c r="G14" s="76">
        <v>60</v>
      </c>
      <c r="H14">
        <v>54.07</v>
      </c>
      <c r="I14">
        <v>10.81</v>
      </c>
      <c r="J14" s="151"/>
      <c r="K14" s="151"/>
      <c r="L14" s="152">
        <v>901400</v>
      </c>
      <c r="M14" s="152">
        <v>2002</v>
      </c>
      <c r="N14" s="152" t="s">
        <v>577</v>
      </c>
      <c r="O14" s="152"/>
      <c r="P14" s="153">
        <v>60</v>
      </c>
      <c r="Q14" s="153">
        <v>76.84</v>
      </c>
      <c r="R14" s="153">
        <v>15.37</v>
      </c>
      <c r="S14" s="77"/>
      <c r="T14" s="77"/>
      <c r="U14">
        <v>901400</v>
      </c>
      <c r="V14">
        <v>2003</v>
      </c>
      <c r="W14" t="s">
        <v>577</v>
      </c>
      <c r="X14" t="s">
        <v>618</v>
      </c>
      <c r="Y14" s="76">
        <v>60</v>
      </c>
      <c r="Z14" s="76">
        <v>36.36</v>
      </c>
      <c r="AA14" s="76">
        <v>7.27</v>
      </c>
      <c r="AB14" s="151"/>
      <c r="AC14" s="151"/>
      <c r="AD14" s="156">
        <v>901400</v>
      </c>
      <c r="AE14" s="162">
        <v>2004</v>
      </c>
      <c r="AF14" s="156" t="s">
        <v>577</v>
      </c>
      <c r="AG14" s="156" t="s">
        <v>649</v>
      </c>
      <c r="AH14" s="171">
        <v>60</v>
      </c>
      <c r="AI14" s="156">
        <v>40.159999999999997</v>
      </c>
      <c r="AJ14" s="156">
        <v>8.0299999999999994</v>
      </c>
      <c r="AK14" s="4"/>
      <c r="AL14" s="4"/>
      <c r="AM14" t="s">
        <v>120</v>
      </c>
      <c r="AN14">
        <v>2005</v>
      </c>
      <c r="AO14" t="s">
        <v>683</v>
      </c>
      <c r="AP14" t="s">
        <v>684</v>
      </c>
      <c r="AQ14" s="76">
        <v>60</v>
      </c>
      <c r="AR14" s="76">
        <v>-35</v>
      </c>
      <c r="AS14">
        <v>10.26</v>
      </c>
      <c r="AT14" s="76">
        <v>2.052</v>
      </c>
      <c r="AU14" s="151"/>
      <c r="AV14" s="151"/>
      <c r="AW14" s="152">
        <v>901400</v>
      </c>
      <c r="AX14" s="177">
        <v>2006</v>
      </c>
      <c r="AY14" s="152" t="s">
        <v>769</v>
      </c>
      <c r="AZ14" s="152" t="s">
        <v>649</v>
      </c>
      <c r="BA14" s="152">
        <v>60</v>
      </c>
      <c r="BB14" s="152">
        <v>-30</v>
      </c>
      <c r="BC14" s="152">
        <v>8.25</v>
      </c>
      <c r="BD14" s="152">
        <v>1.65</v>
      </c>
      <c r="BE14"/>
      <c r="BF14"/>
      <c r="BG14" s="78" t="s">
        <v>120</v>
      </c>
      <c r="BH14" s="78" t="s">
        <v>864</v>
      </c>
      <c r="BI14" s="78" t="s">
        <v>121</v>
      </c>
      <c r="BJ14" s="78" t="s">
        <v>122</v>
      </c>
      <c r="BK14">
        <v>60</v>
      </c>
      <c r="BL14">
        <v>-30</v>
      </c>
      <c r="BM14">
        <v>3.32</v>
      </c>
      <c r="BN14">
        <v>0.72</v>
      </c>
      <c r="BO14" s="156"/>
      <c r="BP14" s="162"/>
      <c r="BQ14" s="152">
        <v>901400</v>
      </c>
      <c r="BR14" s="177">
        <v>2008</v>
      </c>
      <c r="BS14" s="152" t="s">
        <v>769</v>
      </c>
      <c r="BT14" s="152" t="s">
        <v>649</v>
      </c>
      <c r="BU14" s="152">
        <v>60</v>
      </c>
      <c r="BV14" s="152">
        <v>-30</v>
      </c>
      <c r="BW14" s="152">
        <v>30</v>
      </c>
      <c r="BX14" s="152">
        <v>5.45</v>
      </c>
      <c r="BY14" s="152">
        <v>1.0900000000000001</v>
      </c>
      <c r="BZ14" s="148"/>
      <c r="CA14" s="147"/>
      <c r="CB14" s="24"/>
      <c r="CC14" s="3"/>
      <c r="CE14" s="82"/>
      <c r="CF14" s="82"/>
      <c r="CG14" s="82"/>
      <c r="CH14" s="82"/>
      <c r="CI14" s="82"/>
      <c r="CJ14" s="82"/>
      <c r="CK14" s="180"/>
      <c r="CL14" s="180"/>
      <c r="CM14" s="196"/>
      <c r="CN14" s="197"/>
      <c r="CO14" s="192"/>
      <c r="CP14" s="156"/>
      <c r="CQ14" s="156"/>
      <c r="CR14" s="156"/>
      <c r="CS14" s="151"/>
      <c r="CT14" s="151"/>
      <c r="CX14" s="129"/>
      <c r="CY14" s="49"/>
      <c r="CZ14" s="49"/>
      <c r="DD14" s="130"/>
      <c r="DE14" s="156"/>
      <c r="DF14" s="156"/>
      <c r="DG14" s="156"/>
      <c r="DH14" s="209"/>
      <c r="DI14" s="209"/>
      <c r="DJ14" s="209"/>
      <c r="DK14" s="156"/>
      <c r="DL14" s="156"/>
      <c r="DM14" s="210"/>
      <c r="DN14" s="171"/>
      <c r="DR14" s="49"/>
      <c r="DS14" s="49"/>
      <c r="DT14" s="49"/>
      <c r="DY14" s="130"/>
      <c r="DZ14" s="29"/>
      <c r="EA14" s="156"/>
      <c r="EB14" s="156"/>
      <c r="EC14" s="230"/>
      <c r="ED14" s="209"/>
      <c r="EE14" s="209"/>
      <c r="EF14" s="209"/>
      <c r="EG14" s="231"/>
      <c r="EH14" s="156"/>
      <c r="EI14" s="156"/>
      <c r="EJ14" s="156"/>
      <c r="EK14" s="180"/>
      <c r="EL14" s="171"/>
      <c r="EP14" s="138"/>
      <c r="EQ14" s="49"/>
      <c r="ER14" s="49"/>
      <c r="EW14" s="139"/>
      <c r="EX14" s="35"/>
      <c r="EY14" s="156"/>
      <c r="EZ14" s="156"/>
      <c r="FA14" s="230"/>
      <c r="FB14" s="251"/>
      <c r="FC14" s="207"/>
      <c r="FD14" s="209"/>
      <c r="FE14" s="156"/>
      <c r="FF14" s="169"/>
      <c r="FG14" s="156"/>
      <c r="FH14" s="156"/>
      <c r="FI14" s="246"/>
      <c r="FJ14" s="252"/>
      <c r="FN14" s="31"/>
      <c r="FO14" s="20"/>
      <c r="FP14" s="33"/>
      <c r="FR14" s="34"/>
      <c r="FU14" s="11"/>
      <c r="FV14" s="35"/>
      <c r="FW14" s="180"/>
      <c r="FX14" s="180"/>
      <c r="FY14" s="235"/>
      <c r="FZ14" s="274"/>
      <c r="GA14" s="268"/>
      <c r="GB14" s="152"/>
      <c r="GC14" s="152"/>
      <c r="GD14" s="152"/>
      <c r="GE14" s="275"/>
      <c r="GF14" s="156"/>
      <c r="GG14" s="273"/>
      <c r="GH14" s="269"/>
      <c r="GI14" s="252"/>
    </row>
    <row r="15" spans="1:191" ht="12.75" customHeight="1" x14ac:dyDescent="0.25">
      <c r="A15" s="4"/>
      <c r="B15" s="4"/>
      <c r="C15">
        <v>901600</v>
      </c>
      <c r="D15">
        <v>2001</v>
      </c>
      <c r="E15" t="s">
        <v>626</v>
      </c>
      <c r="F15"/>
      <c r="G15" s="76">
        <v>127</v>
      </c>
      <c r="H15">
        <v>97.6</v>
      </c>
      <c r="I15">
        <v>9.2200000000000006</v>
      </c>
      <c r="J15" s="151" t="s">
        <v>838</v>
      </c>
      <c r="K15" s="151">
        <v>-127</v>
      </c>
      <c r="L15" s="156"/>
      <c r="M15" s="152"/>
      <c r="N15" s="156"/>
      <c r="O15" s="156"/>
      <c r="P15" s="156"/>
      <c r="Q15" s="156"/>
      <c r="R15" s="156"/>
      <c r="S15" s="6"/>
      <c r="T15" s="6"/>
      <c r="U15"/>
      <c r="V15"/>
      <c r="W15"/>
      <c r="X15"/>
      <c r="Y15" s="76"/>
      <c r="Z15" s="76"/>
      <c r="AA15" s="76"/>
      <c r="AB15" s="151"/>
      <c r="AC15" s="151"/>
      <c r="AD15" s="156"/>
      <c r="AE15" s="162"/>
      <c r="AF15" s="156"/>
      <c r="AG15" s="156"/>
      <c r="AH15" s="171"/>
      <c r="AI15" s="156"/>
      <c r="AJ15" s="156"/>
      <c r="AK15" s="4"/>
      <c r="AL15" s="4"/>
      <c r="AM15"/>
      <c r="AN15"/>
      <c r="AO15"/>
      <c r="AP15"/>
      <c r="AQ15" s="76"/>
      <c r="AR15" s="76"/>
      <c r="AS15"/>
      <c r="AT15" s="76"/>
      <c r="AU15" s="151"/>
      <c r="AV15" s="151"/>
      <c r="AW15" s="152"/>
      <c r="AX15" s="177"/>
      <c r="AY15" s="152"/>
      <c r="AZ15" s="152"/>
      <c r="BA15" s="152"/>
      <c r="BB15" s="152"/>
      <c r="BC15" s="152"/>
      <c r="BD15" s="152"/>
      <c r="BE15"/>
      <c r="BF15"/>
      <c r="BG15" s="78"/>
      <c r="BH15" s="78"/>
      <c r="BI15" s="78"/>
      <c r="BJ15" s="78"/>
      <c r="BK15"/>
      <c r="BL15"/>
      <c r="BM15"/>
      <c r="BN15"/>
      <c r="BO15" s="156"/>
      <c r="BP15" s="162"/>
      <c r="BQ15" s="152"/>
      <c r="BR15" s="177"/>
      <c r="BS15" s="152"/>
      <c r="BT15" s="152"/>
      <c r="BU15" s="152"/>
      <c r="BV15" s="156"/>
      <c r="BW15" s="156"/>
      <c r="BX15" s="152"/>
      <c r="BY15" s="152"/>
      <c r="BZ15" s="148"/>
      <c r="CA15" s="147"/>
      <c r="CB15" s="24"/>
      <c r="CC15" s="3"/>
      <c r="CE15" s="82"/>
      <c r="CF15" s="82"/>
      <c r="CG15" s="82"/>
      <c r="CH15" s="82"/>
      <c r="CI15" s="82"/>
      <c r="CJ15" s="82"/>
      <c r="CK15" s="180"/>
      <c r="CL15" s="180"/>
      <c r="CM15" s="196"/>
      <c r="CN15" s="197"/>
      <c r="CO15" s="192"/>
      <c r="CP15" s="156"/>
      <c r="CQ15" s="156"/>
      <c r="CR15" s="156"/>
      <c r="CS15" s="151"/>
      <c r="CT15" s="151"/>
      <c r="CX15" s="129"/>
      <c r="CY15" s="49"/>
      <c r="CZ15" s="49"/>
      <c r="DD15" s="130"/>
      <c r="DE15" s="156"/>
      <c r="DF15" s="156"/>
      <c r="DG15" s="156"/>
      <c r="DH15" s="209"/>
      <c r="DI15" s="209"/>
      <c r="DJ15" s="209"/>
      <c r="DK15" s="156"/>
      <c r="DL15" s="156"/>
      <c r="DM15" s="210"/>
      <c r="DN15" s="171"/>
      <c r="DR15" s="49"/>
      <c r="DS15" s="49"/>
      <c r="DT15" s="49"/>
      <c r="DY15" s="130"/>
      <c r="DZ15" s="29"/>
      <c r="EA15" s="156"/>
      <c r="EB15" s="156"/>
      <c r="EC15" s="230"/>
      <c r="ED15" s="209"/>
      <c r="EE15" s="209"/>
      <c r="EF15" s="209"/>
      <c r="EG15" s="231"/>
      <c r="EH15" s="156"/>
      <c r="EI15" s="156"/>
      <c r="EJ15" s="156"/>
      <c r="EK15" s="180"/>
      <c r="EL15" s="171"/>
      <c r="EP15" s="138"/>
      <c r="EQ15" s="49"/>
      <c r="ER15" s="49"/>
      <c r="EW15" s="139"/>
      <c r="EX15" s="35"/>
      <c r="EY15" s="156"/>
      <c r="EZ15" s="156"/>
      <c r="FA15" s="230"/>
      <c r="FB15" s="251"/>
      <c r="FC15" s="207"/>
      <c r="FD15" s="209"/>
      <c r="FE15" s="156"/>
      <c r="FF15" s="169"/>
      <c r="FG15" s="156"/>
      <c r="FH15" s="156"/>
      <c r="FI15" s="246"/>
      <c r="FJ15" s="252"/>
      <c r="FN15" s="31"/>
      <c r="FO15" s="20"/>
      <c r="FP15" s="33"/>
      <c r="FR15" s="34"/>
      <c r="FU15" s="11"/>
      <c r="FV15" s="35"/>
      <c r="FW15" s="180"/>
      <c r="FX15" s="180"/>
      <c r="FY15" s="235"/>
      <c r="FZ15" s="274"/>
      <c r="GA15" s="268"/>
      <c r="GB15" s="152"/>
      <c r="GC15" s="152"/>
      <c r="GD15" s="152"/>
      <c r="GE15" s="275"/>
      <c r="GF15" s="156"/>
      <c r="GG15" s="273"/>
      <c r="GH15" s="269"/>
      <c r="GI15" s="252"/>
    </row>
    <row r="16" spans="1:191" ht="12.75" customHeight="1" x14ac:dyDescent="0.25">
      <c r="A16" s="4"/>
      <c r="B16" s="4"/>
      <c r="C16">
        <v>901700</v>
      </c>
      <c r="D16">
        <v>2001</v>
      </c>
      <c r="E16" t="s">
        <v>571</v>
      </c>
      <c r="F16"/>
      <c r="G16" s="76">
        <v>93</v>
      </c>
      <c r="H16">
        <v>37.71</v>
      </c>
      <c r="I16">
        <v>4.87</v>
      </c>
      <c r="J16" s="151"/>
      <c r="K16" s="151"/>
      <c r="L16" s="152">
        <v>901700</v>
      </c>
      <c r="M16" s="152">
        <v>2002</v>
      </c>
      <c r="N16" s="152" t="s">
        <v>571</v>
      </c>
      <c r="O16" s="152"/>
      <c r="P16" s="153">
        <v>93</v>
      </c>
      <c r="Q16" s="153">
        <v>88.81</v>
      </c>
      <c r="R16" s="153">
        <v>11.46</v>
      </c>
      <c r="S16" s="77" t="s">
        <v>859</v>
      </c>
      <c r="T16" s="77">
        <v>-93</v>
      </c>
      <c r="U16"/>
      <c r="V16"/>
      <c r="W16"/>
      <c r="X16"/>
      <c r="Y16" s="76"/>
      <c r="Z16" s="76"/>
      <c r="AA16" s="76"/>
      <c r="AB16" s="151"/>
      <c r="AC16" s="151"/>
      <c r="AD16" s="156"/>
      <c r="AE16" s="162"/>
      <c r="AF16" s="156"/>
      <c r="AG16" s="156"/>
      <c r="AH16" s="171"/>
      <c r="AI16" s="156"/>
      <c r="AJ16" s="156"/>
      <c r="AK16" s="4"/>
      <c r="AL16" s="4"/>
      <c r="AM16"/>
      <c r="AN16"/>
      <c r="AO16"/>
      <c r="AP16"/>
      <c r="AQ16" s="76"/>
      <c r="AR16" s="76"/>
      <c r="AS16"/>
      <c r="AT16" s="76"/>
      <c r="AU16" s="151"/>
      <c r="AV16" s="151"/>
      <c r="AW16" s="152"/>
      <c r="AX16" s="177"/>
      <c r="AY16" s="152"/>
      <c r="AZ16" s="152"/>
      <c r="BA16" s="152"/>
      <c r="BB16" s="152"/>
      <c r="BC16" s="152"/>
      <c r="BD16" s="152"/>
      <c r="BE16"/>
      <c r="BF16"/>
      <c r="BG16" s="78"/>
      <c r="BH16" s="78"/>
      <c r="BI16" s="78"/>
      <c r="BJ16" s="78"/>
      <c r="BK16"/>
      <c r="BL16"/>
      <c r="BM16"/>
      <c r="BN16"/>
      <c r="BO16" s="156"/>
      <c r="BP16" s="162"/>
      <c r="BQ16" s="152"/>
      <c r="BR16" s="177"/>
      <c r="BS16" s="152"/>
      <c r="BT16" s="152"/>
      <c r="BU16" s="152"/>
      <c r="BV16" s="156"/>
      <c r="BW16" s="156"/>
      <c r="BX16" s="152"/>
      <c r="BY16" s="152"/>
      <c r="BZ16" s="148"/>
      <c r="CA16" s="147"/>
      <c r="CB16" s="24"/>
      <c r="CC16" s="3"/>
      <c r="CE16" s="82"/>
      <c r="CF16" s="82"/>
      <c r="CG16" s="82"/>
      <c r="CH16" s="82"/>
      <c r="CI16" s="82"/>
      <c r="CJ16" s="82"/>
      <c r="CK16" s="180"/>
      <c r="CL16" s="180"/>
      <c r="CM16" s="196"/>
      <c r="CN16" s="197"/>
      <c r="CO16" s="192"/>
      <c r="CP16" s="156"/>
      <c r="CQ16" s="156"/>
      <c r="CR16" s="156"/>
      <c r="CS16" s="151"/>
      <c r="CT16" s="151"/>
      <c r="CX16" s="129"/>
      <c r="CY16" s="49"/>
      <c r="CZ16" s="49"/>
      <c r="DD16" s="130"/>
      <c r="DE16" s="156"/>
      <c r="DF16" s="156"/>
      <c r="DG16" s="156"/>
      <c r="DH16" s="209"/>
      <c r="DI16" s="209"/>
      <c r="DJ16" s="209"/>
      <c r="DK16" s="156"/>
      <c r="DL16" s="156"/>
      <c r="DM16" s="210"/>
      <c r="DN16" s="171"/>
      <c r="DR16" s="49"/>
      <c r="DS16" s="49"/>
      <c r="DT16" s="49"/>
      <c r="DY16" s="130"/>
      <c r="DZ16" s="29"/>
      <c r="EA16" s="156"/>
      <c r="EB16" s="156"/>
      <c r="EC16" s="230"/>
      <c r="ED16" s="209"/>
      <c r="EE16" s="209"/>
      <c r="EF16" s="209"/>
      <c r="EG16" s="231"/>
      <c r="EH16" s="156"/>
      <c r="EI16" s="156"/>
      <c r="EJ16" s="156"/>
      <c r="EK16" s="180"/>
      <c r="EL16" s="171"/>
      <c r="EP16" s="138"/>
      <c r="EQ16" s="49"/>
      <c r="ER16" s="49"/>
      <c r="EW16" s="139"/>
      <c r="EX16" s="35"/>
      <c r="EY16" s="156"/>
      <c r="EZ16" s="156"/>
      <c r="FA16" s="230"/>
      <c r="FB16" s="251"/>
      <c r="FC16" s="207"/>
      <c r="FD16" s="209"/>
      <c r="FE16" s="156"/>
      <c r="FF16" s="169"/>
      <c r="FG16" s="156"/>
      <c r="FH16" s="156"/>
      <c r="FI16" s="246"/>
      <c r="FJ16" s="252"/>
      <c r="FN16" s="31"/>
      <c r="FO16" s="20"/>
      <c r="FP16" s="33"/>
      <c r="FR16" s="34"/>
      <c r="FU16" s="11"/>
      <c r="FV16" s="35"/>
      <c r="FW16" s="180"/>
      <c r="FX16" s="180"/>
      <c r="FY16" s="235"/>
      <c r="FZ16" s="274"/>
      <c r="GA16" s="268"/>
      <c r="GB16" s="152"/>
      <c r="GC16" s="152"/>
      <c r="GD16" s="152"/>
      <c r="GE16" s="275"/>
      <c r="GF16" s="156"/>
      <c r="GG16" s="273"/>
      <c r="GH16" s="269"/>
      <c r="GI16" s="252"/>
    </row>
    <row r="17" spans="1:200" ht="12.75" customHeight="1" x14ac:dyDescent="0.25">
      <c r="A17" s="4"/>
      <c r="B17" s="4"/>
      <c r="C17">
        <v>901900</v>
      </c>
      <c r="D17">
        <v>2001</v>
      </c>
      <c r="E17" t="s">
        <v>620</v>
      </c>
      <c r="F17" t="s">
        <v>628</v>
      </c>
      <c r="G17" s="76">
        <v>44.7</v>
      </c>
      <c r="H17">
        <v>153.99</v>
      </c>
      <c r="I17">
        <v>41.34</v>
      </c>
      <c r="J17" s="151"/>
      <c r="K17" s="151"/>
      <c r="L17" s="152">
        <v>901900</v>
      </c>
      <c r="M17" s="152">
        <v>2002</v>
      </c>
      <c r="N17" s="152" t="s">
        <v>620</v>
      </c>
      <c r="O17" s="152"/>
      <c r="P17" s="153">
        <v>44.7</v>
      </c>
      <c r="Q17" s="153">
        <v>124.92</v>
      </c>
      <c r="R17" s="153">
        <v>33.54</v>
      </c>
      <c r="S17" s="77"/>
      <c r="T17" s="77"/>
      <c r="U17">
        <v>901900</v>
      </c>
      <c r="V17">
        <v>2003</v>
      </c>
      <c r="W17" t="s">
        <v>620</v>
      </c>
      <c r="X17"/>
      <c r="Y17" s="76">
        <v>44.7</v>
      </c>
      <c r="Z17" s="76">
        <v>67</v>
      </c>
      <c r="AA17" s="76">
        <v>17.989999999999998</v>
      </c>
      <c r="AB17" s="151"/>
      <c r="AC17" s="151"/>
      <c r="AD17" s="156">
        <v>901900</v>
      </c>
      <c r="AE17" s="162">
        <v>2004</v>
      </c>
      <c r="AF17" s="156" t="s">
        <v>620</v>
      </c>
      <c r="AG17" s="156"/>
      <c r="AH17" s="171">
        <v>44.7</v>
      </c>
      <c r="AI17" s="156">
        <v>67.260000000000005</v>
      </c>
      <c r="AJ17" s="156">
        <v>18.059999999999999</v>
      </c>
      <c r="AK17" s="4"/>
      <c r="AL17" s="4"/>
      <c r="AM17" t="s">
        <v>126</v>
      </c>
      <c r="AN17">
        <v>2005</v>
      </c>
      <c r="AO17" t="s">
        <v>673</v>
      </c>
      <c r="AP17" t="s">
        <v>674</v>
      </c>
      <c r="AQ17" s="76">
        <v>44.7</v>
      </c>
      <c r="AR17" s="76">
        <v>0</v>
      </c>
      <c r="AS17">
        <v>22.739999999999899</v>
      </c>
      <c r="AT17" s="76">
        <v>6.10469798657717</v>
      </c>
      <c r="AU17" s="151"/>
      <c r="AV17" s="151"/>
      <c r="AW17" s="152">
        <v>901900</v>
      </c>
      <c r="AX17" s="177">
        <v>2006</v>
      </c>
      <c r="AY17" s="152" t="s">
        <v>767</v>
      </c>
      <c r="AZ17" s="152" t="s">
        <v>623</v>
      </c>
      <c r="BA17" s="152">
        <v>44.7</v>
      </c>
      <c r="BB17" s="152">
        <v>0</v>
      </c>
      <c r="BC17" s="152">
        <v>30.27</v>
      </c>
      <c r="BD17" s="152">
        <v>8.1300000000000008</v>
      </c>
      <c r="BE17"/>
      <c r="BF17"/>
      <c r="BG17" s="78" t="s">
        <v>126</v>
      </c>
      <c r="BH17" s="78" t="s">
        <v>864</v>
      </c>
      <c r="BI17" s="78" t="s">
        <v>76</v>
      </c>
      <c r="BJ17" s="78" t="s">
        <v>213</v>
      </c>
      <c r="BK17">
        <v>44.7</v>
      </c>
      <c r="BL17">
        <v>20</v>
      </c>
      <c r="BM17">
        <v>34.979999999999997</v>
      </c>
      <c r="BN17">
        <v>9.36</v>
      </c>
      <c r="BO17" s="156"/>
      <c r="BP17" s="162"/>
      <c r="BQ17" s="152">
        <v>901900</v>
      </c>
      <c r="BR17" s="177">
        <v>2008</v>
      </c>
      <c r="BS17" s="152" t="s">
        <v>767</v>
      </c>
      <c r="BT17" s="152" t="s">
        <v>623</v>
      </c>
      <c r="BU17" s="152">
        <v>44.7</v>
      </c>
      <c r="BV17" s="152">
        <v>20</v>
      </c>
      <c r="BW17" s="152">
        <v>64.7</v>
      </c>
      <c r="BX17" s="152">
        <v>35.450000000000003</v>
      </c>
      <c r="BY17" s="152">
        <v>9.52</v>
      </c>
      <c r="BZ17" s="148"/>
      <c r="CA17" s="147"/>
      <c r="CB17" s="24" t="s">
        <v>126</v>
      </c>
      <c r="CC17" s="3" t="s">
        <v>865</v>
      </c>
      <c r="CD17" s="27">
        <v>44.7</v>
      </c>
      <c r="CE17" s="82">
        <v>20</v>
      </c>
      <c r="CF17" s="82">
        <v>64.7</v>
      </c>
      <c r="CG17" s="82" t="s">
        <v>76</v>
      </c>
      <c r="CH17" s="82" t="s">
        <v>77</v>
      </c>
      <c r="CI17" s="82">
        <v>43.99</v>
      </c>
      <c r="CJ17" s="82">
        <v>11.76</v>
      </c>
      <c r="CK17" s="180"/>
      <c r="CL17" s="180" t="str">
        <f>IF(CD17=CR17," ",CR17-CD17)</f>
        <v xml:space="preserve"> </v>
      </c>
      <c r="CM17" s="196"/>
      <c r="CN17" s="197" t="s">
        <v>126</v>
      </c>
      <c r="CO17" s="192" t="s">
        <v>861</v>
      </c>
      <c r="CP17" s="156" t="s">
        <v>76</v>
      </c>
      <c r="CQ17" s="156" t="s">
        <v>77</v>
      </c>
      <c r="CR17" s="156">
        <v>44.7</v>
      </c>
      <c r="CS17" s="151">
        <v>34.020000000000003</v>
      </c>
      <c r="CT17" s="168">
        <v>9.1328859060402685</v>
      </c>
      <c r="CV17" s="25" t="str">
        <f>IF(CR17=CZ17," ",CZ17-CR17)</f>
        <v xml:space="preserve"> </v>
      </c>
      <c r="CX17" s="129" t="s">
        <v>126</v>
      </c>
      <c r="CY17" s="49">
        <v>2011</v>
      </c>
      <c r="CZ17" s="49">
        <v>44.7</v>
      </c>
      <c r="DA17" s="27" t="s">
        <v>78</v>
      </c>
      <c r="DB17" s="27" t="s">
        <v>79</v>
      </c>
      <c r="DC17" s="29">
        <f t="shared" si="2"/>
        <v>41.682750000000006</v>
      </c>
      <c r="DD17" s="130">
        <v>11.19</v>
      </c>
      <c r="DE17" s="156"/>
      <c r="DF17" s="156" t="str">
        <f>IF(CZ17-DJ17=0," ",DJ17-CZ17)</f>
        <v xml:space="preserve"> </v>
      </c>
      <c r="DG17" s="156"/>
      <c r="DH17" s="209" t="s">
        <v>126</v>
      </c>
      <c r="DI17" s="209">
        <v>2012</v>
      </c>
      <c r="DJ17" s="209">
        <v>44.7</v>
      </c>
      <c r="DK17" s="156" t="s">
        <v>78</v>
      </c>
      <c r="DL17" s="156" t="s">
        <v>79</v>
      </c>
      <c r="DM17" s="210">
        <v>56.27</v>
      </c>
      <c r="DN17" s="171">
        <f t="shared" si="4"/>
        <v>15.106040268456375</v>
      </c>
      <c r="DP17" s="27" t="str">
        <f>IF(DJ17-DT17=0," ",DT17-DJ17)</f>
        <v xml:space="preserve"> </v>
      </c>
      <c r="DR17" s="49" t="s">
        <v>126</v>
      </c>
      <c r="DS17" s="49">
        <v>2013</v>
      </c>
      <c r="DT17" s="49">
        <v>44.7</v>
      </c>
      <c r="DU17" s="27">
        <v>0</v>
      </c>
      <c r="DV17" s="27">
        <v>44.7</v>
      </c>
      <c r="DW17" s="27" t="s">
        <v>78</v>
      </c>
      <c r="DX17" s="27" t="s">
        <v>79</v>
      </c>
      <c r="DY17" s="130">
        <v>37.846000000000004</v>
      </c>
      <c r="DZ17" s="29">
        <f t="shared" si="6"/>
        <v>10.16</v>
      </c>
      <c r="EA17" s="156"/>
      <c r="EB17" s="156" t="str">
        <f>IF(DT17-EF17=0," ",EF17-DT17)</f>
        <v xml:space="preserve"> </v>
      </c>
      <c r="EC17" s="230"/>
      <c r="ED17" s="209" t="s">
        <v>126</v>
      </c>
      <c r="EE17" s="209">
        <v>2014</v>
      </c>
      <c r="EF17" s="209">
        <v>44.7</v>
      </c>
      <c r="EG17" s="231">
        <v>0</v>
      </c>
      <c r="EH17" s="156">
        <v>44.7</v>
      </c>
      <c r="EI17" s="156" t="s">
        <v>78</v>
      </c>
      <c r="EJ17" s="156" t="s">
        <v>79</v>
      </c>
      <c r="EK17" s="180">
        <v>32.549999999999997</v>
      </c>
      <c r="EL17" s="171">
        <f t="shared" si="8"/>
        <v>8.7382550335570457</v>
      </c>
      <c r="EN17" s="27" t="str">
        <f>IF(EF17=ER17," ",ER17-EF17)</f>
        <v xml:space="preserve"> </v>
      </c>
      <c r="EP17" s="138" t="s">
        <v>126</v>
      </c>
      <c r="EQ17" s="49">
        <v>2015</v>
      </c>
      <c r="ER17" s="49">
        <v>44.7</v>
      </c>
      <c r="ES17" s="27">
        <v>0</v>
      </c>
      <c r="ET17" s="27">
        <v>44.7</v>
      </c>
      <c r="EU17" s="27" t="s">
        <v>78</v>
      </c>
      <c r="EV17" s="27" t="s">
        <v>79</v>
      </c>
      <c r="EW17" s="139">
        <v>31.27</v>
      </c>
      <c r="EX17" s="35">
        <f t="shared" si="13"/>
        <v>8.394630872483221</v>
      </c>
      <c r="EY17" s="156"/>
      <c r="EZ17" s="156" t="str">
        <f>IF(ER17=FD17," ",FD17-ER17)</f>
        <v xml:space="preserve"> </v>
      </c>
      <c r="FA17" s="230"/>
      <c r="FB17" s="251" t="s">
        <v>126</v>
      </c>
      <c r="FC17" s="207">
        <v>2016</v>
      </c>
      <c r="FD17" s="209">
        <v>44.7</v>
      </c>
      <c r="FE17" s="156"/>
      <c r="FF17" s="169">
        <f t="shared" si="14"/>
        <v>44.7</v>
      </c>
      <c r="FG17" s="156" t="s">
        <v>78</v>
      </c>
      <c r="FH17" s="156" t="s">
        <v>79</v>
      </c>
      <c r="FI17" s="246">
        <v>40.15</v>
      </c>
      <c r="FJ17" s="252">
        <f t="shared" si="15"/>
        <v>10.778523489932885</v>
      </c>
      <c r="FL17" s="27" t="str">
        <f>IF(FD17=FP17," ",FP17-FD17)</f>
        <v xml:space="preserve"> </v>
      </c>
      <c r="FN17" s="31" t="s">
        <v>126</v>
      </c>
      <c r="FO17" s="20">
        <v>2017</v>
      </c>
      <c r="FP17" s="33">
        <v>44.7</v>
      </c>
      <c r="FR17" s="34">
        <v>44.7</v>
      </c>
      <c r="FS17" t="s">
        <v>81</v>
      </c>
      <c r="FT17" t="s">
        <v>82</v>
      </c>
      <c r="FU17" s="11">
        <v>41.63</v>
      </c>
      <c r="FV17" s="35">
        <f>IF(FU17&gt;0,(FU17/FR17)*12,FU17)</f>
        <v>11.175838926174498</v>
      </c>
      <c r="FW17" s="180"/>
      <c r="FX17" s="180" t="str">
        <f>IF(FP17=GE17," ",GE17-FP17)</f>
        <v xml:space="preserve"> </v>
      </c>
      <c r="FY17" s="235"/>
      <c r="FZ17" s="274" t="s">
        <v>126</v>
      </c>
      <c r="GA17" s="268">
        <v>2018</v>
      </c>
      <c r="GB17" s="152" t="s">
        <v>81</v>
      </c>
      <c r="GC17" s="152" t="s">
        <v>82</v>
      </c>
      <c r="GD17" s="152" t="s">
        <v>127</v>
      </c>
      <c r="GE17" s="275">
        <v>44.7</v>
      </c>
      <c r="GF17" s="156"/>
      <c r="GG17" s="273">
        <f t="shared" si="19"/>
        <v>44.7</v>
      </c>
      <c r="GH17" s="269">
        <v>0</v>
      </c>
      <c r="GI17" s="252">
        <f>IF(GH17&gt;0,(GH17/GG17)*12,GH17)</f>
        <v>0</v>
      </c>
    </row>
    <row r="18" spans="1:200" ht="12.75" customHeight="1" x14ac:dyDescent="0.25">
      <c r="A18" s="4"/>
      <c r="B18" s="4"/>
      <c r="C18">
        <v>902000</v>
      </c>
      <c r="D18">
        <v>2001</v>
      </c>
      <c r="E18" t="s">
        <v>161</v>
      </c>
      <c r="F18"/>
      <c r="G18" s="76">
        <v>153</v>
      </c>
      <c r="H18">
        <v>197.94</v>
      </c>
      <c r="I18">
        <v>15.52</v>
      </c>
      <c r="J18" s="151"/>
      <c r="K18" s="151"/>
      <c r="L18" s="152">
        <v>902000</v>
      </c>
      <c r="M18" s="152">
        <v>2002</v>
      </c>
      <c r="N18" s="152" t="s">
        <v>161</v>
      </c>
      <c r="O18" s="152"/>
      <c r="P18" s="153">
        <v>153</v>
      </c>
      <c r="Q18" s="153">
        <v>494.49</v>
      </c>
      <c r="R18" s="153">
        <v>38.78</v>
      </c>
      <c r="S18" s="77"/>
      <c r="T18" s="77"/>
      <c r="U18">
        <v>902000</v>
      </c>
      <c r="V18">
        <v>2003</v>
      </c>
      <c r="W18" t="s">
        <v>161</v>
      </c>
      <c r="X18"/>
      <c r="Y18" s="76">
        <v>153</v>
      </c>
      <c r="Z18" s="76">
        <v>212.64</v>
      </c>
      <c r="AA18" s="76">
        <v>16.68</v>
      </c>
      <c r="AB18" s="151"/>
      <c r="AC18" s="151"/>
      <c r="AD18" s="156">
        <v>902000</v>
      </c>
      <c r="AE18" s="162">
        <v>2004</v>
      </c>
      <c r="AF18" s="156" t="s">
        <v>161</v>
      </c>
      <c r="AG18" s="156" t="s">
        <v>650</v>
      </c>
      <c r="AH18" s="171">
        <v>153</v>
      </c>
      <c r="AI18" s="156">
        <v>142.56</v>
      </c>
      <c r="AJ18" s="156">
        <v>11.18</v>
      </c>
      <c r="AK18" s="4"/>
      <c r="AL18" s="4"/>
      <c r="AM18" t="s">
        <v>660</v>
      </c>
      <c r="AN18">
        <v>2005</v>
      </c>
      <c r="AO18" t="s">
        <v>685</v>
      </c>
      <c r="AP18" t="s">
        <v>686</v>
      </c>
      <c r="AQ18" s="76">
        <v>153</v>
      </c>
      <c r="AR18" s="76">
        <v>-153</v>
      </c>
      <c r="AS18">
        <v>0</v>
      </c>
      <c r="AT18" s="76">
        <v>0</v>
      </c>
      <c r="AU18" s="151" t="s">
        <v>839</v>
      </c>
      <c r="AV18" s="151">
        <v>-153</v>
      </c>
      <c r="AW18" s="152"/>
      <c r="AX18" s="177"/>
      <c r="AY18" s="152"/>
      <c r="AZ18" s="152"/>
      <c r="BA18" s="152"/>
      <c r="BB18" s="152"/>
      <c r="BC18" s="152"/>
      <c r="BD18" s="152"/>
      <c r="BE18"/>
      <c r="BF18"/>
      <c r="BG18" s="78"/>
      <c r="BH18" s="78"/>
      <c r="BI18" s="78"/>
      <c r="BJ18" s="78"/>
      <c r="BK18"/>
      <c r="BL18"/>
      <c r="BM18"/>
      <c r="BN18"/>
      <c r="BO18" s="156"/>
      <c r="BP18" s="162"/>
      <c r="BQ18" s="152"/>
      <c r="BR18" s="177"/>
      <c r="BS18" s="152"/>
      <c r="BT18" s="152"/>
      <c r="BU18" s="152"/>
      <c r="BV18" s="156"/>
      <c r="BW18" s="156"/>
      <c r="BX18" s="152"/>
      <c r="BY18" s="152"/>
      <c r="BZ18" s="148"/>
      <c r="CA18" s="147"/>
      <c r="CB18" s="24"/>
      <c r="CC18" s="3"/>
      <c r="CE18" s="82"/>
      <c r="CF18" s="82"/>
      <c r="CG18" s="82"/>
      <c r="CH18" s="82"/>
      <c r="CI18" s="82"/>
      <c r="CJ18" s="82"/>
      <c r="CK18" s="180"/>
      <c r="CL18" s="180"/>
      <c r="CM18" s="196"/>
      <c r="CN18" s="197"/>
      <c r="CO18" s="192"/>
      <c r="CP18" s="156"/>
      <c r="CQ18" s="156"/>
      <c r="CR18" s="156"/>
      <c r="CS18" s="151"/>
      <c r="CT18" s="151"/>
      <c r="CX18" s="129"/>
      <c r="CY18" s="49"/>
      <c r="CZ18" s="49"/>
      <c r="DD18" s="130"/>
      <c r="DE18" s="156"/>
      <c r="DF18" s="156"/>
      <c r="DG18" s="156"/>
      <c r="DH18" s="209"/>
      <c r="DI18" s="209"/>
      <c r="DJ18" s="209"/>
      <c r="DK18" s="156"/>
      <c r="DL18" s="156"/>
      <c r="DM18" s="210"/>
      <c r="DN18" s="171"/>
      <c r="DR18" s="49"/>
      <c r="DS18" s="49"/>
      <c r="DT18" s="49"/>
      <c r="DY18" s="130"/>
      <c r="DZ18" s="29"/>
      <c r="EA18" s="156"/>
      <c r="EB18" s="156"/>
      <c r="EC18" s="230"/>
      <c r="ED18" s="209"/>
      <c r="EE18" s="209"/>
      <c r="EF18" s="209"/>
      <c r="EG18" s="231"/>
      <c r="EH18" s="156"/>
      <c r="EI18" s="156"/>
      <c r="EJ18" s="156"/>
      <c r="EK18" s="180"/>
      <c r="EL18" s="171"/>
      <c r="EP18" s="138"/>
      <c r="EQ18" s="49"/>
      <c r="ER18" s="49"/>
      <c r="EW18" s="139"/>
      <c r="EX18" s="35"/>
      <c r="EY18" s="156"/>
      <c r="EZ18" s="156"/>
      <c r="FA18" s="230"/>
      <c r="FB18" s="251"/>
      <c r="FC18" s="207"/>
      <c r="FD18" s="209"/>
      <c r="FE18" s="156"/>
      <c r="FF18" s="169"/>
      <c r="FG18" s="156"/>
      <c r="FH18" s="156"/>
      <c r="FI18" s="246"/>
      <c r="FJ18" s="252"/>
      <c r="FN18" s="31"/>
      <c r="FO18" s="20"/>
      <c r="FP18" s="33"/>
      <c r="FR18" s="34"/>
      <c r="FU18" s="11"/>
      <c r="FV18" s="35"/>
      <c r="FW18" s="180"/>
      <c r="FX18" s="180"/>
      <c r="FY18" s="235"/>
      <c r="FZ18" s="274"/>
      <c r="GA18" s="268"/>
      <c r="GB18" s="152"/>
      <c r="GC18" s="152"/>
      <c r="GD18" s="152"/>
      <c r="GE18" s="275"/>
      <c r="GF18" s="156"/>
      <c r="GG18" s="273"/>
      <c r="GH18" s="269"/>
      <c r="GI18" s="252"/>
    </row>
    <row r="19" spans="1:200" ht="12.75" customHeight="1" x14ac:dyDescent="0.25">
      <c r="A19" s="4"/>
      <c r="B19" s="4"/>
      <c r="C19">
        <v>902100</v>
      </c>
      <c r="D19">
        <v>2001</v>
      </c>
      <c r="E19" t="s">
        <v>606</v>
      </c>
      <c r="F19"/>
      <c r="G19" s="76">
        <v>60</v>
      </c>
      <c r="H19">
        <v>53.3</v>
      </c>
      <c r="I19">
        <v>10.66</v>
      </c>
      <c r="J19" s="151"/>
      <c r="K19" s="151"/>
      <c r="L19" s="152">
        <v>902100</v>
      </c>
      <c r="M19" s="152">
        <v>2002</v>
      </c>
      <c r="N19" s="152" t="s">
        <v>606</v>
      </c>
      <c r="O19" s="152"/>
      <c r="P19" s="153">
        <v>60</v>
      </c>
      <c r="Q19" s="153">
        <v>115.14</v>
      </c>
      <c r="R19" s="153">
        <v>23.03</v>
      </c>
      <c r="S19" s="77"/>
      <c r="T19" s="77"/>
      <c r="U19">
        <v>902100</v>
      </c>
      <c r="V19">
        <v>2003</v>
      </c>
      <c r="W19" t="s">
        <v>606</v>
      </c>
      <c r="X19" t="s">
        <v>618</v>
      </c>
      <c r="Y19" s="76">
        <v>60</v>
      </c>
      <c r="Z19" s="76">
        <v>73.87</v>
      </c>
      <c r="AA19" s="76">
        <v>14.77</v>
      </c>
      <c r="AB19" s="151"/>
      <c r="AC19" s="151"/>
      <c r="AD19" s="156">
        <v>902100</v>
      </c>
      <c r="AE19" s="162">
        <v>2004</v>
      </c>
      <c r="AF19" s="156" t="s">
        <v>651</v>
      </c>
      <c r="AG19" s="156" t="s">
        <v>649</v>
      </c>
      <c r="AH19" s="171">
        <v>60</v>
      </c>
      <c r="AI19" s="156">
        <v>64.17</v>
      </c>
      <c r="AJ19" s="156">
        <v>12.83</v>
      </c>
      <c r="AK19" s="4"/>
      <c r="AL19" s="4"/>
      <c r="AM19" t="s">
        <v>128</v>
      </c>
      <c r="AN19">
        <v>2005</v>
      </c>
      <c r="AO19" t="s">
        <v>687</v>
      </c>
      <c r="AP19" t="s">
        <v>684</v>
      </c>
      <c r="AQ19" s="76">
        <v>60</v>
      </c>
      <c r="AR19" s="76">
        <v>35</v>
      </c>
      <c r="AS19">
        <v>42.56</v>
      </c>
      <c r="AT19" s="76">
        <v>8.5120000000000005</v>
      </c>
      <c r="AU19" s="151"/>
      <c r="AV19" s="151"/>
      <c r="AW19" s="152">
        <v>902100</v>
      </c>
      <c r="AX19" s="177">
        <v>2006</v>
      </c>
      <c r="AY19" s="152" t="s">
        <v>649</v>
      </c>
      <c r="AZ19" s="152"/>
      <c r="BA19" s="152">
        <v>60</v>
      </c>
      <c r="BB19" s="152">
        <v>60</v>
      </c>
      <c r="BC19" s="152">
        <v>38.409999999999997</v>
      </c>
      <c r="BD19" s="152">
        <v>7.68</v>
      </c>
      <c r="BE19"/>
      <c r="BF19"/>
      <c r="BG19" s="78" t="s">
        <v>128</v>
      </c>
      <c r="BH19" s="78" t="s">
        <v>864</v>
      </c>
      <c r="BI19" s="78" t="s">
        <v>122</v>
      </c>
      <c r="BJ19" s="78" t="s">
        <v>62</v>
      </c>
      <c r="BK19">
        <v>60</v>
      </c>
      <c r="BL19">
        <v>60</v>
      </c>
      <c r="BM19">
        <v>30</v>
      </c>
      <c r="BN19">
        <v>6</v>
      </c>
      <c r="BO19" s="156"/>
      <c r="BP19" s="162"/>
      <c r="BQ19" s="152">
        <v>902100</v>
      </c>
      <c r="BR19" s="177">
        <v>2008</v>
      </c>
      <c r="BS19" s="152" t="s">
        <v>649</v>
      </c>
      <c r="BT19" s="152"/>
      <c r="BU19" s="152">
        <v>60</v>
      </c>
      <c r="BV19" s="152">
        <v>60</v>
      </c>
      <c r="BW19" s="152">
        <v>120</v>
      </c>
      <c r="BX19" s="152">
        <v>34.04</v>
      </c>
      <c r="BY19" s="152">
        <v>6.81</v>
      </c>
      <c r="BZ19" s="148"/>
      <c r="CA19" s="147"/>
      <c r="CB19" s="24" t="s">
        <v>128</v>
      </c>
      <c r="CC19" s="3" t="s">
        <v>865</v>
      </c>
      <c r="CD19" s="27">
        <v>60</v>
      </c>
      <c r="CE19" s="82">
        <v>60</v>
      </c>
      <c r="CF19" s="82">
        <v>120</v>
      </c>
      <c r="CG19" s="82" t="s">
        <v>122</v>
      </c>
      <c r="CH19" s="82" t="s">
        <v>62</v>
      </c>
      <c r="CI19" s="82">
        <v>15.91</v>
      </c>
      <c r="CJ19" s="82">
        <v>3.24</v>
      </c>
      <c r="CK19" s="180"/>
      <c r="CL19" s="180" t="str">
        <f t="shared" ref="CL19:CL32" si="20">IF(CD19=CR19," ",CR19-CD19)</f>
        <v xml:space="preserve"> </v>
      </c>
      <c r="CM19" s="196"/>
      <c r="CN19" s="197" t="s">
        <v>128</v>
      </c>
      <c r="CO19" s="192" t="s">
        <v>861</v>
      </c>
      <c r="CP19" s="156" t="s">
        <v>122</v>
      </c>
      <c r="CQ19" s="156" t="s">
        <v>62</v>
      </c>
      <c r="CR19" s="156">
        <v>60</v>
      </c>
      <c r="CS19" s="151">
        <v>43.05</v>
      </c>
      <c r="CT19" s="168">
        <v>8.61</v>
      </c>
      <c r="CV19" s="25" t="str">
        <f t="shared" ref="CV19:CV32" si="21">IF(CR19=CZ19," ",CZ19-CR19)</f>
        <v xml:space="preserve"> </v>
      </c>
      <c r="CX19" s="129" t="s">
        <v>128</v>
      </c>
      <c r="CY19" s="49">
        <v>2011</v>
      </c>
      <c r="CZ19" s="49">
        <v>60</v>
      </c>
      <c r="DA19" s="27" t="s">
        <v>124</v>
      </c>
      <c r="DC19" s="29">
        <f t="shared" si="2"/>
        <v>66.100000000000009</v>
      </c>
      <c r="DD19" s="130">
        <v>13.22</v>
      </c>
      <c r="DE19" s="156"/>
      <c r="DF19" s="156" t="str">
        <f t="shared" ref="DF19:DF32" si="22">IF(CZ19-DJ19=0," ",DJ19-CZ19)</f>
        <v xml:space="preserve"> </v>
      </c>
      <c r="DG19" s="156"/>
      <c r="DH19" s="209" t="s">
        <v>128</v>
      </c>
      <c r="DI19" s="209">
        <v>2012</v>
      </c>
      <c r="DJ19" s="209">
        <v>60</v>
      </c>
      <c r="DK19" s="156" t="s">
        <v>124</v>
      </c>
      <c r="DL19" s="156"/>
      <c r="DM19" s="210">
        <v>87.16</v>
      </c>
      <c r="DN19" s="171">
        <f t="shared" si="4"/>
        <v>17.431999999999999</v>
      </c>
      <c r="DP19" s="27" t="str">
        <f t="shared" ref="DP19:DP32" si="23">IF(DJ19-DT19=0," ",DT19-DJ19)</f>
        <v xml:space="preserve"> </v>
      </c>
      <c r="DR19" s="49" t="s">
        <v>128</v>
      </c>
      <c r="DS19" s="49">
        <v>2013</v>
      </c>
      <c r="DT19" s="49">
        <v>60</v>
      </c>
      <c r="DU19" s="27">
        <v>48</v>
      </c>
      <c r="DV19" s="27">
        <v>108</v>
      </c>
      <c r="DW19" s="27" t="s">
        <v>124</v>
      </c>
      <c r="DY19" s="130">
        <v>59.94</v>
      </c>
      <c r="DZ19" s="29">
        <f t="shared" si="6"/>
        <v>6.6599999999999993</v>
      </c>
      <c r="EA19" s="156"/>
      <c r="EB19" s="156" t="str">
        <f t="shared" ref="EB19:EB32" si="24">IF(DT19-EF19=0," ",EF19-DT19)</f>
        <v xml:space="preserve"> </v>
      </c>
      <c r="EC19" s="230"/>
      <c r="ED19" s="209" t="s">
        <v>128</v>
      </c>
      <c r="EE19" s="209">
        <v>2014</v>
      </c>
      <c r="EF19" s="209">
        <v>60</v>
      </c>
      <c r="EG19" s="231">
        <v>20</v>
      </c>
      <c r="EH19" s="156">
        <v>80</v>
      </c>
      <c r="EI19" s="156" t="s">
        <v>124</v>
      </c>
      <c r="EJ19" s="156"/>
      <c r="EK19" s="180">
        <v>33.840000000000003</v>
      </c>
      <c r="EL19" s="171">
        <f t="shared" si="8"/>
        <v>5.0760000000000005</v>
      </c>
      <c r="EN19" s="27" t="str">
        <f t="shared" ref="EN19:EN32" si="25">IF(EF19=ER19," ",ER19-EF19)</f>
        <v xml:space="preserve"> </v>
      </c>
      <c r="EP19" s="138" t="s">
        <v>128</v>
      </c>
      <c r="EQ19" s="49">
        <v>2015</v>
      </c>
      <c r="ER19" s="49">
        <v>60</v>
      </c>
      <c r="ES19" s="27">
        <v>0</v>
      </c>
      <c r="ET19" s="27">
        <v>60</v>
      </c>
      <c r="EU19" s="27" t="s">
        <v>124</v>
      </c>
      <c r="EW19" s="139">
        <v>33.049999999999997</v>
      </c>
      <c r="EX19" s="35">
        <f t="shared" si="13"/>
        <v>6.6099999999999994</v>
      </c>
      <c r="EY19" s="156"/>
      <c r="EZ19" s="156" t="str">
        <f t="shared" ref="EZ19:EZ32" si="26">IF(ER19=FD19," ",FD19-ER19)</f>
        <v xml:space="preserve"> </v>
      </c>
      <c r="FA19" s="230"/>
      <c r="FB19" s="251" t="s">
        <v>128</v>
      </c>
      <c r="FC19" s="207">
        <v>2016</v>
      </c>
      <c r="FD19" s="209">
        <v>60</v>
      </c>
      <c r="FE19" s="156"/>
      <c r="FF19" s="169">
        <f t="shared" si="14"/>
        <v>60</v>
      </c>
      <c r="FG19" s="156" t="s">
        <v>124</v>
      </c>
      <c r="FH19" s="156"/>
      <c r="FI19" s="246">
        <v>26.63</v>
      </c>
      <c r="FJ19" s="252">
        <f t="shared" si="15"/>
        <v>5.3259999999999996</v>
      </c>
      <c r="FL19" s="27" t="str">
        <f t="shared" ref="FL19:FL32" si="27">IF(FD19=FP19," ",FP19-FD19)</f>
        <v xml:space="preserve"> </v>
      </c>
      <c r="FN19" s="31" t="s">
        <v>128</v>
      </c>
      <c r="FO19" s="20">
        <v>2017</v>
      </c>
      <c r="FP19" s="33">
        <v>60</v>
      </c>
      <c r="FR19" s="34">
        <v>60</v>
      </c>
      <c r="FS19" t="s">
        <v>123</v>
      </c>
      <c r="FT19" t="s">
        <v>66</v>
      </c>
      <c r="FU19" s="11">
        <v>35.68</v>
      </c>
      <c r="FV19" s="35">
        <f t="shared" ref="FV19:FV24" si="28">IF(FU19&gt;0,(FU19/FR19)*12,FU19)</f>
        <v>7.1360000000000001</v>
      </c>
      <c r="FW19" s="180"/>
      <c r="FX19" s="180" t="str">
        <f t="shared" ref="FX19:FX32" si="29">IF(FP19=GE19," ",GE19-FP19)</f>
        <v xml:space="preserve"> </v>
      </c>
      <c r="FY19" s="235"/>
      <c r="FZ19" s="274" t="s">
        <v>128</v>
      </c>
      <c r="GA19" s="268">
        <v>2018</v>
      </c>
      <c r="GB19" s="152" t="s">
        <v>123</v>
      </c>
      <c r="GC19" s="152" t="s">
        <v>66</v>
      </c>
      <c r="GD19" s="152" t="s">
        <v>129</v>
      </c>
      <c r="GE19" s="275">
        <v>60</v>
      </c>
      <c r="GF19" s="156"/>
      <c r="GG19" s="273">
        <f t="shared" si="19"/>
        <v>60</v>
      </c>
      <c r="GH19" s="269">
        <v>2.96</v>
      </c>
      <c r="GI19" s="252">
        <f t="shared" ref="GI19:GI24" si="30">IF(GH19&gt;0,(GH19/GG19)*12,GH19)</f>
        <v>0.59199999999999997</v>
      </c>
    </row>
    <row r="20" spans="1:200" ht="12.75" customHeight="1" x14ac:dyDescent="0.25">
      <c r="A20" s="4"/>
      <c r="B20" s="4"/>
      <c r="C20">
        <v>902200</v>
      </c>
      <c r="D20">
        <v>2001</v>
      </c>
      <c r="E20" t="s">
        <v>591</v>
      </c>
      <c r="F20"/>
      <c r="G20" s="76">
        <v>58</v>
      </c>
      <c r="H20">
        <v>87.84</v>
      </c>
      <c r="I20">
        <v>18.170000000000002</v>
      </c>
      <c r="J20" s="151"/>
      <c r="K20" s="151"/>
      <c r="L20" s="152">
        <v>902200</v>
      </c>
      <c r="M20" s="152">
        <v>2002</v>
      </c>
      <c r="N20" s="152" t="s">
        <v>591</v>
      </c>
      <c r="O20" s="152"/>
      <c r="P20" s="153">
        <v>58</v>
      </c>
      <c r="Q20" s="153">
        <v>90.22</v>
      </c>
      <c r="R20" s="153">
        <v>18.670000000000002</v>
      </c>
      <c r="S20" s="77"/>
      <c r="T20" s="77"/>
      <c r="U20">
        <v>902200</v>
      </c>
      <c r="V20">
        <v>2003</v>
      </c>
      <c r="W20" t="s">
        <v>591</v>
      </c>
      <c r="X20" t="s">
        <v>623</v>
      </c>
      <c r="Y20" s="76">
        <v>58</v>
      </c>
      <c r="Z20" s="76">
        <v>79.290000000000006</v>
      </c>
      <c r="AA20" s="76">
        <v>16.399999999999999</v>
      </c>
      <c r="AB20" s="151"/>
      <c r="AC20" s="151"/>
      <c r="AD20" s="156">
        <v>902200</v>
      </c>
      <c r="AE20" s="162">
        <v>2004</v>
      </c>
      <c r="AF20" s="156" t="s">
        <v>591</v>
      </c>
      <c r="AG20" s="156" t="s">
        <v>623</v>
      </c>
      <c r="AH20" s="171">
        <v>58</v>
      </c>
      <c r="AI20" s="156">
        <v>82.87</v>
      </c>
      <c r="AJ20" s="156">
        <v>17.149999999999999</v>
      </c>
      <c r="AK20" s="4"/>
      <c r="AL20" s="4"/>
      <c r="AM20" t="s">
        <v>130</v>
      </c>
      <c r="AN20">
        <v>2005</v>
      </c>
      <c r="AO20" t="s">
        <v>688</v>
      </c>
      <c r="AP20" t="s">
        <v>674</v>
      </c>
      <c r="AQ20" s="76">
        <v>58</v>
      </c>
      <c r="AR20" s="76">
        <v>-58</v>
      </c>
      <c r="AS20">
        <v>0</v>
      </c>
      <c r="AT20" s="76">
        <v>0</v>
      </c>
      <c r="AU20" s="151"/>
      <c r="AV20" s="151"/>
      <c r="AW20" s="152">
        <v>902200</v>
      </c>
      <c r="AX20" s="177">
        <v>2006</v>
      </c>
      <c r="AY20" s="152" t="s">
        <v>591</v>
      </c>
      <c r="AZ20" s="152" t="s">
        <v>770</v>
      </c>
      <c r="BA20" s="152">
        <v>58</v>
      </c>
      <c r="BB20" s="152">
        <v>0</v>
      </c>
      <c r="BC20" s="152">
        <v>37.85</v>
      </c>
      <c r="BD20" s="152">
        <v>7.83</v>
      </c>
      <c r="BE20"/>
      <c r="BF20"/>
      <c r="BG20" s="78" t="s">
        <v>130</v>
      </c>
      <c r="BH20" s="78" t="s">
        <v>864</v>
      </c>
      <c r="BI20" s="78" t="s">
        <v>131</v>
      </c>
      <c r="BJ20" s="78" t="s">
        <v>213</v>
      </c>
      <c r="BK20">
        <v>58</v>
      </c>
      <c r="BL20">
        <v>0</v>
      </c>
      <c r="BM20">
        <v>30.81</v>
      </c>
      <c r="BN20">
        <v>6.36</v>
      </c>
      <c r="BO20" s="156"/>
      <c r="BP20" s="162"/>
      <c r="BQ20" s="152">
        <v>902200</v>
      </c>
      <c r="BR20" s="177">
        <v>2008</v>
      </c>
      <c r="BS20" s="152" t="s">
        <v>591</v>
      </c>
      <c r="BT20" s="152" t="s">
        <v>770</v>
      </c>
      <c r="BU20" s="152">
        <v>58</v>
      </c>
      <c r="BV20" s="152">
        <v>0</v>
      </c>
      <c r="BW20" s="152">
        <v>58</v>
      </c>
      <c r="BX20" s="152">
        <v>32.46</v>
      </c>
      <c r="BY20" s="152">
        <v>6.72</v>
      </c>
      <c r="BZ20" s="148"/>
      <c r="CA20" s="147"/>
      <c r="CB20" s="24" t="s">
        <v>130</v>
      </c>
      <c r="CC20" s="3" t="s">
        <v>865</v>
      </c>
      <c r="CD20" s="27">
        <v>58</v>
      </c>
      <c r="CE20" s="82">
        <v>8.07</v>
      </c>
      <c r="CF20" s="82">
        <v>66.069999999999993</v>
      </c>
      <c r="CG20" s="82" t="s">
        <v>131</v>
      </c>
      <c r="CH20" s="82" t="s">
        <v>77</v>
      </c>
      <c r="CI20" s="82">
        <v>43.74</v>
      </c>
      <c r="CJ20" s="82">
        <v>9</v>
      </c>
      <c r="CK20" s="180"/>
      <c r="CL20" s="180" t="str">
        <f t="shared" si="20"/>
        <v xml:space="preserve"> </v>
      </c>
      <c r="CM20" s="196"/>
      <c r="CN20" s="197" t="s">
        <v>130</v>
      </c>
      <c r="CO20" s="192" t="s">
        <v>861</v>
      </c>
      <c r="CP20" s="156" t="s">
        <v>131</v>
      </c>
      <c r="CQ20" s="156" t="s">
        <v>77</v>
      </c>
      <c r="CR20" s="156">
        <v>58</v>
      </c>
      <c r="CS20" s="151">
        <v>56.47</v>
      </c>
      <c r="CT20" s="168">
        <v>11.683448275862068</v>
      </c>
      <c r="CV20" s="25" t="str">
        <f t="shared" si="21"/>
        <v xml:space="preserve"> </v>
      </c>
      <c r="CX20" s="129" t="s">
        <v>130</v>
      </c>
      <c r="CY20" s="49">
        <v>2011</v>
      </c>
      <c r="CZ20" s="49">
        <v>58</v>
      </c>
      <c r="DA20" s="27" t="s">
        <v>132</v>
      </c>
      <c r="DB20" s="27" t="s">
        <v>79</v>
      </c>
      <c r="DC20" s="29">
        <f t="shared" si="2"/>
        <v>56.743333333333339</v>
      </c>
      <c r="DD20" s="130">
        <v>11.74</v>
      </c>
      <c r="DE20" s="156"/>
      <c r="DF20" s="156" t="str">
        <f t="shared" si="22"/>
        <v xml:space="preserve"> </v>
      </c>
      <c r="DG20" s="156"/>
      <c r="DH20" s="209" t="s">
        <v>130</v>
      </c>
      <c r="DI20" s="209">
        <v>2012</v>
      </c>
      <c r="DJ20" s="209">
        <v>58</v>
      </c>
      <c r="DK20" s="156" t="s">
        <v>132</v>
      </c>
      <c r="DL20" s="156" t="s">
        <v>79</v>
      </c>
      <c r="DM20" s="210">
        <v>83.55</v>
      </c>
      <c r="DN20" s="171">
        <f t="shared" si="4"/>
        <v>17.286206896551725</v>
      </c>
      <c r="DP20" s="27" t="str">
        <f t="shared" si="23"/>
        <v xml:space="preserve"> </v>
      </c>
      <c r="DR20" s="49" t="s">
        <v>130</v>
      </c>
      <c r="DS20" s="49">
        <v>2013</v>
      </c>
      <c r="DT20" s="49">
        <v>58</v>
      </c>
      <c r="DU20" s="27">
        <v>0</v>
      </c>
      <c r="DV20" s="27">
        <v>58</v>
      </c>
      <c r="DW20" s="27" t="s">
        <v>132</v>
      </c>
      <c r="DX20" s="27" t="s">
        <v>79</v>
      </c>
      <c r="DY20" s="130">
        <v>48.333333333333336</v>
      </c>
      <c r="DZ20" s="29">
        <f t="shared" si="6"/>
        <v>10</v>
      </c>
      <c r="EA20" s="156"/>
      <c r="EB20" s="156" t="str">
        <f t="shared" si="24"/>
        <v xml:space="preserve"> </v>
      </c>
      <c r="EC20" s="230"/>
      <c r="ED20" s="209" t="s">
        <v>130</v>
      </c>
      <c r="EE20" s="209">
        <v>2014</v>
      </c>
      <c r="EF20" s="209">
        <v>58</v>
      </c>
      <c r="EG20" s="231">
        <v>0</v>
      </c>
      <c r="EH20" s="156">
        <v>58</v>
      </c>
      <c r="EI20" s="156" t="s">
        <v>132</v>
      </c>
      <c r="EJ20" s="156" t="s">
        <v>79</v>
      </c>
      <c r="EK20" s="180">
        <v>34.19</v>
      </c>
      <c r="EL20" s="171">
        <f t="shared" si="8"/>
        <v>7.0737931034482759</v>
      </c>
      <c r="EN20" s="27" t="str">
        <f t="shared" si="25"/>
        <v xml:space="preserve"> </v>
      </c>
      <c r="EP20" s="138" t="s">
        <v>130</v>
      </c>
      <c r="EQ20" s="49">
        <v>2015</v>
      </c>
      <c r="ER20" s="49">
        <v>58</v>
      </c>
      <c r="ES20" s="27">
        <v>0</v>
      </c>
      <c r="ET20" s="27">
        <v>58</v>
      </c>
      <c r="EU20" s="27" t="s">
        <v>132</v>
      </c>
      <c r="EV20" s="27" t="s">
        <v>79</v>
      </c>
      <c r="EW20" s="139">
        <v>45.51</v>
      </c>
      <c r="EX20" s="35">
        <f t="shared" si="13"/>
        <v>9.4158620689655166</v>
      </c>
      <c r="EY20" s="156"/>
      <c r="EZ20" s="156" t="str">
        <f t="shared" si="26"/>
        <v xml:space="preserve"> </v>
      </c>
      <c r="FA20" s="230"/>
      <c r="FB20" s="251" t="s">
        <v>130</v>
      </c>
      <c r="FC20" s="207">
        <v>2016</v>
      </c>
      <c r="FD20" s="209">
        <v>58</v>
      </c>
      <c r="FE20" s="156"/>
      <c r="FF20" s="169">
        <f t="shared" si="14"/>
        <v>58</v>
      </c>
      <c r="FG20" s="156" t="s">
        <v>132</v>
      </c>
      <c r="FH20" s="156" t="s">
        <v>79</v>
      </c>
      <c r="FI20" s="246">
        <v>46.94</v>
      </c>
      <c r="FJ20" s="252">
        <f t="shared" si="15"/>
        <v>9.711724137931034</v>
      </c>
      <c r="FL20" s="27" t="str">
        <f t="shared" si="27"/>
        <v xml:space="preserve"> </v>
      </c>
      <c r="FN20" s="31" t="s">
        <v>130</v>
      </c>
      <c r="FO20" s="20">
        <v>2017</v>
      </c>
      <c r="FP20" s="33">
        <v>58</v>
      </c>
      <c r="FR20" s="34">
        <v>58</v>
      </c>
      <c r="FS20" t="s">
        <v>134</v>
      </c>
      <c r="FT20" t="s">
        <v>82</v>
      </c>
      <c r="FU20" s="11">
        <v>68.63</v>
      </c>
      <c r="FV20" s="35">
        <f t="shared" si="28"/>
        <v>14.199310344827584</v>
      </c>
      <c r="FW20" s="180"/>
      <c r="FX20" s="180" t="str">
        <f t="shared" si="29"/>
        <v xml:space="preserve"> </v>
      </c>
      <c r="FY20" s="235"/>
      <c r="FZ20" s="274" t="s">
        <v>130</v>
      </c>
      <c r="GA20" s="268">
        <v>2018</v>
      </c>
      <c r="GB20" s="152" t="s">
        <v>134</v>
      </c>
      <c r="GC20" s="152" t="s">
        <v>82</v>
      </c>
      <c r="GD20" s="152" t="s">
        <v>133</v>
      </c>
      <c r="GE20" s="275">
        <v>58</v>
      </c>
      <c r="GF20" s="156"/>
      <c r="GG20" s="273">
        <f t="shared" si="19"/>
        <v>58</v>
      </c>
      <c r="GH20" s="269">
        <v>0</v>
      </c>
      <c r="GI20" s="252">
        <f t="shared" si="30"/>
        <v>0</v>
      </c>
    </row>
    <row r="21" spans="1:200" ht="12.75" customHeight="1" x14ac:dyDescent="0.25">
      <c r="A21" s="4"/>
      <c r="B21" s="4"/>
      <c r="C21">
        <v>902300</v>
      </c>
      <c r="D21">
        <v>2001</v>
      </c>
      <c r="E21" t="s">
        <v>610</v>
      </c>
      <c r="F21" t="s">
        <v>605</v>
      </c>
      <c r="G21" s="76">
        <v>39</v>
      </c>
      <c r="H21">
        <v>48.41</v>
      </c>
      <c r="I21">
        <v>14.9</v>
      </c>
      <c r="J21" s="151"/>
      <c r="K21" s="151"/>
      <c r="L21" s="152">
        <v>902300</v>
      </c>
      <c r="M21" s="152">
        <v>2002</v>
      </c>
      <c r="N21" s="152" t="s">
        <v>610</v>
      </c>
      <c r="O21" s="152" t="s">
        <v>605</v>
      </c>
      <c r="P21" s="153">
        <v>39</v>
      </c>
      <c r="Q21" s="153">
        <v>82.67</v>
      </c>
      <c r="R21" s="153">
        <v>25.44</v>
      </c>
      <c r="S21" s="77"/>
      <c r="T21" s="77"/>
      <c r="U21">
        <v>902300</v>
      </c>
      <c r="V21">
        <v>2003</v>
      </c>
      <c r="W21" t="s">
        <v>610</v>
      </c>
      <c r="X21" t="s">
        <v>605</v>
      </c>
      <c r="Y21" s="76">
        <v>39</v>
      </c>
      <c r="Z21" s="76">
        <v>57.18</v>
      </c>
      <c r="AA21" s="76">
        <v>17.59</v>
      </c>
      <c r="AB21" s="151"/>
      <c r="AC21" s="151"/>
      <c r="AD21" s="156">
        <v>902300</v>
      </c>
      <c r="AE21" s="162">
        <v>2004</v>
      </c>
      <c r="AF21" s="156" t="s">
        <v>610</v>
      </c>
      <c r="AG21" s="156" t="s">
        <v>605</v>
      </c>
      <c r="AH21" s="171">
        <v>39</v>
      </c>
      <c r="AI21" s="156">
        <v>51.12</v>
      </c>
      <c r="AJ21" s="156">
        <v>15.73</v>
      </c>
      <c r="AK21" s="4"/>
      <c r="AL21" s="4"/>
      <c r="AM21" t="s">
        <v>135</v>
      </c>
      <c r="AN21">
        <v>2005</v>
      </c>
      <c r="AO21" t="s">
        <v>689</v>
      </c>
      <c r="AP21" t="s">
        <v>682</v>
      </c>
      <c r="AQ21" s="76">
        <v>39</v>
      </c>
      <c r="AR21" s="76">
        <v>0</v>
      </c>
      <c r="AS21">
        <v>18.600000000000001</v>
      </c>
      <c r="AT21" s="76">
        <v>5.7230769230769098</v>
      </c>
      <c r="AU21" s="151"/>
      <c r="AV21" s="151"/>
      <c r="AW21" s="152">
        <v>902300</v>
      </c>
      <c r="AX21" s="177">
        <v>2006</v>
      </c>
      <c r="AY21" s="152" t="s">
        <v>610</v>
      </c>
      <c r="AZ21" s="152" t="s">
        <v>771</v>
      </c>
      <c r="BA21" s="152">
        <v>39</v>
      </c>
      <c r="BB21" s="152">
        <v>0</v>
      </c>
      <c r="BC21" s="152">
        <v>27.45</v>
      </c>
      <c r="BD21" s="152">
        <v>8.4499999999999993</v>
      </c>
      <c r="BE21"/>
      <c r="BF21"/>
      <c r="BG21" s="78" t="s">
        <v>135</v>
      </c>
      <c r="BH21" s="78" t="s">
        <v>864</v>
      </c>
      <c r="BI21" s="78" t="s">
        <v>136</v>
      </c>
      <c r="BJ21" s="78" t="s">
        <v>114</v>
      </c>
      <c r="BK21">
        <v>39</v>
      </c>
      <c r="BL21">
        <v>0</v>
      </c>
      <c r="BM21">
        <v>14.05</v>
      </c>
      <c r="BN21">
        <v>4.32</v>
      </c>
      <c r="BO21" s="156"/>
      <c r="BP21" s="162"/>
      <c r="BQ21" s="152">
        <v>902300</v>
      </c>
      <c r="BR21" s="177">
        <v>2008</v>
      </c>
      <c r="BS21" s="152" t="s">
        <v>610</v>
      </c>
      <c r="BT21" s="152" t="s">
        <v>771</v>
      </c>
      <c r="BU21" s="152">
        <v>39</v>
      </c>
      <c r="BV21" s="152">
        <v>0</v>
      </c>
      <c r="BW21" s="152">
        <v>39</v>
      </c>
      <c r="BX21" s="152">
        <v>13.71</v>
      </c>
      <c r="BY21" s="152">
        <v>4.22</v>
      </c>
      <c r="CB21" s="24" t="s">
        <v>135</v>
      </c>
      <c r="CC21" s="3" t="s">
        <v>865</v>
      </c>
      <c r="CD21" s="27">
        <v>39</v>
      </c>
      <c r="CE21" s="82">
        <v>0</v>
      </c>
      <c r="CF21" s="82">
        <v>39</v>
      </c>
      <c r="CG21" s="82" t="s">
        <v>136</v>
      </c>
      <c r="CH21" s="82" t="s">
        <v>114</v>
      </c>
      <c r="CI21" s="82">
        <v>24.2</v>
      </c>
      <c r="CJ21" s="82">
        <v>7.44</v>
      </c>
      <c r="CK21" s="180"/>
      <c r="CL21" s="180" t="str">
        <f t="shared" si="20"/>
        <v xml:space="preserve"> </v>
      </c>
      <c r="CM21" s="196"/>
      <c r="CN21" s="197" t="s">
        <v>135</v>
      </c>
      <c r="CO21" s="192" t="s">
        <v>861</v>
      </c>
      <c r="CP21" s="156" t="s">
        <v>136</v>
      </c>
      <c r="CQ21" s="156" t="s">
        <v>114</v>
      </c>
      <c r="CR21" s="156">
        <v>39</v>
      </c>
      <c r="CS21" s="151">
        <v>32.869999999999997</v>
      </c>
      <c r="CT21" s="168">
        <v>10.113846153846152</v>
      </c>
      <c r="CV21" s="25" t="str">
        <f t="shared" si="21"/>
        <v xml:space="preserve"> </v>
      </c>
      <c r="CX21" s="129" t="s">
        <v>135</v>
      </c>
      <c r="CY21" s="49">
        <v>2011</v>
      </c>
      <c r="CZ21" s="49">
        <v>39</v>
      </c>
      <c r="DA21" s="27" t="s">
        <v>137</v>
      </c>
      <c r="DB21" s="27" t="s">
        <v>115</v>
      </c>
      <c r="DC21" s="29">
        <f t="shared" si="2"/>
        <v>46.637499999999996</v>
      </c>
      <c r="DD21" s="130">
        <v>14.35</v>
      </c>
      <c r="DE21" s="156" t="s">
        <v>138</v>
      </c>
      <c r="DF21" s="156" t="str">
        <f t="shared" si="22"/>
        <v xml:space="preserve"> </v>
      </c>
      <c r="DG21" s="156"/>
      <c r="DH21" s="209" t="s">
        <v>135</v>
      </c>
      <c r="DI21" s="209">
        <v>2012</v>
      </c>
      <c r="DJ21" s="209">
        <v>39</v>
      </c>
      <c r="DK21" s="156" t="s">
        <v>139</v>
      </c>
      <c r="DL21" s="156"/>
      <c r="DM21" s="210">
        <v>54.59</v>
      </c>
      <c r="DN21" s="171">
        <f t="shared" si="4"/>
        <v>16.796923076923079</v>
      </c>
      <c r="DP21" s="27" t="str">
        <f t="shared" si="23"/>
        <v xml:space="preserve"> </v>
      </c>
      <c r="DR21" s="49" t="s">
        <v>135</v>
      </c>
      <c r="DS21" s="49">
        <v>2013</v>
      </c>
      <c r="DT21" s="49">
        <v>39</v>
      </c>
      <c r="DU21" s="27">
        <v>0</v>
      </c>
      <c r="DV21" s="27">
        <v>39</v>
      </c>
      <c r="DW21" s="27" t="s">
        <v>139</v>
      </c>
      <c r="DY21" s="130">
        <v>32.305</v>
      </c>
      <c r="DZ21" s="29">
        <f t="shared" si="6"/>
        <v>9.9400000000000013</v>
      </c>
      <c r="EA21" s="156"/>
      <c r="EB21" s="156" t="str">
        <f t="shared" si="24"/>
        <v xml:space="preserve"> </v>
      </c>
      <c r="EC21" s="230"/>
      <c r="ED21" s="209" t="s">
        <v>135</v>
      </c>
      <c r="EE21" s="209">
        <v>2014</v>
      </c>
      <c r="EF21" s="209">
        <v>39</v>
      </c>
      <c r="EG21" s="231">
        <v>0</v>
      </c>
      <c r="EH21" s="156">
        <v>39</v>
      </c>
      <c r="EI21" s="156" t="s">
        <v>139</v>
      </c>
      <c r="EJ21" s="156"/>
      <c r="EK21" s="180">
        <v>24.84</v>
      </c>
      <c r="EL21" s="171">
        <f t="shared" si="8"/>
        <v>7.6430769230769231</v>
      </c>
      <c r="EN21" s="27" t="str">
        <f t="shared" si="25"/>
        <v xml:space="preserve"> </v>
      </c>
      <c r="EP21" s="138" t="s">
        <v>135</v>
      </c>
      <c r="EQ21" s="49">
        <v>2015</v>
      </c>
      <c r="ER21" s="49">
        <v>39</v>
      </c>
      <c r="ES21" s="27">
        <v>0</v>
      </c>
      <c r="ET21" s="27">
        <v>39</v>
      </c>
      <c r="EU21" s="27" t="s">
        <v>139</v>
      </c>
      <c r="EW21" s="139">
        <v>30.88</v>
      </c>
      <c r="EX21" s="35">
        <f t="shared" si="13"/>
        <v>9.5015384615384608</v>
      </c>
      <c r="EY21" s="156"/>
      <c r="EZ21" s="156" t="str">
        <f t="shared" si="26"/>
        <v xml:space="preserve"> </v>
      </c>
      <c r="FA21" s="230"/>
      <c r="FB21" s="251" t="s">
        <v>135</v>
      </c>
      <c r="FC21" s="207">
        <v>2016</v>
      </c>
      <c r="FD21" s="209">
        <v>39</v>
      </c>
      <c r="FE21" s="156"/>
      <c r="FF21" s="169">
        <f t="shared" si="14"/>
        <v>39</v>
      </c>
      <c r="FG21" s="156" t="s">
        <v>139</v>
      </c>
      <c r="FH21" s="156"/>
      <c r="FI21" s="246">
        <v>20.350000000000001</v>
      </c>
      <c r="FJ21" s="252">
        <f t="shared" si="15"/>
        <v>6.2615384615384624</v>
      </c>
      <c r="FL21" s="27" t="str">
        <f t="shared" si="27"/>
        <v xml:space="preserve"> </v>
      </c>
      <c r="FN21" s="31" t="s">
        <v>135</v>
      </c>
      <c r="FO21" s="20">
        <v>2017</v>
      </c>
      <c r="FP21" s="33">
        <v>39</v>
      </c>
      <c r="FR21" s="34">
        <v>39</v>
      </c>
      <c r="FS21" t="s">
        <v>117</v>
      </c>
      <c r="FT21" t="s">
        <v>66</v>
      </c>
      <c r="FU21" s="11">
        <v>56.49</v>
      </c>
      <c r="FV21" s="35">
        <f t="shared" si="28"/>
        <v>17.381538461538462</v>
      </c>
      <c r="FW21" s="180"/>
      <c r="FX21" s="180" t="str">
        <f t="shared" si="29"/>
        <v xml:space="preserve"> </v>
      </c>
      <c r="FY21" s="235"/>
      <c r="FZ21" s="274" t="s">
        <v>135</v>
      </c>
      <c r="GA21" s="268">
        <v>2018</v>
      </c>
      <c r="GB21" s="152" t="s">
        <v>117</v>
      </c>
      <c r="GC21" s="152" t="s">
        <v>66</v>
      </c>
      <c r="GD21" s="152" t="s">
        <v>140</v>
      </c>
      <c r="GE21" s="275">
        <v>39</v>
      </c>
      <c r="GF21" s="156"/>
      <c r="GG21" s="273">
        <f t="shared" si="19"/>
        <v>39</v>
      </c>
      <c r="GH21" s="269">
        <v>15.06</v>
      </c>
      <c r="GI21" s="252">
        <f t="shared" si="30"/>
        <v>4.6338461538461537</v>
      </c>
    </row>
    <row r="22" spans="1:200" ht="12.75" customHeight="1" x14ac:dyDescent="0.25">
      <c r="A22" s="4"/>
      <c r="B22" s="4"/>
      <c r="C22">
        <v>902500</v>
      </c>
      <c r="D22">
        <v>2001</v>
      </c>
      <c r="E22" t="s">
        <v>621</v>
      </c>
      <c r="F22"/>
      <c r="G22" s="76">
        <v>125</v>
      </c>
      <c r="H22">
        <v>172.35</v>
      </c>
      <c r="I22">
        <v>16.55</v>
      </c>
      <c r="J22" s="151"/>
      <c r="K22" s="151"/>
      <c r="L22" s="152">
        <v>902500</v>
      </c>
      <c r="M22" s="152">
        <v>2002</v>
      </c>
      <c r="N22" s="152" t="s">
        <v>621</v>
      </c>
      <c r="O22" s="152"/>
      <c r="P22" s="153">
        <v>125</v>
      </c>
      <c r="Q22" s="153">
        <v>493.33</v>
      </c>
      <c r="R22" s="153">
        <v>47.36</v>
      </c>
      <c r="S22" s="77"/>
      <c r="T22" s="77"/>
      <c r="U22">
        <v>902500</v>
      </c>
      <c r="V22">
        <v>2003</v>
      </c>
      <c r="W22" t="s">
        <v>621</v>
      </c>
      <c r="X22" t="s">
        <v>637</v>
      </c>
      <c r="Y22" s="76">
        <v>125</v>
      </c>
      <c r="Z22" s="76">
        <v>134.06</v>
      </c>
      <c r="AA22" s="76">
        <v>12.87</v>
      </c>
      <c r="AB22" s="151"/>
      <c r="AC22" s="151"/>
      <c r="AD22" s="156">
        <v>902500</v>
      </c>
      <c r="AE22" s="162">
        <v>2004</v>
      </c>
      <c r="AF22" s="156" t="s">
        <v>621</v>
      </c>
      <c r="AG22" s="156" t="s">
        <v>652</v>
      </c>
      <c r="AH22" s="171">
        <v>125</v>
      </c>
      <c r="AI22" s="156">
        <v>146.46</v>
      </c>
      <c r="AJ22" s="156">
        <v>14.06</v>
      </c>
      <c r="AK22" s="4"/>
      <c r="AL22" s="4"/>
      <c r="AM22" t="s">
        <v>141</v>
      </c>
      <c r="AN22">
        <v>2005</v>
      </c>
      <c r="AO22" t="s">
        <v>690</v>
      </c>
      <c r="AP22" t="s">
        <v>691</v>
      </c>
      <c r="AQ22" s="76">
        <v>125</v>
      </c>
      <c r="AR22" s="76">
        <v>0</v>
      </c>
      <c r="AS22">
        <v>76.709999999999894</v>
      </c>
      <c r="AT22" s="76">
        <v>7.36416</v>
      </c>
      <c r="AU22" s="151"/>
      <c r="AV22" s="151"/>
      <c r="AW22" s="152">
        <v>902500</v>
      </c>
      <c r="AX22" s="177">
        <v>2006</v>
      </c>
      <c r="AY22" s="152" t="s">
        <v>772</v>
      </c>
      <c r="AZ22" s="152" t="s">
        <v>652</v>
      </c>
      <c r="BA22" s="152">
        <v>125</v>
      </c>
      <c r="BB22" s="152">
        <v>0</v>
      </c>
      <c r="BC22" s="152">
        <v>1.73</v>
      </c>
      <c r="BD22" s="152">
        <v>0.17</v>
      </c>
      <c r="BE22"/>
      <c r="BF22"/>
      <c r="BG22" s="78" t="s">
        <v>141</v>
      </c>
      <c r="BH22" s="78" t="s">
        <v>864</v>
      </c>
      <c r="BI22" s="78" t="s">
        <v>142</v>
      </c>
      <c r="BJ22" s="78" t="s">
        <v>801</v>
      </c>
      <c r="BK22">
        <v>125</v>
      </c>
      <c r="BL22">
        <v>0</v>
      </c>
      <c r="BM22">
        <v>47.12</v>
      </c>
      <c r="BN22">
        <v>4.5599999999999996</v>
      </c>
      <c r="BO22" s="156"/>
      <c r="BP22" s="162"/>
      <c r="BQ22" s="152">
        <v>902500</v>
      </c>
      <c r="BR22" s="177">
        <v>2008</v>
      </c>
      <c r="BS22" s="152" t="s">
        <v>816</v>
      </c>
      <c r="BT22" s="152" t="s">
        <v>652</v>
      </c>
      <c r="BU22" s="152">
        <v>125</v>
      </c>
      <c r="BV22" s="152">
        <v>0</v>
      </c>
      <c r="BW22" s="152">
        <v>125</v>
      </c>
      <c r="BX22" s="152">
        <v>0</v>
      </c>
      <c r="BY22" s="152">
        <v>0</v>
      </c>
      <c r="CB22" s="24" t="s">
        <v>141</v>
      </c>
      <c r="CC22" s="3" t="s">
        <v>865</v>
      </c>
      <c r="CD22" s="27">
        <v>125</v>
      </c>
      <c r="CE22" s="82">
        <v>0</v>
      </c>
      <c r="CF22" s="82">
        <v>125</v>
      </c>
      <c r="CG22" s="82" t="s">
        <v>142</v>
      </c>
      <c r="CH22" s="82" t="s">
        <v>62</v>
      </c>
      <c r="CI22" s="82">
        <v>83.46</v>
      </c>
      <c r="CJ22" s="82">
        <v>8.0399999999999991</v>
      </c>
      <c r="CK22" s="180"/>
      <c r="CL22" s="180" t="str">
        <f t="shared" si="20"/>
        <v xml:space="preserve"> </v>
      </c>
      <c r="CM22" s="196"/>
      <c r="CN22" s="197" t="s">
        <v>141</v>
      </c>
      <c r="CO22" s="192" t="s">
        <v>861</v>
      </c>
      <c r="CP22" s="156" t="s">
        <v>142</v>
      </c>
      <c r="CQ22" s="156" t="s">
        <v>62</v>
      </c>
      <c r="CR22" s="156">
        <v>125</v>
      </c>
      <c r="CS22" s="151">
        <v>138.08000000000001</v>
      </c>
      <c r="CT22" s="168">
        <v>13.255680000000002</v>
      </c>
      <c r="CV22" s="25" t="str">
        <f t="shared" si="21"/>
        <v xml:space="preserve"> </v>
      </c>
      <c r="CX22" s="129" t="s">
        <v>141</v>
      </c>
      <c r="CY22" s="49">
        <v>2011</v>
      </c>
      <c r="CZ22" s="49">
        <v>125</v>
      </c>
      <c r="DA22" s="27" t="s">
        <v>143</v>
      </c>
      <c r="DC22" s="29">
        <f t="shared" si="2"/>
        <v>124.375</v>
      </c>
      <c r="DD22" s="130">
        <v>11.94</v>
      </c>
      <c r="DE22" s="156"/>
      <c r="DF22" s="156" t="str">
        <f t="shared" si="22"/>
        <v xml:space="preserve"> </v>
      </c>
      <c r="DG22" s="156"/>
      <c r="DH22" s="209" t="s">
        <v>141</v>
      </c>
      <c r="DI22" s="209">
        <v>2012</v>
      </c>
      <c r="DJ22" s="209">
        <v>125</v>
      </c>
      <c r="DK22" s="156" t="s">
        <v>143</v>
      </c>
      <c r="DL22" s="156"/>
      <c r="DM22" s="210">
        <v>86.85</v>
      </c>
      <c r="DN22" s="171">
        <f t="shared" si="4"/>
        <v>8.3376000000000001</v>
      </c>
      <c r="DP22" s="27" t="str">
        <f t="shared" si="23"/>
        <v xml:space="preserve"> </v>
      </c>
      <c r="DR22" s="49" t="s">
        <v>141</v>
      </c>
      <c r="DS22" s="49">
        <v>2013</v>
      </c>
      <c r="DT22" s="49">
        <v>125</v>
      </c>
      <c r="DU22" s="27">
        <v>0</v>
      </c>
      <c r="DV22" s="27">
        <v>125</v>
      </c>
      <c r="DW22" s="27" t="s">
        <v>143</v>
      </c>
      <c r="DY22" s="130">
        <v>62.916666666666664</v>
      </c>
      <c r="DZ22" s="29">
        <f t="shared" si="6"/>
        <v>6.0399999999999991</v>
      </c>
      <c r="EA22" s="156"/>
      <c r="EB22" s="156" t="str">
        <f t="shared" si="24"/>
        <v xml:space="preserve"> </v>
      </c>
      <c r="EC22" s="230"/>
      <c r="ED22" s="209" t="s">
        <v>141</v>
      </c>
      <c r="EE22" s="209">
        <v>2014</v>
      </c>
      <c r="EF22" s="209">
        <v>125</v>
      </c>
      <c r="EG22" s="231">
        <v>0</v>
      </c>
      <c r="EH22" s="156">
        <v>125</v>
      </c>
      <c r="EI22" s="156" t="s">
        <v>143</v>
      </c>
      <c r="EJ22" s="156"/>
      <c r="EK22" s="180">
        <v>88.72</v>
      </c>
      <c r="EL22" s="171">
        <f t="shared" si="8"/>
        <v>8.5171199999999985</v>
      </c>
      <c r="EN22" s="27" t="str">
        <f t="shared" si="25"/>
        <v xml:space="preserve"> </v>
      </c>
      <c r="EP22" s="138" t="s">
        <v>141</v>
      </c>
      <c r="EQ22" s="49">
        <v>2015</v>
      </c>
      <c r="ER22" s="49">
        <v>125</v>
      </c>
      <c r="ES22" s="27">
        <v>0</v>
      </c>
      <c r="ET22" s="27">
        <v>125</v>
      </c>
      <c r="EU22" s="27" t="s">
        <v>143</v>
      </c>
      <c r="EW22" s="139">
        <v>62.9</v>
      </c>
      <c r="EX22" s="35">
        <f t="shared" si="13"/>
        <v>6.0383999999999993</v>
      </c>
      <c r="EY22" s="156"/>
      <c r="EZ22" s="156" t="str">
        <f t="shared" si="26"/>
        <v xml:space="preserve"> </v>
      </c>
      <c r="FA22" s="230"/>
      <c r="FB22" s="251" t="s">
        <v>141</v>
      </c>
      <c r="FC22" s="207">
        <v>2016</v>
      </c>
      <c r="FD22" s="209">
        <v>125</v>
      </c>
      <c r="FE22" s="156"/>
      <c r="FF22" s="169">
        <f t="shared" si="14"/>
        <v>125</v>
      </c>
      <c r="FG22" s="156" t="s">
        <v>143</v>
      </c>
      <c r="FH22" s="156"/>
      <c r="FI22" s="246">
        <v>81.459999999999994</v>
      </c>
      <c r="FJ22" s="252">
        <f t="shared" si="15"/>
        <v>7.8201599999999996</v>
      </c>
      <c r="FL22" s="27" t="str">
        <f t="shared" si="27"/>
        <v xml:space="preserve"> </v>
      </c>
      <c r="FN22" s="31" t="s">
        <v>141</v>
      </c>
      <c r="FO22" s="20">
        <v>2017</v>
      </c>
      <c r="FP22" s="33">
        <v>125</v>
      </c>
      <c r="FR22" s="34">
        <v>125</v>
      </c>
      <c r="FS22" t="s">
        <v>145</v>
      </c>
      <c r="FT22" t="s">
        <v>66</v>
      </c>
      <c r="FU22" s="11">
        <v>99</v>
      </c>
      <c r="FV22" s="35">
        <f t="shared" si="28"/>
        <v>9.5040000000000013</v>
      </c>
      <c r="FW22" s="180"/>
      <c r="FX22" s="180" t="str">
        <f t="shared" si="29"/>
        <v xml:space="preserve"> </v>
      </c>
      <c r="FY22" s="235"/>
      <c r="FZ22" s="274" t="s">
        <v>141</v>
      </c>
      <c r="GA22" s="268">
        <v>2018</v>
      </c>
      <c r="GB22" s="152" t="s">
        <v>145</v>
      </c>
      <c r="GC22" s="152" t="s">
        <v>66</v>
      </c>
      <c r="GD22" s="152" t="s">
        <v>144</v>
      </c>
      <c r="GE22" s="275">
        <v>125</v>
      </c>
      <c r="GF22" s="156"/>
      <c r="GG22" s="273">
        <f t="shared" si="19"/>
        <v>125</v>
      </c>
      <c r="GH22" s="269">
        <v>0</v>
      </c>
      <c r="GI22" s="252">
        <f t="shared" si="30"/>
        <v>0</v>
      </c>
    </row>
    <row r="23" spans="1:200" ht="12.75" customHeight="1" x14ac:dyDescent="0.25">
      <c r="A23" s="4"/>
      <c r="B23" s="4"/>
      <c r="C23">
        <v>902700</v>
      </c>
      <c r="D23">
        <v>2001</v>
      </c>
      <c r="E23" t="s">
        <v>576</v>
      </c>
      <c r="F23"/>
      <c r="G23" s="76">
        <v>74</v>
      </c>
      <c r="H23">
        <v>24.17</v>
      </c>
      <c r="I23">
        <v>3.92</v>
      </c>
      <c r="J23" s="151"/>
      <c r="K23" s="151"/>
      <c r="L23" s="152">
        <v>902700</v>
      </c>
      <c r="M23" s="152">
        <v>2002</v>
      </c>
      <c r="N23" s="152" t="s">
        <v>576</v>
      </c>
      <c r="O23" s="152"/>
      <c r="P23" s="153">
        <v>74</v>
      </c>
      <c r="Q23" s="153">
        <v>92.26</v>
      </c>
      <c r="R23" s="153">
        <v>14.96</v>
      </c>
      <c r="S23" s="77"/>
      <c r="T23" s="77"/>
      <c r="U23">
        <v>902700</v>
      </c>
      <c r="V23">
        <v>2003</v>
      </c>
      <c r="W23" t="s">
        <v>576</v>
      </c>
      <c r="X23" t="s">
        <v>635</v>
      </c>
      <c r="Y23" s="76">
        <v>74</v>
      </c>
      <c r="Z23" s="76">
        <v>95.87</v>
      </c>
      <c r="AA23" s="76">
        <v>15.55</v>
      </c>
      <c r="AB23" s="151"/>
      <c r="AC23" s="151"/>
      <c r="AD23" s="156">
        <v>902700</v>
      </c>
      <c r="AE23" s="162">
        <v>2004</v>
      </c>
      <c r="AF23" s="156" t="s">
        <v>576</v>
      </c>
      <c r="AG23" s="156" t="s">
        <v>635</v>
      </c>
      <c r="AH23" s="171">
        <v>74</v>
      </c>
      <c r="AI23" s="156">
        <v>60.92</v>
      </c>
      <c r="AJ23" s="156">
        <v>9.8800000000000008</v>
      </c>
      <c r="AK23" s="4"/>
      <c r="AL23" s="4"/>
      <c r="AM23" t="s">
        <v>146</v>
      </c>
      <c r="AN23">
        <v>2005</v>
      </c>
      <c r="AO23" t="s">
        <v>692</v>
      </c>
      <c r="AP23" t="s">
        <v>672</v>
      </c>
      <c r="AQ23" s="76">
        <v>74</v>
      </c>
      <c r="AR23" s="76">
        <v>36</v>
      </c>
      <c r="AS23">
        <v>49.159999999999897</v>
      </c>
      <c r="AT23" s="76">
        <v>7.9718918918918904</v>
      </c>
      <c r="AU23" s="151"/>
      <c r="AV23" s="151"/>
      <c r="AW23" s="152">
        <v>902700</v>
      </c>
      <c r="AX23" s="177">
        <v>2006</v>
      </c>
      <c r="AY23" s="152" t="s">
        <v>773</v>
      </c>
      <c r="AZ23" s="152" t="s">
        <v>635</v>
      </c>
      <c r="BA23" s="152">
        <v>74</v>
      </c>
      <c r="BB23" s="152">
        <v>32</v>
      </c>
      <c r="BC23" s="152">
        <v>28.86</v>
      </c>
      <c r="BD23" s="152">
        <v>4.68</v>
      </c>
      <c r="BE23"/>
      <c r="BF23"/>
      <c r="BG23" s="78" t="s">
        <v>146</v>
      </c>
      <c r="BH23" s="78" t="s">
        <v>864</v>
      </c>
      <c r="BI23" s="78" t="s">
        <v>147</v>
      </c>
      <c r="BJ23" s="78" t="s">
        <v>69</v>
      </c>
      <c r="BK23">
        <v>74</v>
      </c>
      <c r="BL23">
        <v>30</v>
      </c>
      <c r="BM23">
        <v>40.049999999999997</v>
      </c>
      <c r="BN23">
        <v>6.48</v>
      </c>
      <c r="BO23" s="156"/>
      <c r="BP23" s="162"/>
      <c r="BQ23" s="152">
        <v>902700</v>
      </c>
      <c r="BR23" s="177">
        <v>2008</v>
      </c>
      <c r="BS23" s="152" t="s">
        <v>773</v>
      </c>
      <c r="BT23" s="152" t="s">
        <v>635</v>
      </c>
      <c r="BU23" s="152">
        <v>74</v>
      </c>
      <c r="BV23" s="152">
        <v>30</v>
      </c>
      <c r="BW23" s="152">
        <v>104</v>
      </c>
      <c r="BX23" s="152">
        <v>43.98</v>
      </c>
      <c r="BY23" s="152">
        <v>7.13</v>
      </c>
      <c r="CB23" s="24" t="s">
        <v>146</v>
      </c>
      <c r="CC23" s="3" t="s">
        <v>865</v>
      </c>
      <c r="CD23" s="27">
        <v>74</v>
      </c>
      <c r="CE23" s="82">
        <v>30</v>
      </c>
      <c r="CF23" s="82">
        <v>104</v>
      </c>
      <c r="CG23" s="82" t="s">
        <v>147</v>
      </c>
      <c r="CH23" s="82" t="s">
        <v>69</v>
      </c>
      <c r="CI23" s="82">
        <v>36.5</v>
      </c>
      <c r="CJ23" s="82">
        <v>5.88</v>
      </c>
      <c r="CK23" s="180"/>
      <c r="CL23" s="180" t="str">
        <f t="shared" si="20"/>
        <v xml:space="preserve"> </v>
      </c>
      <c r="CM23" s="196"/>
      <c r="CN23" s="197" t="s">
        <v>146</v>
      </c>
      <c r="CO23" s="192" t="s">
        <v>861</v>
      </c>
      <c r="CP23" s="156" t="s">
        <v>147</v>
      </c>
      <c r="CQ23" s="156" t="s">
        <v>69</v>
      </c>
      <c r="CR23" s="156">
        <v>74</v>
      </c>
      <c r="CS23" s="151">
        <v>54.44</v>
      </c>
      <c r="CT23" s="168">
        <v>8.8281081081081076</v>
      </c>
      <c r="CV23" s="25" t="str">
        <f t="shared" si="21"/>
        <v xml:space="preserve"> </v>
      </c>
      <c r="CX23" s="129" t="s">
        <v>146</v>
      </c>
      <c r="CY23" s="49">
        <v>2011</v>
      </c>
      <c r="CZ23" s="49">
        <v>74</v>
      </c>
      <c r="DA23" s="27" t="s">
        <v>148</v>
      </c>
      <c r="DB23" s="27" t="s">
        <v>71</v>
      </c>
      <c r="DC23" s="29">
        <f t="shared" si="2"/>
        <v>67.278333333333336</v>
      </c>
      <c r="DD23" s="130">
        <v>10.91</v>
      </c>
      <c r="DE23" s="156"/>
      <c r="DF23" s="156" t="str">
        <f t="shared" si="22"/>
        <v xml:space="preserve"> </v>
      </c>
      <c r="DG23" s="156"/>
      <c r="DH23" s="209" t="s">
        <v>146</v>
      </c>
      <c r="DI23" s="209">
        <v>2012</v>
      </c>
      <c r="DJ23" s="209">
        <v>74</v>
      </c>
      <c r="DK23" s="156" t="s">
        <v>148</v>
      </c>
      <c r="DL23" s="156" t="s">
        <v>71</v>
      </c>
      <c r="DM23" s="210">
        <v>82.44</v>
      </c>
      <c r="DN23" s="171">
        <f t="shared" si="4"/>
        <v>13.368648648648648</v>
      </c>
      <c r="DP23" s="27" t="str">
        <f t="shared" si="23"/>
        <v xml:space="preserve"> </v>
      </c>
      <c r="DR23" s="49" t="s">
        <v>146</v>
      </c>
      <c r="DS23" s="49">
        <v>2013</v>
      </c>
      <c r="DT23" s="49">
        <v>74</v>
      </c>
      <c r="DU23" s="27">
        <v>59</v>
      </c>
      <c r="DV23" s="27">
        <v>133</v>
      </c>
      <c r="DW23" s="27" t="s">
        <v>148</v>
      </c>
      <c r="DX23" s="27" t="s">
        <v>71</v>
      </c>
      <c r="DY23" s="130">
        <v>65.280833333333334</v>
      </c>
      <c r="DZ23" s="29">
        <f t="shared" si="6"/>
        <v>5.8900000000000006</v>
      </c>
      <c r="EA23" s="156"/>
      <c r="EB23" s="156" t="str">
        <f t="shared" si="24"/>
        <v xml:space="preserve"> </v>
      </c>
      <c r="EC23" s="230"/>
      <c r="ED23" s="209" t="s">
        <v>146</v>
      </c>
      <c r="EE23" s="209">
        <v>2014</v>
      </c>
      <c r="EF23" s="209">
        <v>74</v>
      </c>
      <c r="EG23" s="231">
        <v>0</v>
      </c>
      <c r="EH23" s="156">
        <v>74</v>
      </c>
      <c r="EI23" s="156" t="s">
        <v>148</v>
      </c>
      <c r="EJ23" s="156" t="s">
        <v>71</v>
      </c>
      <c r="EK23" s="180">
        <v>53.53</v>
      </c>
      <c r="EL23" s="171">
        <f t="shared" si="8"/>
        <v>8.6805405405405409</v>
      </c>
      <c r="EN23" s="27" t="str">
        <f t="shared" si="25"/>
        <v xml:space="preserve"> </v>
      </c>
      <c r="EP23" s="138" t="s">
        <v>146</v>
      </c>
      <c r="EQ23" s="49">
        <v>2015</v>
      </c>
      <c r="ER23" s="49">
        <v>74</v>
      </c>
      <c r="ES23" s="27">
        <v>0</v>
      </c>
      <c r="ET23" s="27">
        <v>74</v>
      </c>
      <c r="EU23" s="27" t="s">
        <v>148</v>
      </c>
      <c r="EV23" s="27" t="s">
        <v>71</v>
      </c>
      <c r="EW23" s="139">
        <v>47.2</v>
      </c>
      <c r="EX23" s="35">
        <f t="shared" si="13"/>
        <v>7.654054054054054</v>
      </c>
      <c r="EY23" s="156"/>
      <c r="EZ23" s="156" t="str">
        <f t="shared" si="26"/>
        <v xml:space="preserve"> </v>
      </c>
      <c r="FA23" s="230"/>
      <c r="FB23" s="251" t="s">
        <v>146</v>
      </c>
      <c r="FC23" s="207">
        <v>2016</v>
      </c>
      <c r="FD23" s="209">
        <v>74</v>
      </c>
      <c r="FE23" s="156"/>
      <c r="FF23" s="169">
        <f t="shared" si="14"/>
        <v>74</v>
      </c>
      <c r="FG23" s="156" t="s">
        <v>148</v>
      </c>
      <c r="FH23" s="156" t="s">
        <v>71</v>
      </c>
      <c r="FI23" s="246">
        <v>37.97</v>
      </c>
      <c r="FJ23" s="252">
        <f t="shared" si="15"/>
        <v>6.1572972972972977</v>
      </c>
      <c r="FL23" s="27" t="str">
        <f t="shared" si="27"/>
        <v xml:space="preserve"> </v>
      </c>
      <c r="FN23" s="31" t="s">
        <v>146</v>
      </c>
      <c r="FO23" s="20">
        <v>2017</v>
      </c>
      <c r="FP23" s="33">
        <v>74</v>
      </c>
      <c r="FR23" s="34">
        <v>74</v>
      </c>
      <c r="FS23" t="s">
        <v>73</v>
      </c>
      <c r="FT23" t="s">
        <v>74</v>
      </c>
      <c r="FU23" s="11">
        <v>47.89</v>
      </c>
      <c r="FV23" s="35">
        <f t="shared" si="28"/>
        <v>7.7659459459459459</v>
      </c>
      <c r="FW23" s="180"/>
      <c r="FX23" s="180" t="str">
        <f t="shared" si="29"/>
        <v xml:space="preserve"> </v>
      </c>
      <c r="FY23" s="235"/>
      <c r="FZ23" s="274" t="s">
        <v>146</v>
      </c>
      <c r="GA23" s="268">
        <v>2018</v>
      </c>
      <c r="GB23" s="152" t="s">
        <v>73</v>
      </c>
      <c r="GC23" s="152" t="s">
        <v>74</v>
      </c>
      <c r="GD23" s="152" t="s">
        <v>149</v>
      </c>
      <c r="GE23" s="275">
        <v>74</v>
      </c>
      <c r="GF23" s="156"/>
      <c r="GG23" s="273">
        <f t="shared" si="19"/>
        <v>74</v>
      </c>
      <c r="GH23" s="269">
        <v>24.79</v>
      </c>
      <c r="GI23" s="252">
        <f t="shared" si="30"/>
        <v>4.0199999999999996</v>
      </c>
    </row>
    <row r="24" spans="1:200" ht="12.75" customHeight="1" x14ac:dyDescent="0.25">
      <c r="A24" s="4"/>
      <c r="B24" s="4"/>
      <c r="C24">
        <v>902800</v>
      </c>
      <c r="D24">
        <v>2001</v>
      </c>
      <c r="E24" t="s">
        <v>596</v>
      </c>
      <c r="F24" t="s">
        <v>597</v>
      </c>
      <c r="G24" s="76">
        <v>58.5</v>
      </c>
      <c r="H24">
        <v>53.02</v>
      </c>
      <c r="I24">
        <v>10.88</v>
      </c>
      <c r="J24" s="151"/>
      <c r="K24" s="151"/>
      <c r="L24" s="152">
        <v>902800</v>
      </c>
      <c r="M24" s="152">
        <v>2002</v>
      </c>
      <c r="N24" s="152" t="s">
        <v>596</v>
      </c>
      <c r="O24" s="152" t="s">
        <v>597</v>
      </c>
      <c r="P24" s="153">
        <v>58.5</v>
      </c>
      <c r="Q24" s="153">
        <v>97.48</v>
      </c>
      <c r="R24" s="153">
        <v>20</v>
      </c>
      <c r="S24" s="77"/>
      <c r="T24" s="77"/>
      <c r="U24">
        <v>902800</v>
      </c>
      <c r="V24">
        <v>2003</v>
      </c>
      <c r="W24" t="s">
        <v>596</v>
      </c>
      <c r="X24" t="s">
        <v>638</v>
      </c>
      <c r="Y24" s="76">
        <v>58.5</v>
      </c>
      <c r="Z24" s="76">
        <v>50.07</v>
      </c>
      <c r="AA24" s="76">
        <v>10.27</v>
      </c>
      <c r="AB24" s="151"/>
      <c r="AC24" s="151"/>
      <c r="AD24" s="156">
        <v>902800</v>
      </c>
      <c r="AE24" s="162">
        <v>2004</v>
      </c>
      <c r="AF24" s="156" t="s">
        <v>596</v>
      </c>
      <c r="AG24" s="156" t="s">
        <v>638</v>
      </c>
      <c r="AH24" s="171">
        <v>58.5</v>
      </c>
      <c r="AI24" s="156">
        <v>31.42</v>
      </c>
      <c r="AJ24" s="156">
        <v>6.45</v>
      </c>
      <c r="AK24" s="4"/>
      <c r="AL24" s="4"/>
      <c r="AM24" t="s">
        <v>150</v>
      </c>
      <c r="AN24">
        <v>2005</v>
      </c>
      <c r="AO24" t="s">
        <v>693</v>
      </c>
      <c r="AP24" t="s">
        <v>694</v>
      </c>
      <c r="AQ24" s="76">
        <v>58.5</v>
      </c>
      <c r="AR24" s="76">
        <v>58.5</v>
      </c>
      <c r="AS24">
        <v>51.67</v>
      </c>
      <c r="AT24" s="76">
        <v>10.598974358974401</v>
      </c>
      <c r="AU24" s="151"/>
      <c r="AV24" s="151"/>
      <c r="AW24" s="152">
        <v>902800</v>
      </c>
      <c r="AX24" s="177">
        <v>2006</v>
      </c>
      <c r="AY24" s="152" t="s">
        <v>153</v>
      </c>
      <c r="AZ24" s="152" t="s">
        <v>774</v>
      </c>
      <c r="BA24" s="152">
        <v>58.5</v>
      </c>
      <c r="BB24" s="152">
        <v>87</v>
      </c>
      <c r="BC24" s="152">
        <v>80.73</v>
      </c>
      <c r="BD24" s="152">
        <v>16.559999999999999</v>
      </c>
      <c r="BE24"/>
      <c r="BF24"/>
      <c r="BG24" s="78" t="s">
        <v>150</v>
      </c>
      <c r="BH24" s="78" t="s">
        <v>864</v>
      </c>
      <c r="BI24" s="78" t="s">
        <v>151</v>
      </c>
      <c r="BJ24" s="78" t="s">
        <v>152</v>
      </c>
      <c r="BK24">
        <v>58.5</v>
      </c>
      <c r="BL24">
        <v>88</v>
      </c>
      <c r="BM24">
        <v>63.13</v>
      </c>
      <c r="BN24">
        <v>12.96</v>
      </c>
      <c r="BO24" s="156"/>
      <c r="BP24" s="162"/>
      <c r="BQ24" s="152">
        <v>902800</v>
      </c>
      <c r="BR24" s="177">
        <v>2008</v>
      </c>
      <c r="BS24" s="152" t="s">
        <v>153</v>
      </c>
      <c r="BT24" s="152" t="s">
        <v>774</v>
      </c>
      <c r="BU24" s="152">
        <v>58.5</v>
      </c>
      <c r="BV24" s="152">
        <v>88</v>
      </c>
      <c r="BW24" s="152">
        <v>146.5</v>
      </c>
      <c r="BX24" s="152">
        <v>38.35</v>
      </c>
      <c r="BY24" s="152">
        <v>7.87</v>
      </c>
      <c r="CB24" s="24" t="s">
        <v>150</v>
      </c>
      <c r="CC24" s="3" t="s">
        <v>865</v>
      </c>
      <c r="CD24" s="27">
        <v>58.5</v>
      </c>
      <c r="CE24" s="82">
        <v>88</v>
      </c>
      <c r="CF24" s="82">
        <v>146.5</v>
      </c>
      <c r="CG24" s="82" t="s">
        <v>151</v>
      </c>
      <c r="CH24" s="82" t="s">
        <v>152</v>
      </c>
      <c r="CI24" s="82">
        <v>56.02</v>
      </c>
      <c r="CJ24" s="82">
        <v>11.52</v>
      </c>
      <c r="CK24" s="180"/>
      <c r="CL24" s="180" t="str">
        <f t="shared" si="20"/>
        <v xml:space="preserve"> </v>
      </c>
      <c r="CM24" s="196"/>
      <c r="CN24" s="197" t="s">
        <v>150</v>
      </c>
      <c r="CO24" s="192" t="s">
        <v>861</v>
      </c>
      <c r="CP24" s="156" t="s">
        <v>151</v>
      </c>
      <c r="CQ24" s="156" t="s">
        <v>152</v>
      </c>
      <c r="CR24" s="156">
        <v>58.5</v>
      </c>
      <c r="CS24" s="151">
        <v>5.2</v>
      </c>
      <c r="CT24" s="168">
        <v>1.0666666666666667</v>
      </c>
      <c r="CV24" s="25" t="str">
        <f t="shared" si="21"/>
        <v xml:space="preserve"> </v>
      </c>
      <c r="CX24" s="129" t="s">
        <v>150</v>
      </c>
      <c r="CY24" s="49">
        <v>2011</v>
      </c>
      <c r="CZ24" s="49">
        <v>58.5</v>
      </c>
      <c r="DA24" s="27" t="s">
        <v>153</v>
      </c>
      <c r="DB24" s="27" t="s">
        <v>154</v>
      </c>
      <c r="DC24" s="29">
        <f t="shared" si="2"/>
        <v>81.071249999999992</v>
      </c>
      <c r="DD24" s="130">
        <v>16.63</v>
      </c>
      <c r="DE24" s="156"/>
      <c r="DF24" s="156" t="str">
        <f t="shared" si="22"/>
        <v xml:space="preserve"> </v>
      </c>
      <c r="DG24" s="156"/>
      <c r="DH24" s="209" t="s">
        <v>150</v>
      </c>
      <c r="DI24" s="209">
        <v>2012</v>
      </c>
      <c r="DJ24" s="209">
        <v>58.5</v>
      </c>
      <c r="DK24" s="156" t="s">
        <v>153</v>
      </c>
      <c r="DL24" s="156" t="s">
        <v>154</v>
      </c>
      <c r="DM24" s="210">
        <v>91.71</v>
      </c>
      <c r="DN24" s="171">
        <f t="shared" si="4"/>
        <v>18.812307692307691</v>
      </c>
      <c r="DP24" s="27" t="str">
        <f t="shared" si="23"/>
        <v xml:space="preserve"> </v>
      </c>
      <c r="DR24" s="49" t="s">
        <v>150</v>
      </c>
      <c r="DS24" s="49">
        <v>2013</v>
      </c>
      <c r="DT24" s="49">
        <v>58.5</v>
      </c>
      <c r="DU24" s="27">
        <v>47</v>
      </c>
      <c r="DV24" s="27">
        <v>105.5</v>
      </c>
      <c r="DW24" s="27" t="s">
        <v>153</v>
      </c>
      <c r="DX24" s="27" t="s">
        <v>154</v>
      </c>
      <c r="DY24" s="130">
        <v>87.916666666666671</v>
      </c>
      <c r="DZ24" s="29">
        <f t="shared" si="6"/>
        <v>10</v>
      </c>
      <c r="EA24" s="156"/>
      <c r="EB24" s="156" t="str">
        <f t="shared" si="24"/>
        <v xml:space="preserve"> </v>
      </c>
      <c r="EC24" s="230"/>
      <c r="ED24" s="209" t="s">
        <v>150</v>
      </c>
      <c r="EE24" s="209">
        <v>2014</v>
      </c>
      <c r="EF24" s="209">
        <v>58.5</v>
      </c>
      <c r="EG24" s="231">
        <v>58</v>
      </c>
      <c r="EH24" s="156">
        <v>116.5</v>
      </c>
      <c r="EI24" s="156" t="s">
        <v>153</v>
      </c>
      <c r="EJ24" s="156" t="s">
        <v>154</v>
      </c>
      <c r="EK24" s="180">
        <v>66.239999999999995</v>
      </c>
      <c r="EL24" s="171">
        <f t="shared" si="8"/>
        <v>6.8230042918454936</v>
      </c>
      <c r="EN24" s="27" t="str">
        <f t="shared" si="25"/>
        <v xml:space="preserve"> </v>
      </c>
      <c r="EP24" s="138" t="s">
        <v>150</v>
      </c>
      <c r="EQ24" s="49">
        <v>2015</v>
      </c>
      <c r="ER24" s="49">
        <v>58.5</v>
      </c>
      <c r="ES24" s="27">
        <v>29</v>
      </c>
      <c r="ET24" s="27">
        <v>87.5</v>
      </c>
      <c r="EU24" s="27" t="s">
        <v>153</v>
      </c>
      <c r="EV24" s="27" t="s">
        <v>154</v>
      </c>
      <c r="EW24" s="139">
        <v>62.96</v>
      </c>
      <c r="EX24" s="35">
        <f t="shared" si="13"/>
        <v>8.6345142857142854</v>
      </c>
      <c r="EY24" s="156"/>
      <c r="EZ24" s="156" t="str">
        <f t="shared" si="26"/>
        <v xml:space="preserve"> </v>
      </c>
      <c r="FA24" s="230"/>
      <c r="FB24" s="251" t="s">
        <v>150</v>
      </c>
      <c r="FC24" s="207">
        <v>2016</v>
      </c>
      <c r="FD24" s="209">
        <v>58.5</v>
      </c>
      <c r="FE24" s="156"/>
      <c r="FF24" s="169">
        <f t="shared" si="14"/>
        <v>58.5</v>
      </c>
      <c r="FG24" s="156" t="s">
        <v>153</v>
      </c>
      <c r="FH24" s="156" t="s">
        <v>154</v>
      </c>
      <c r="FI24" s="246">
        <v>35.950000000000003</v>
      </c>
      <c r="FJ24" s="252">
        <f t="shared" si="15"/>
        <v>7.3743589743589748</v>
      </c>
      <c r="FL24" s="27" t="str">
        <f t="shared" si="27"/>
        <v xml:space="preserve"> </v>
      </c>
      <c r="FN24" s="31" t="s">
        <v>150</v>
      </c>
      <c r="FO24" s="20">
        <v>2017</v>
      </c>
      <c r="FP24" s="33">
        <v>58.5</v>
      </c>
      <c r="FR24" s="34">
        <v>58.5</v>
      </c>
      <c r="FS24" t="s">
        <v>153</v>
      </c>
      <c r="FT24" t="s">
        <v>156</v>
      </c>
      <c r="FU24" s="11">
        <v>65.08</v>
      </c>
      <c r="FV24" s="35">
        <f t="shared" si="28"/>
        <v>13.349743589743589</v>
      </c>
      <c r="FW24" s="180"/>
      <c r="FX24" s="180" t="str">
        <f t="shared" si="29"/>
        <v xml:space="preserve"> </v>
      </c>
      <c r="FY24" s="235"/>
      <c r="FZ24" s="274" t="s">
        <v>150</v>
      </c>
      <c r="GA24" s="268">
        <v>2018</v>
      </c>
      <c r="GB24" s="152" t="s">
        <v>153</v>
      </c>
      <c r="GC24" s="152" t="s">
        <v>157</v>
      </c>
      <c r="GD24" s="152" t="s">
        <v>155</v>
      </c>
      <c r="GE24" s="275">
        <v>58.5</v>
      </c>
      <c r="GF24" s="156"/>
      <c r="GG24" s="273">
        <f t="shared" si="19"/>
        <v>58.5</v>
      </c>
      <c r="GH24" s="269">
        <v>47.46</v>
      </c>
      <c r="GI24" s="252">
        <f t="shared" si="30"/>
        <v>9.735384615384616</v>
      </c>
    </row>
    <row r="25" spans="1:200" ht="12.75" customHeight="1" x14ac:dyDescent="0.25">
      <c r="A25" s="4"/>
      <c r="B25" s="4"/>
      <c r="C25">
        <v>902900</v>
      </c>
      <c r="D25">
        <v>2001</v>
      </c>
      <c r="E25" t="s">
        <v>161</v>
      </c>
      <c r="F25"/>
      <c r="G25" s="76">
        <v>117</v>
      </c>
      <c r="H25">
        <v>144.43</v>
      </c>
      <c r="I25">
        <v>14.81</v>
      </c>
      <c r="J25" s="151"/>
      <c r="K25" s="151"/>
      <c r="L25" s="152">
        <v>902900</v>
      </c>
      <c r="M25" s="152">
        <v>2002</v>
      </c>
      <c r="N25" s="152" t="s">
        <v>161</v>
      </c>
      <c r="O25" s="152"/>
      <c r="P25" s="153">
        <v>117</v>
      </c>
      <c r="Q25" s="153">
        <v>266.79000000000002</v>
      </c>
      <c r="R25" s="153">
        <v>27.36</v>
      </c>
      <c r="S25" s="77"/>
      <c r="T25" s="77"/>
      <c r="U25">
        <v>902900</v>
      </c>
      <c r="V25">
        <v>2003</v>
      </c>
      <c r="W25" t="s">
        <v>161</v>
      </c>
      <c r="X25"/>
      <c r="Y25" s="76">
        <v>117</v>
      </c>
      <c r="Z25" s="76">
        <v>94.27</v>
      </c>
      <c r="AA25" s="76">
        <v>9.67</v>
      </c>
      <c r="AB25" s="151"/>
      <c r="AC25" s="151"/>
      <c r="AD25" s="156">
        <v>902900</v>
      </c>
      <c r="AE25" s="162">
        <v>2004</v>
      </c>
      <c r="AF25" s="156" t="s">
        <v>161</v>
      </c>
      <c r="AG25" s="156" t="s">
        <v>650</v>
      </c>
      <c r="AH25" s="171">
        <v>117</v>
      </c>
      <c r="AI25" s="156">
        <v>116.43</v>
      </c>
      <c r="AJ25" s="156">
        <v>11.94</v>
      </c>
      <c r="AK25" s="4"/>
      <c r="AL25" s="4"/>
      <c r="AM25" t="s">
        <v>158</v>
      </c>
      <c r="AN25">
        <v>2005</v>
      </c>
      <c r="AO25" t="s">
        <v>685</v>
      </c>
      <c r="AP25" t="s">
        <v>686</v>
      </c>
      <c r="AQ25" s="76">
        <v>117</v>
      </c>
      <c r="AR25" s="76">
        <v>-117</v>
      </c>
      <c r="AS25">
        <v>0</v>
      </c>
      <c r="AT25" s="76">
        <v>0</v>
      </c>
      <c r="AU25" s="151"/>
      <c r="AV25" s="151"/>
      <c r="AW25" s="152">
        <v>902900</v>
      </c>
      <c r="AX25" s="177">
        <v>2006</v>
      </c>
      <c r="AY25" s="152" t="s">
        <v>161</v>
      </c>
      <c r="AZ25" s="152" t="s">
        <v>650</v>
      </c>
      <c r="BA25" s="152">
        <v>117</v>
      </c>
      <c r="BB25" s="152">
        <v>-117</v>
      </c>
      <c r="BC25" s="152">
        <v>0</v>
      </c>
      <c r="BD25" s="152">
        <v>0</v>
      </c>
      <c r="BE25"/>
      <c r="BF25"/>
      <c r="BG25" s="78" t="s">
        <v>158</v>
      </c>
      <c r="BH25" s="78" t="s">
        <v>864</v>
      </c>
      <c r="BI25" s="78" t="s">
        <v>159</v>
      </c>
      <c r="BJ25" s="78" t="s">
        <v>160</v>
      </c>
      <c r="BK25">
        <v>117</v>
      </c>
      <c r="BL25">
        <v>-117</v>
      </c>
      <c r="BM25">
        <v>0</v>
      </c>
      <c r="BN25">
        <v>0</v>
      </c>
      <c r="BO25" s="156"/>
      <c r="BP25" s="162"/>
      <c r="BQ25" s="152">
        <v>902900</v>
      </c>
      <c r="BR25" s="177">
        <v>2008</v>
      </c>
      <c r="BS25" s="152" t="s">
        <v>161</v>
      </c>
      <c r="BT25" s="152" t="s">
        <v>650</v>
      </c>
      <c r="BU25" s="152">
        <v>117</v>
      </c>
      <c r="BV25" s="152">
        <v>-117</v>
      </c>
      <c r="BW25" s="152">
        <v>0</v>
      </c>
      <c r="BX25" s="152">
        <v>0</v>
      </c>
      <c r="BY25" s="152">
        <v>0</v>
      </c>
      <c r="CB25" s="24" t="s">
        <v>158</v>
      </c>
      <c r="CC25" s="3" t="s">
        <v>865</v>
      </c>
      <c r="CD25" s="27">
        <v>117</v>
      </c>
      <c r="CE25" s="82">
        <v>-117</v>
      </c>
      <c r="CF25" s="82">
        <v>0</v>
      </c>
      <c r="CG25" s="82" t="s">
        <v>159</v>
      </c>
      <c r="CH25" s="82" t="s">
        <v>160</v>
      </c>
      <c r="CI25" s="82">
        <v>0</v>
      </c>
      <c r="CJ25" s="82">
        <v>0</v>
      </c>
      <c r="CK25" s="180"/>
      <c r="CL25" s="180" t="str">
        <f t="shared" si="20"/>
        <v xml:space="preserve"> </v>
      </c>
      <c r="CM25" s="196"/>
      <c r="CN25" s="197" t="s">
        <v>158</v>
      </c>
      <c r="CO25" s="192" t="s">
        <v>861</v>
      </c>
      <c r="CP25" s="156" t="s">
        <v>159</v>
      </c>
      <c r="CQ25" s="156" t="s">
        <v>160</v>
      </c>
      <c r="CR25" s="156">
        <v>117</v>
      </c>
      <c r="CS25" s="151">
        <v>69.66</v>
      </c>
      <c r="CT25" s="168">
        <v>7.1446153846153848</v>
      </c>
      <c r="CV25" s="25" t="str">
        <f t="shared" si="21"/>
        <v xml:space="preserve"> </v>
      </c>
      <c r="CX25" s="129" t="s">
        <v>158</v>
      </c>
      <c r="CY25" s="49">
        <v>2011</v>
      </c>
      <c r="CZ25" s="49">
        <v>117</v>
      </c>
      <c r="DA25" s="27" t="s">
        <v>161</v>
      </c>
      <c r="DB25" s="27" t="s">
        <v>162</v>
      </c>
      <c r="DC25" s="29">
        <f t="shared" si="2"/>
        <v>151.51499999999999</v>
      </c>
      <c r="DD25" s="130">
        <v>15.54</v>
      </c>
      <c r="DE25" s="156"/>
      <c r="DF25" s="156" t="str">
        <f t="shared" si="22"/>
        <v xml:space="preserve"> </v>
      </c>
      <c r="DG25" s="156"/>
      <c r="DH25" s="209" t="s">
        <v>158</v>
      </c>
      <c r="DI25" s="209">
        <v>2012</v>
      </c>
      <c r="DJ25" s="209">
        <v>117</v>
      </c>
      <c r="DK25" s="156" t="s">
        <v>161</v>
      </c>
      <c r="DL25" s="156" t="s">
        <v>162</v>
      </c>
      <c r="DM25" s="210">
        <v>187.92</v>
      </c>
      <c r="DN25" s="171">
        <f t="shared" si="4"/>
        <v>19.273846153846151</v>
      </c>
      <c r="DO25" s="27" t="s">
        <v>163</v>
      </c>
      <c r="DP25" s="27" t="str">
        <f t="shared" si="23"/>
        <v xml:space="preserve"> </v>
      </c>
      <c r="DQ25" s="45" t="s">
        <v>164</v>
      </c>
      <c r="DR25" s="49" t="s">
        <v>158</v>
      </c>
      <c r="DS25" s="49">
        <v>2013</v>
      </c>
      <c r="DT25" s="49">
        <v>117</v>
      </c>
      <c r="DU25" s="27">
        <v>-68</v>
      </c>
      <c r="DV25" s="27">
        <v>49</v>
      </c>
      <c r="DW25" s="27" t="s">
        <v>165</v>
      </c>
      <c r="DX25" s="27" t="s">
        <v>162</v>
      </c>
      <c r="DY25" s="130">
        <v>40.18</v>
      </c>
      <c r="DZ25" s="29">
        <f t="shared" si="6"/>
        <v>9.84</v>
      </c>
      <c r="EA25" s="156"/>
      <c r="EB25" s="156" t="str">
        <f t="shared" si="24"/>
        <v xml:space="preserve"> </v>
      </c>
      <c r="EC25" s="233"/>
      <c r="ED25" s="209" t="s">
        <v>158</v>
      </c>
      <c r="EE25" s="209">
        <v>2014</v>
      </c>
      <c r="EF25" s="209">
        <v>117</v>
      </c>
      <c r="EG25" s="231">
        <v>-37</v>
      </c>
      <c r="EH25" s="156">
        <v>80</v>
      </c>
      <c r="EI25" s="156" t="s">
        <v>165</v>
      </c>
      <c r="EJ25" s="156" t="s">
        <v>162</v>
      </c>
      <c r="EK25" s="180">
        <v>53.46</v>
      </c>
      <c r="EL25" s="171">
        <f t="shared" si="8"/>
        <v>8.0190000000000001</v>
      </c>
      <c r="EN25" s="27" t="str">
        <f t="shared" si="25"/>
        <v xml:space="preserve"> </v>
      </c>
      <c r="EO25" s="46"/>
      <c r="EP25" s="138" t="s">
        <v>158</v>
      </c>
      <c r="EQ25" s="49">
        <v>2015</v>
      </c>
      <c r="ER25" s="49">
        <v>117</v>
      </c>
      <c r="ES25" s="27">
        <v>-37</v>
      </c>
      <c r="ET25" s="27">
        <v>80</v>
      </c>
      <c r="EU25" s="27" t="s">
        <v>165</v>
      </c>
      <c r="EV25" s="27" t="s">
        <v>162</v>
      </c>
      <c r="EW25" s="139">
        <v>60.27</v>
      </c>
      <c r="EX25" s="35">
        <f t="shared" si="13"/>
        <v>9.0404999999999998</v>
      </c>
      <c r="EY25" s="156" t="s">
        <v>166</v>
      </c>
      <c r="EZ25" s="156">
        <f t="shared" si="26"/>
        <v>-117</v>
      </c>
      <c r="FA25" s="233" t="s">
        <v>167</v>
      </c>
      <c r="FB25" s="251"/>
      <c r="FC25" s="207"/>
      <c r="FD25" s="209"/>
      <c r="FE25" s="156"/>
      <c r="FF25" s="169"/>
      <c r="FG25" s="156"/>
      <c r="FH25" s="156"/>
      <c r="FI25" s="246"/>
      <c r="FJ25" s="252"/>
      <c r="FL25" s="27" t="str">
        <f t="shared" si="27"/>
        <v xml:space="preserve"> </v>
      </c>
      <c r="FM25" s="46"/>
      <c r="FN25" s="31"/>
      <c r="FO25" s="20"/>
      <c r="FP25" s="33"/>
      <c r="FR25" s="34"/>
      <c r="FU25" s="11"/>
      <c r="FV25" s="35"/>
      <c r="FW25" s="180"/>
      <c r="FX25" s="180" t="str">
        <f t="shared" si="29"/>
        <v xml:space="preserve"> </v>
      </c>
      <c r="FY25" s="234"/>
      <c r="FZ25" s="274"/>
      <c r="GA25" s="268"/>
      <c r="GB25" s="152"/>
      <c r="GC25" s="152"/>
      <c r="GD25" s="152"/>
      <c r="GE25" s="275"/>
      <c r="GF25" s="156"/>
      <c r="GG25" s="273"/>
      <c r="GH25" s="269"/>
      <c r="GI25" s="252"/>
    </row>
    <row r="26" spans="1:200" s="41" customFormat="1" ht="12.75" customHeight="1" x14ac:dyDescent="0.25">
      <c r="A26" s="4"/>
      <c r="B26" s="4"/>
      <c r="C26">
        <v>903000</v>
      </c>
      <c r="D26">
        <v>2001</v>
      </c>
      <c r="E26" t="s">
        <v>572</v>
      </c>
      <c r="F26"/>
      <c r="G26" s="76">
        <v>80</v>
      </c>
      <c r="H26">
        <v>34.75</v>
      </c>
      <c r="I26">
        <v>5.21</v>
      </c>
      <c r="J26" s="151"/>
      <c r="K26" s="151"/>
      <c r="L26" s="152">
        <v>903000</v>
      </c>
      <c r="M26" s="152">
        <v>2002</v>
      </c>
      <c r="N26" s="152" t="s">
        <v>572</v>
      </c>
      <c r="O26" s="152"/>
      <c r="P26" s="153">
        <v>80</v>
      </c>
      <c r="Q26" s="153">
        <v>77.62</v>
      </c>
      <c r="R26" s="153">
        <v>11.64</v>
      </c>
      <c r="S26" s="77"/>
      <c r="T26" s="77"/>
      <c r="U26">
        <v>903000</v>
      </c>
      <c r="V26">
        <v>2003</v>
      </c>
      <c r="W26" t="s">
        <v>572</v>
      </c>
      <c r="X26"/>
      <c r="Y26" s="76">
        <v>80</v>
      </c>
      <c r="Z26" s="76">
        <v>53.72</v>
      </c>
      <c r="AA26" s="76">
        <v>8.06</v>
      </c>
      <c r="AB26" s="151"/>
      <c r="AC26" s="151"/>
      <c r="AD26" s="156">
        <v>903000</v>
      </c>
      <c r="AE26" s="162">
        <v>2004</v>
      </c>
      <c r="AF26" s="156" t="s">
        <v>572</v>
      </c>
      <c r="AG26" s="156" t="s">
        <v>653</v>
      </c>
      <c r="AH26" s="171">
        <v>80</v>
      </c>
      <c r="AI26" s="156">
        <v>48.69</v>
      </c>
      <c r="AJ26" s="156">
        <v>7.3</v>
      </c>
      <c r="AK26" s="4"/>
      <c r="AL26" s="4"/>
      <c r="AM26" t="s">
        <v>168</v>
      </c>
      <c r="AN26">
        <v>2005</v>
      </c>
      <c r="AO26" t="s">
        <v>695</v>
      </c>
      <c r="AP26" t="s">
        <v>696</v>
      </c>
      <c r="AQ26" s="76">
        <v>80</v>
      </c>
      <c r="AR26" s="76">
        <v>0</v>
      </c>
      <c r="AS26">
        <v>25.14</v>
      </c>
      <c r="AT26" s="76">
        <v>3.7709999999999901</v>
      </c>
      <c r="AU26" s="151"/>
      <c r="AV26" s="151"/>
      <c r="AW26" s="152">
        <v>903000</v>
      </c>
      <c r="AX26" s="177">
        <v>2006</v>
      </c>
      <c r="AY26" s="152" t="s">
        <v>775</v>
      </c>
      <c r="AZ26" s="152" t="s">
        <v>653</v>
      </c>
      <c r="BA26" s="152">
        <v>80</v>
      </c>
      <c r="BB26" s="152">
        <v>0</v>
      </c>
      <c r="BC26" s="152">
        <v>56</v>
      </c>
      <c r="BD26" s="152">
        <v>8.4</v>
      </c>
      <c r="BE26"/>
      <c r="BF26"/>
      <c r="BG26" s="78" t="s">
        <v>168</v>
      </c>
      <c r="BH26" s="78" t="s">
        <v>864</v>
      </c>
      <c r="BI26" s="78" t="s">
        <v>169</v>
      </c>
      <c r="BJ26" s="78" t="s">
        <v>170</v>
      </c>
      <c r="BK26">
        <v>80</v>
      </c>
      <c r="BL26">
        <v>0</v>
      </c>
      <c r="BM26">
        <v>44.38</v>
      </c>
      <c r="BN26">
        <v>6.6</v>
      </c>
      <c r="BO26" s="172"/>
      <c r="BP26" s="179"/>
      <c r="BQ26" s="152">
        <v>903000</v>
      </c>
      <c r="BR26" s="177">
        <v>2008</v>
      </c>
      <c r="BS26" s="152" t="s">
        <v>775</v>
      </c>
      <c r="BT26" s="152" t="s">
        <v>653</v>
      </c>
      <c r="BU26" s="152">
        <v>80</v>
      </c>
      <c r="BV26" s="152">
        <v>0</v>
      </c>
      <c r="BW26" s="152">
        <v>80</v>
      </c>
      <c r="BX26" s="152">
        <v>34.35</v>
      </c>
      <c r="BY26" s="152">
        <v>5.15</v>
      </c>
      <c r="BZ26" s="25"/>
      <c r="CA26" s="27"/>
      <c r="CB26" s="24" t="s">
        <v>168</v>
      </c>
      <c r="CC26" s="3" t="s">
        <v>865</v>
      </c>
      <c r="CD26" s="27">
        <v>80</v>
      </c>
      <c r="CE26" s="82">
        <v>0</v>
      </c>
      <c r="CF26" s="82">
        <v>80</v>
      </c>
      <c r="CG26" s="82" t="s">
        <v>169</v>
      </c>
      <c r="CH26" s="82" t="s">
        <v>170</v>
      </c>
      <c r="CI26" s="82">
        <v>49.66</v>
      </c>
      <c r="CJ26" s="82">
        <v>7.44</v>
      </c>
      <c r="CK26" s="180"/>
      <c r="CL26" s="180" t="str">
        <f t="shared" si="20"/>
        <v xml:space="preserve"> </v>
      </c>
      <c r="CM26" s="196"/>
      <c r="CN26" s="197" t="s">
        <v>168</v>
      </c>
      <c r="CO26" s="192" t="s">
        <v>861</v>
      </c>
      <c r="CP26" s="156" t="s">
        <v>169</v>
      </c>
      <c r="CQ26" s="156" t="s">
        <v>170</v>
      </c>
      <c r="CR26" s="156">
        <v>80</v>
      </c>
      <c r="CS26" s="151">
        <v>30.65</v>
      </c>
      <c r="CT26" s="168">
        <v>4.5975000000000001</v>
      </c>
      <c r="CU26" s="25"/>
      <c r="CV26" s="25" t="str">
        <f t="shared" si="21"/>
        <v xml:space="preserve"> </v>
      </c>
      <c r="CW26" s="26"/>
      <c r="CX26" s="129" t="s">
        <v>168</v>
      </c>
      <c r="CY26" s="49">
        <v>2011</v>
      </c>
      <c r="CZ26" s="49">
        <v>80</v>
      </c>
      <c r="DA26" s="27" t="s">
        <v>171</v>
      </c>
      <c r="DB26" s="27" t="s">
        <v>172</v>
      </c>
      <c r="DC26" s="29">
        <f t="shared" si="2"/>
        <v>83.13333333333334</v>
      </c>
      <c r="DD26" s="130">
        <v>12.47</v>
      </c>
      <c r="DE26" s="156"/>
      <c r="DF26" s="156" t="str">
        <f t="shared" si="22"/>
        <v xml:space="preserve"> </v>
      </c>
      <c r="DG26" s="156"/>
      <c r="DH26" s="209" t="s">
        <v>168</v>
      </c>
      <c r="DI26" s="209">
        <v>2012</v>
      </c>
      <c r="DJ26" s="209">
        <v>80</v>
      </c>
      <c r="DK26" s="156" t="s">
        <v>171</v>
      </c>
      <c r="DL26" s="156" t="s">
        <v>172</v>
      </c>
      <c r="DM26" s="210">
        <v>120.04</v>
      </c>
      <c r="DN26" s="171">
        <f t="shared" si="4"/>
        <v>18.006</v>
      </c>
      <c r="DO26" s="27"/>
      <c r="DP26" s="27" t="str">
        <f t="shared" si="23"/>
        <v xml:space="preserve"> </v>
      </c>
      <c r="DQ26" s="27"/>
      <c r="DR26" s="49" t="s">
        <v>168</v>
      </c>
      <c r="DS26" s="49">
        <v>2013</v>
      </c>
      <c r="DT26" s="49">
        <v>80</v>
      </c>
      <c r="DU26" s="27">
        <v>0</v>
      </c>
      <c r="DV26" s="27">
        <v>80</v>
      </c>
      <c r="DW26" s="27" t="s">
        <v>171</v>
      </c>
      <c r="DX26" s="27" t="s">
        <v>172</v>
      </c>
      <c r="DY26" s="130">
        <v>66.600000000000009</v>
      </c>
      <c r="DZ26" s="29">
        <f t="shared" si="6"/>
        <v>9.990000000000002</v>
      </c>
      <c r="EA26" s="156"/>
      <c r="EB26" s="156" t="str">
        <f t="shared" si="24"/>
        <v xml:space="preserve"> </v>
      </c>
      <c r="EC26" s="230"/>
      <c r="ED26" s="209" t="s">
        <v>168</v>
      </c>
      <c r="EE26" s="209">
        <v>2014</v>
      </c>
      <c r="EF26" s="209">
        <v>80</v>
      </c>
      <c r="EG26" s="231">
        <v>0</v>
      </c>
      <c r="EH26" s="156">
        <v>80</v>
      </c>
      <c r="EI26" s="156" t="s">
        <v>171</v>
      </c>
      <c r="EJ26" s="156" t="s">
        <v>172</v>
      </c>
      <c r="EK26" s="180">
        <v>60.01</v>
      </c>
      <c r="EL26" s="171">
        <v>9</v>
      </c>
      <c r="EM26" s="27"/>
      <c r="EN26" s="27" t="str">
        <f t="shared" si="25"/>
        <v xml:space="preserve"> </v>
      </c>
      <c r="EO26" s="30"/>
      <c r="EP26" s="138" t="s">
        <v>168</v>
      </c>
      <c r="EQ26" s="49">
        <v>2015</v>
      </c>
      <c r="ER26" s="49">
        <v>80</v>
      </c>
      <c r="ES26" s="27">
        <v>0</v>
      </c>
      <c r="ET26" s="27">
        <v>80</v>
      </c>
      <c r="EU26" s="27" t="s">
        <v>171</v>
      </c>
      <c r="EV26" s="27" t="s">
        <v>172</v>
      </c>
      <c r="EW26" s="139">
        <v>70.69</v>
      </c>
      <c r="EX26" s="35">
        <f t="shared" si="13"/>
        <v>10.6035</v>
      </c>
      <c r="EY26" s="156"/>
      <c r="EZ26" s="156" t="str">
        <f t="shared" si="26"/>
        <v xml:space="preserve"> </v>
      </c>
      <c r="FA26" s="230"/>
      <c r="FB26" s="251" t="s">
        <v>168</v>
      </c>
      <c r="FC26" s="207">
        <v>2016</v>
      </c>
      <c r="FD26" s="209">
        <v>80</v>
      </c>
      <c r="FE26" s="156"/>
      <c r="FF26" s="169">
        <f t="shared" si="14"/>
        <v>80</v>
      </c>
      <c r="FG26" s="156" t="s">
        <v>171</v>
      </c>
      <c r="FH26" s="156" t="s">
        <v>172</v>
      </c>
      <c r="FI26" s="246">
        <v>78.39</v>
      </c>
      <c r="FJ26" s="252">
        <f t="shared" si="15"/>
        <v>11.758500000000002</v>
      </c>
      <c r="FK26" s="27"/>
      <c r="FL26" s="27" t="str">
        <f t="shared" si="27"/>
        <v xml:space="preserve"> </v>
      </c>
      <c r="FM26" s="30"/>
      <c r="FN26" s="31" t="s">
        <v>168</v>
      </c>
      <c r="FO26" s="20">
        <v>2017</v>
      </c>
      <c r="FP26" s="33">
        <v>80</v>
      </c>
      <c r="FQ26" s="27"/>
      <c r="FR26" s="34">
        <v>80</v>
      </c>
      <c r="FS26" t="s">
        <v>174</v>
      </c>
      <c r="FT26" t="s">
        <v>175</v>
      </c>
      <c r="FU26" s="11">
        <v>57.95</v>
      </c>
      <c r="FV26" s="35">
        <f t="shared" ref="FV26:FV32" si="31">IF(FU26&gt;0,(FU26/FR26)*12,FU26)</f>
        <v>8.692499999999999</v>
      </c>
      <c r="FW26" s="180"/>
      <c r="FX26" s="180" t="str">
        <f t="shared" si="29"/>
        <v xml:space="preserve"> </v>
      </c>
      <c r="FY26" s="235"/>
      <c r="FZ26" s="274" t="s">
        <v>168</v>
      </c>
      <c r="GA26" s="268">
        <v>2018</v>
      </c>
      <c r="GB26" s="152" t="s">
        <v>174</v>
      </c>
      <c r="GC26" s="152" t="s">
        <v>175</v>
      </c>
      <c r="GD26" s="152" t="s">
        <v>173</v>
      </c>
      <c r="GE26" s="275">
        <v>80</v>
      </c>
      <c r="GF26" s="156"/>
      <c r="GG26" s="273">
        <f t="shared" ref="GG26:GG35" si="32">GE26-GF26</f>
        <v>80</v>
      </c>
      <c r="GH26" s="269">
        <v>46.33</v>
      </c>
      <c r="GI26" s="252">
        <f t="shared" ref="GI26:GI32" si="33">IF(GH26&gt;0,(GH26/GG26)*12,GH26)</f>
        <v>6.9495000000000005</v>
      </c>
      <c r="GJ26" s="27"/>
      <c r="GK26" s="27"/>
      <c r="GL26" s="27"/>
      <c r="GM26" s="27"/>
      <c r="GN26" s="27"/>
      <c r="GO26" s="27"/>
      <c r="GP26" s="27"/>
      <c r="GQ26" s="27"/>
      <c r="GR26" s="27"/>
    </row>
    <row r="27" spans="1:200" ht="12.75" customHeight="1" x14ac:dyDescent="0.25">
      <c r="A27" s="4"/>
      <c r="B27" s="4"/>
      <c r="C27">
        <v>903100</v>
      </c>
      <c r="D27">
        <v>2001</v>
      </c>
      <c r="E27" t="s">
        <v>161</v>
      </c>
      <c r="F27"/>
      <c r="G27" s="76">
        <v>76.3</v>
      </c>
      <c r="H27">
        <v>75.86</v>
      </c>
      <c r="I27">
        <v>11.93</v>
      </c>
      <c r="J27" s="151"/>
      <c r="K27" s="151"/>
      <c r="L27" s="152">
        <v>903100</v>
      </c>
      <c r="M27" s="152">
        <v>2002</v>
      </c>
      <c r="N27" s="152" t="s">
        <v>161</v>
      </c>
      <c r="O27" s="152"/>
      <c r="P27" s="153">
        <v>76.3</v>
      </c>
      <c r="Q27" s="153">
        <v>127.05</v>
      </c>
      <c r="R27" s="153">
        <v>19.98</v>
      </c>
      <c r="S27" s="77"/>
      <c r="T27" s="77"/>
      <c r="U27">
        <v>903100</v>
      </c>
      <c r="V27">
        <v>2003</v>
      </c>
      <c r="W27" t="s">
        <v>161</v>
      </c>
      <c r="X27"/>
      <c r="Y27" s="76">
        <v>76.3</v>
      </c>
      <c r="Z27" s="76">
        <v>111.25</v>
      </c>
      <c r="AA27" s="76">
        <v>17.5</v>
      </c>
      <c r="AB27" s="151"/>
      <c r="AC27" s="151"/>
      <c r="AD27" s="156">
        <v>903100</v>
      </c>
      <c r="AE27" s="162">
        <v>2004</v>
      </c>
      <c r="AF27" s="156" t="s">
        <v>161</v>
      </c>
      <c r="AG27" s="156" t="s">
        <v>650</v>
      </c>
      <c r="AH27" s="171">
        <v>76.3</v>
      </c>
      <c r="AI27" s="156">
        <v>70.650000000000006</v>
      </c>
      <c r="AJ27" s="156">
        <v>11.11</v>
      </c>
      <c r="AK27" s="4"/>
      <c r="AL27" s="4"/>
      <c r="AM27" t="s">
        <v>176</v>
      </c>
      <c r="AN27">
        <v>2005</v>
      </c>
      <c r="AO27" t="s">
        <v>685</v>
      </c>
      <c r="AP27" t="s">
        <v>686</v>
      </c>
      <c r="AQ27" s="76">
        <v>76.299999999999898</v>
      </c>
      <c r="AR27" s="76">
        <v>43</v>
      </c>
      <c r="AS27">
        <v>63.909999999999897</v>
      </c>
      <c r="AT27" s="76">
        <v>10.051376146789</v>
      </c>
      <c r="AU27" s="151"/>
      <c r="AV27" s="151"/>
      <c r="AW27" s="152">
        <v>903100</v>
      </c>
      <c r="AX27" s="177">
        <v>2006</v>
      </c>
      <c r="AY27" s="152" t="s">
        <v>161</v>
      </c>
      <c r="AZ27" s="152" t="s">
        <v>650</v>
      </c>
      <c r="BA27" s="152">
        <v>76.3</v>
      </c>
      <c r="BB27" s="152">
        <v>21</v>
      </c>
      <c r="BC27" s="152">
        <v>61.35</v>
      </c>
      <c r="BD27" s="152">
        <v>9.65</v>
      </c>
      <c r="BE27"/>
      <c r="BF27"/>
      <c r="BG27" s="78" t="s">
        <v>176</v>
      </c>
      <c r="BH27" s="78" t="s">
        <v>864</v>
      </c>
      <c r="BI27" s="78" t="s">
        <v>159</v>
      </c>
      <c r="BJ27" s="78" t="s">
        <v>160</v>
      </c>
      <c r="BK27">
        <v>76.3</v>
      </c>
      <c r="BL27">
        <v>21</v>
      </c>
      <c r="BM27">
        <v>50.02</v>
      </c>
      <c r="BN27">
        <v>7.92</v>
      </c>
      <c r="BO27" s="156"/>
      <c r="BP27" s="162"/>
      <c r="BQ27" s="152">
        <v>903100</v>
      </c>
      <c r="BR27" s="177">
        <v>2008</v>
      </c>
      <c r="BS27" s="152" t="s">
        <v>161</v>
      </c>
      <c r="BT27" s="152" t="s">
        <v>650</v>
      </c>
      <c r="BU27" s="152">
        <v>76.3</v>
      </c>
      <c r="BV27" s="152">
        <v>21</v>
      </c>
      <c r="BW27" s="152">
        <v>97.3</v>
      </c>
      <c r="BX27" s="152">
        <v>55.07</v>
      </c>
      <c r="BY27" s="152">
        <v>8.66</v>
      </c>
      <c r="CB27" s="24" t="s">
        <v>176</v>
      </c>
      <c r="CC27" s="3" t="s">
        <v>865</v>
      </c>
      <c r="CD27" s="27">
        <v>76.3</v>
      </c>
      <c r="CE27" s="82">
        <v>22</v>
      </c>
      <c r="CF27" s="82">
        <v>98.3</v>
      </c>
      <c r="CG27" s="82" t="s">
        <v>159</v>
      </c>
      <c r="CH27" s="82" t="s">
        <v>160</v>
      </c>
      <c r="CI27" s="82">
        <v>53.89</v>
      </c>
      <c r="CJ27" s="82">
        <v>8.52</v>
      </c>
      <c r="CK27" s="180"/>
      <c r="CL27" s="180" t="str">
        <f t="shared" si="20"/>
        <v xml:space="preserve"> </v>
      </c>
      <c r="CM27" s="196"/>
      <c r="CN27" s="197" t="s">
        <v>176</v>
      </c>
      <c r="CO27" s="192" t="s">
        <v>861</v>
      </c>
      <c r="CP27" s="156" t="s">
        <v>159</v>
      </c>
      <c r="CQ27" s="156" t="s">
        <v>160</v>
      </c>
      <c r="CR27" s="156">
        <v>76.3</v>
      </c>
      <c r="CS27" s="151">
        <v>22.61</v>
      </c>
      <c r="CT27" s="168">
        <v>3.5559633027522937</v>
      </c>
      <c r="CV27" s="25" t="str">
        <f t="shared" si="21"/>
        <v xml:space="preserve"> </v>
      </c>
      <c r="CX27" s="129" t="s">
        <v>176</v>
      </c>
      <c r="CY27" s="49">
        <v>2011</v>
      </c>
      <c r="CZ27" s="49">
        <v>76.3</v>
      </c>
      <c r="DA27" s="27" t="s">
        <v>161</v>
      </c>
      <c r="DB27" s="27" t="s">
        <v>162</v>
      </c>
      <c r="DC27" s="29">
        <f t="shared" si="2"/>
        <v>59.005333333333333</v>
      </c>
      <c r="DD27" s="130">
        <v>9.2799999999999994</v>
      </c>
      <c r="DE27" s="156"/>
      <c r="DF27" s="156" t="str">
        <f t="shared" si="22"/>
        <v xml:space="preserve"> </v>
      </c>
      <c r="DG27" s="156"/>
      <c r="DH27" s="209" t="s">
        <v>176</v>
      </c>
      <c r="DI27" s="209">
        <v>2012</v>
      </c>
      <c r="DJ27" s="209">
        <v>76.3</v>
      </c>
      <c r="DK27" s="156" t="s">
        <v>161</v>
      </c>
      <c r="DL27" s="156" t="s">
        <v>162</v>
      </c>
      <c r="DM27" s="210">
        <v>109.37</v>
      </c>
      <c r="DN27" s="171">
        <f t="shared" si="4"/>
        <v>17.201048492791614</v>
      </c>
      <c r="DP27" s="27" t="str">
        <f t="shared" si="23"/>
        <v xml:space="preserve"> </v>
      </c>
      <c r="DR27" s="49" t="s">
        <v>176</v>
      </c>
      <c r="DS27" s="49">
        <v>2013</v>
      </c>
      <c r="DT27" s="49">
        <v>76.3</v>
      </c>
      <c r="DU27" s="27">
        <v>12</v>
      </c>
      <c r="DV27" s="27">
        <v>88.3</v>
      </c>
      <c r="DW27" s="27" t="s">
        <v>161</v>
      </c>
      <c r="DX27" s="27" t="s">
        <v>162</v>
      </c>
      <c r="DY27" s="130">
        <v>71.375833333333318</v>
      </c>
      <c r="DZ27" s="29">
        <f t="shared" si="6"/>
        <v>9.6999999999999993</v>
      </c>
      <c r="EA27" s="156"/>
      <c r="EB27" s="156" t="str">
        <f t="shared" si="24"/>
        <v xml:space="preserve"> </v>
      </c>
      <c r="EC27" s="230"/>
      <c r="ED27" s="209" t="s">
        <v>176</v>
      </c>
      <c r="EE27" s="209">
        <v>2014</v>
      </c>
      <c r="EF27" s="209">
        <v>76.3</v>
      </c>
      <c r="EG27" s="231">
        <v>7</v>
      </c>
      <c r="EH27" s="156">
        <v>83.3</v>
      </c>
      <c r="EI27" s="156" t="s">
        <v>161</v>
      </c>
      <c r="EJ27" s="156" t="s">
        <v>162</v>
      </c>
      <c r="EK27" s="180">
        <v>43.9</v>
      </c>
      <c r="EL27" s="171">
        <f t="shared" ref="EL27:EL35" si="34">IF(EK27=0,0,(EK27/EH27)*12)</f>
        <v>6.3241296518607442</v>
      </c>
      <c r="EN27" s="27" t="str">
        <f t="shared" si="25"/>
        <v xml:space="preserve"> </v>
      </c>
      <c r="EP27" s="138" t="s">
        <v>176</v>
      </c>
      <c r="EQ27" s="49">
        <v>2015</v>
      </c>
      <c r="ER27" s="49">
        <v>76.3</v>
      </c>
      <c r="ES27" s="27">
        <v>7</v>
      </c>
      <c r="ET27" s="27">
        <v>83.3</v>
      </c>
      <c r="EU27" s="27" t="s">
        <v>161</v>
      </c>
      <c r="EV27" s="27" t="s">
        <v>162</v>
      </c>
      <c r="EW27" s="139">
        <v>60.32</v>
      </c>
      <c r="EX27" s="35">
        <f t="shared" si="13"/>
        <v>8.6895558223289306</v>
      </c>
      <c r="EY27" s="156"/>
      <c r="EZ27" s="156" t="str">
        <f t="shared" si="26"/>
        <v xml:space="preserve"> </v>
      </c>
      <c r="FA27" s="230"/>
      <c r="FB27" s="251" t="s">
        <v>176</v>
      </c>
      <c r="FC27" s="207">
        <v>2016</v>
      </c>
      <c r="FD27" s="209">
        <v>76.3</v>
      </c>
      <c r="FE27" s="156"/>
      <c r="FF27" s="169">
        <f t="shared" si="14"/>
        <v>76.3</v>
      </c>
      <c r="FG27" s="156" t="s">
        <v>161</v>
      </c>
      <c r="FH27" s="156" t="s">
        <v>162</v>
      </c>
      <c r="FI27" s="246">
        <v>43.57</v>
      </c>
      <c r="FJ27" s="252">
        <f t="shared" si="15"/>
        <v>6.8524246395806028</v>
      </c>
      <c r="FL27" s="27" t="str">
        <f t="shared" si="27"/>
        <v xml:space="preserve"> </v>
      </c>
      <c r="FN27" s="31" t="s">
        <v>176</v>
      </c>
      <c r="FO27" s="20">
        <v>2017</v>
      </c>
      <c r="FP27" s="33">
        <v>76.3</v>
      </c>
      <c r="FR27" s="34">
        <v>76.3</v>
      </c>
      <c r="FS27" t="s">
        <v>178</v>
      </c>
      <c r="FT27" t="s">
        <v>179</v>
      </c>
      <c r="FU27" s="11">
        <v>50.19</v>
      </c>
      <c r="FV27" s="35">
        <f t="shared" si="31"/>
        <v>7.8935779816513758</v>
      </c>
      <c r="FW27" s="180"/>
      <c r="FX27" s="180" t="str">
        <f t="shared" si="29"/>
        <v xml:space="preserve"> </v>
      </c>
      <c r="FY27" s="235"/>
      <c r="FZ27" s="274" t="s">
        <v>176</v>
      </c>
      <c r="GA27" s="268">
        <v>2018</v>
      </c>
      <c r="GB27" s="152" t="s">
        <v>178</v>
      </c>
      <c r="GC27" s="152" t="s">
        <v>179</v>
      </c>
      <c r="GD27" s="152" t="s">
        <v>177</v>
      </c>
      <c r="GE27" s="275">
        <v>76.3</v>
      </c>
      <c r="GF27" s="156"/>
      <c r="GG27" s="273">
        <f t="shared" si="32"/>
        <v>76.3</v>
      </c>
      <c r="GH27" s="269">
        <v>42.7</v>
      </c>
      <c r="GI27" s="252">
        <f t="shared" si="33"/>
        <v>6.7155963302752308</v>
      </c>
      <c r="GL27" s="41"/>
      <c r="GM27" s="41"/>
      <c r="GN27" s="41"/>
      <c r="GO27" s="41"/>
      <c r="GP27" s="41"/>
      <c r="GQ27" s="41"/>
      <c r="GR27" s="41"/>
    </row>
    <row r="28" spans="1:200" ht="12.75" customHeight="1" x14ac:dyDescent="0.25">
      <c r="A28" s="4"/>
      <c r="B28" s="4"/>
      <c r="C28">
        <v>903200</v>
      </c>
      <c r="D28">
        <v>2001</v>
      </c>
      <c r="E28" t="s">
        <v>161</v>
      </c>
      <c r="F28"/>
      <c r="G28" s="76">
        <v>184.9</v>
      </c>
      <c r="H28">
        <v>185.62</v>
      </c>
      <c r="I28">
        <v>12.05</v>
      </c>
      <c r="J28" s="151"/>
      <c r="K28" s="151"/>
      <c r="L28" s="152">
        <v>903200</v>
      </c>
      <c r="M28" s="152">
        <v>2002</v>
      </c>
      <c r="N28" s="152" t="s">
        <v>161</v>
      </c>
      <c r="O28" s="152"/>
      <c r="P28" s="153">
        <v>184.9</v>
      </c>
      <c r="Q28" s="153">
        <v>310.70999999999998</v>
      </c>
      <c r="R28" s="153">
        <v>20.170000000000002</v>
      </c>
      <c r="S28" s="77"/>
      <c r="T28" s="77"/>
      <c r="U28">
        <v>903200</v>
      </c>
      <c r="V28">
        <v>2003</v>
      </c>
      <c r="W28" t="s">
        <v>161</v>
      </c>
      <c r="X28"/>
      <c r="Y28" s="76">
        <v>184.9</v>
      </c>
      <c r="Z28" s="76">
        <v>271.73</v>
      </c>
      <c r="AA28" s="76">
        <v>17.64</v>
      </c>
      <c r="AB28" s="151"/>
      <c r="AC28" s="151"/>
      <c r="AD28" s="156">
        <v>903200</v>
      </c>
      <c r="AE28" s="162">
        <v>2004</v>
      </c>
      <c r="AF28" s="156" t="s">
        <v>161</v>
      </c>
      <c r="AG28" s="156" t="s">
        <v>650</v>
      </c>
      <c r="AH28" s="171">
        <v>184.9</v>
      </c>
      <c r="AI28" s="156">
        <v>172.98</v>
      </c>
      <c r="AJ28" s="156">
        <v>11.23</v>
      </c>
      <c r="AK28" s="4"/>
      <c r="AL28" s="4"/>
      <c r="AM28" t="s">
        <v>180</v>
      </c>
      <c r="AN28">
        <v>2005</v>
      </c>
      <c r="AO28" t="s">
        <v>685</v>
      </c>
      <c r="AP28" t="s">
        <v>686</v>
      </c>
      <c r="AQ28" s="76">
        <v>184.9</v>
      </c>
      <c r="AR28" s="76">
        <v>105</v>
      </c>
      <c r="AS28">
        <v>161.509999999999</v>
      </c>
      <c r="AT28" s="76">
        <v>10.4819902650081</v>
      </c>
      <c r="AU28" s="151"/>
      <c r="AV28" s="151"/>
      <c r="AW28" s="152">
        <v>903200</v>
      </c>
      <c r="AX28" s="177">
        <v>2006</v>
      </c>
      <c r="AY28" s="152" t="s">
        <v>161</v>
      </c>
      <c r="AZ28" s="152" t="s">
        <v>650</v>
      </c>
      <c r="BA28" s="152">
        <v>184.9</v>
      </c>
      <c r="BB28" s="152">
        <v>51</v>
      </c>
      <c r="BC28" s="152">
        <v>149.97999999999999</v>
      </c>
      <c r="BD28" s="152">
        <v>9.73</v>
      </c>
      <c r="BE28"/>
      <c r="BF28"/>
      <c r="BG28" s="78" t="s">
        <v>180</v>
      </c>
      <c r="BH28" s="78" t="s">
        <v>864</v>
      </c>
      <c r="BI28" s="78" t="s">
        <v>159</v>
      </c>
      <c r="BJ28" s="78" t="s">
        <v>160</v>
      </c>
      <c r="BK28">
        <v>184.9</v>
      </c>
      <c r="BL28">
        <v>51</v>
      </c>
      <c r="BM28">
        <v>122.17</v>
      </c>
      <c r="BN28">
        <v>7.92</v>
      </c>
      <c r="BO28" s="156"/>
      <c r="BP28" s="162"/>
      <c r="BQ28" s="152">
        <v>903200</v>
      </c>
      <c r="BR28" s="177">
        <v>2008</v>
      </c>
      <c r="BS28" s="152" t="s">
        <v>161</v>
      </c>
      <c r="BT28" s="152" t="s">
        <v>650</v>
      </c>
      <c r="BU28" s="152">
        <v>184.9</v>
      </c>
      <c r="BV28" s="152">
        <v>51</v>
      </c>
      <c r="BW28" s="152">
        <v>235.9</v>
      </c>
      <c r="BX28" s="152">
        <v>134.47999999999999</v>
      </c>
      <c r="BY28" s="152">
        <v>8.73</v>
      </c>
      <c r="CB28" s="24" t="s">
        <v>180</v>
      </c>
      <c r="CC28" s="3" t="s">
        <v>865</v>
      </c>
      <c r="CD28" s="27">
        <v>184.9</v>
      </c>
      <c r="CE28" s="82">
        <v>52</v>
      </c>
      <c r="CF28" s="82">
        <v>236.9</v>
      </c>
      <c r="CG28" s="82" t="s">
        <v>159</v>
      </c>
      <c r="CH28" s="82" t="s">
        <v>160</v>
      </c>
      <c r="CI28" s="82">
        <v>131.74</v>
      </c>
      <c r="CJ28" s="82">
        <v>8.52</v>
      </c>
      <c r="CK28" s="180"/>
      <c r="CL28" s="180" t="str">
        <f t="shared" si="20"/>
        <v xml:space="preserve"> </v>
      </c>
      <c r="CM28" s="196"/>
      <c r="CN28" s="197" t="s">
        <v>180</v>
      </c>
      <c r="CO28" s="192" t="s">
        <v>861</v>
      </c>
      <c r="CP28" s="156" t="s">
        <v>159</v>
      </c>
      <c r="CQ28" s="156" t="s">
        <v>160</v>
      </c>
      <c r="CR28" s="156">
        <v>184.9</v>
      </c>
      <c r="CS28" s="151">
        <v>55.26</v>
      </c>
      <c r="CT28" s="168">
        <v>3.5863710113574903</v>
      </c>
      <c r="CV28" s="25" t="str">
        <f t="shared" si="21"/>
        <v xml:space="preserve"> </v>
      </c>
      <c r="CX28" s="129" t="s">
        <v>180</v>
      </c>
      <c r="CY28" s="49">
        <v>2011</v>
      </c>
      <c r="CZ28" s="49">
        <v>184.9</v>
      </c>
      <c r="DA28" s="27" t="s">
        <v>161</v>
      </c>
      <c r="DB28" s="27" t="s">
        <v>162</v>
      </c>
      <c r="DC28" s="29">
        <f t="shared" si="2"/>
        <v>67.64258333333332</v>
      </c>
      <c r="DD28" s="130">
        <v>4.3899999999999997</v>
      </c>
      <c r="DE28" s="156"/>
      <c r="DF28" s="156" t="str">
        <f t="shared" si="22"/>
        <v xml:space="preserve"> </v>
      </c>
      <c r="DG28" s="156"/>
      <c r="DH28" s="209" t="s">
        <v>180</v>
      </c>
      <c r="DI28" s="209">
        <v>2012</v>
      </c>
      <c r="DJ28" s="209">
        <v>184.9</v>
      </c>
      <c r="DK28" s="156" t="s">
        <v>161</v>
      </c>
      <c r="DL28" s="156" t="s">
        <v>162</v>
      </c>
      <c r="DM28" s="210">
        <v>286.39999999999998</v>
      </c>
      <c r="DN28" s="171">
        <f t="shared" si="4"/>
        <v>18.587344510546238</v>
      </c>
      <c r="DP28" s="27" t="str">
        <f t="shared" si="23"/>
        <v xml:space="preserve"> </v>
      </c>
      <c r="DR28" s="49" t="s">
        <v>180</v>
      </c>
      <c r="DS28" s="49">
        <v>2013</v>
      </c>
      <c r="DT28" s="49">
        <v>184.9</v>
      </c>
      <c r="DU28" s="27">
        <v>30</v>
      </c>
      <c r="DV28" s="27">
        <v>214.9</v>
      </c>
      <c r="DW28" s="27" t="s">
        <v>161</v>
      </c>
      <c r="DX28" s="27" t="s">
        <v>162</v>
      </c>
      <c r="DY28" s="130">
        <v>129.47725</v>
      </c>
      <c r="DZ28" s="29">
        <f t="shared" si="6"/>
        <v>7.2299999999999986</v>
      </c>
      <c r="EA28" s="156"/>
      <c r="EB28" s="156" t="str">
        <f t="shared" si="24"/>
        <v xml:space="preserve"> </v>
      </c>
      <c r="EC28" s="230"/>
      <c r="ED28" s="209" t="s">
        <v>180</v>
      </c>
      <c r="EE28" s="209">
        <v>2014</v>
      </c>
      <c r="EF28" s="209">
        <v>184.9</v>
      </c>
      <c r="EG28" s="231">
        <v>16</v>
      </c>
      <c r="EH28" s="156">
        <v>200.9</v>
      </c>
      <c r="EI28" s="156" t="s">
        <v>161</v>
      </c>
      <c r="EJ28" s="156" t="s">
        <v>162</v>
      </c>
      <c r="EK28" s="180">
        <v>98.59</v>
      </c>
      <c r="EL28" s="171">
        <f t="shared" si="34"/>
        <v>5.8888999502239923</v>
      </c>
      <c r="EN28" s="27" t="str">
        <f t="shared" si="25"/>
        <v xml:space="preserve"> </v>
      </c>
      <c r="EP28" s="138" t="s">
        <v>180</v>
      </c>
      <c r="EQ28" s="49">
        <v>2015</v>
      </c>
      <c r="ER28" s="49">
        <v>184.9</v>
      </c>
      <c r="ES28" s="27">
        <v>16</v>
      </c>
      <c r="ET28" s="27">
        <v>200.9</v>
      </c>
      <c r="EU28" s="27" t="s">
        <v>161</v>
      </c>
      <c r="EV28" s="27" t="s">
        <v>162</v>
      </c>
      <c r="EW28" s="139">
        <v>136.75</v>
      </c>
      <c r="EX28" s="35">
        <f t="shared" si="13"/>
        <v>8.1682429069188647</v>
      </c>
      <c r="EY28" s="156"/>
      <c r="EZ28" s="156" t="str">
        <f t="shared" si="26"/>
        <v xml:space="preserve"> </v>
      </c>
      <c r="FA28" s="230"/>
      <c r="FB28" s="251" t="s">
        <v>180</v>
      </c>
      <c r="FC28" s="207">
        <v>2016</v>
      </c>
      <c r="FD28" s="209">
        <v>184.9</v>
      </c>
      <c r="FE28" s="156"/>
      <c r="FF28" s="169">
        <f t="shared" si="14"/>
        <v>184.9</v>
      </c>
      <c r="FG28" s="156" t="s">
        <v>161</v>
      </c>
      <c r="FH28" s="156" t="s">
        <v>162</v>
      </c>
      <c r="FI28" s="246">
        <v>97.48</v>
      </c>
      <c r="FJ28" s="252">
        <f t="shared" si="15"/>
        <v>6.326446727961061</v>
      </c>
      <c r="FL28" s="27" t="str">
        <f t="shared" si="27"/>
        <v xml:space="preserve"> </v>
      </c>
      <c r="FN28" s="31" t="s">
        <v>180</v>
      </c>
      <c r="FO28" s="20">
        <v>2017</v>
      </c>
      <c r="FP28" s="33">
        <v>184.9</v>
      </c>
      <c r="FR28" s="34">
        <v>184.9</v>
      </c>
      <c r="FS28" t="s">
        <v>178</v>
      </c>
      <c r="FT28" t="s">
        <v>179</v>
      </c>
      <c r="FU28" s="11">
        <v>110.53</v>
      </c>
      <c r="FV28" s="35">
        <f t="shared" si="31"/>
        <v>7.1733910221741475</v>
      </c>
      <c r="FW28" s="180"/>
      <c r="FX28" s="180" t="str">
        <f t="shared" si="29"/>
        <v xml:space="preserve"> </v>
      </c>
      <c r="FY28" s="235"/>
      <c r="FZ28" s="274" t="s">
        <v>180</v>
      </c>
      <c r="GA28" s="268">
        <v>2018</v>
      </c>
      <c r="GB28" s="152" t="s">
        <v>178</v>
      </c>
      <c r="GC28" s="152" t="s">
        <v>179</v>
      </c>
      <c r="GD28" s="152" t="s">
        <v>181</v>
      </c>
      <c r="GE28" s="275">
        <v>184.9</v>
      </c>
      <c r="GF28" s="156"/>
      <c r="GG28" s="273">
        <f t="shared" si="32"/>
        <v>184.9</v>
      </c>
      <c r="GH28" s="269">
        <v>97.72</v>
      </c>
      <c r="GI28" s="252">
        <f t="shared" si="33"/>
        <v>6.34202271498107</v>
      </c>
    </row>
    <row r="29" spans="1:200" ht="13.9" customHeight="1" x14ac:dyDescent="0.25">
      <c r="A29" s="4"/>
      <c r="B29" s="4"/>
      <c r="C29">
        <v>903300</v>
      </c>
      <c r="D29">
        <v>2001</v>
      </c>
      <c r="E29" t="s">
        <v>582</v>
      </c>
      <c r="F29" t="s">
        <v>583</v>
      </c>
      <c r="G29" s="76">
        <v>68</v>
      </c>
      <c r="H29">
        <v>57.57</v>
      </c>
      <c r="I29">
        <v>10.16</v>
      </c>
      <c r="J29" s="151"/>
      <c r="K29" s="151"/>
      <c r="L29" s="152">
        <v>903300</v>
      </c>
      <c r="M29" s="152">
        <v>2002</v>
      </c>
      <c r="N29" s="152" t="s">
        <v>582</v>
      </c>
      <c r="O29" s="152" t="s">
        <v>583</v>
      </c>
      <c r="P29" s="153">
        <v>68</v>
      </c>
      <c r="Q29" s="153">
        <v>98.69</v>
      </c>
      <c r="R29" s="153">
        <v>17.420000000000002</v>
      </c>
      <c r="S29" s="77"/>
      <c r="T29" s="77"/>
      <c r="U29">
        <v>903300</v>
      </c>
      <c r="V29">
        <v>2003</v>
      </c>
      <c r="W29" t="s">
        <v>582</v>
      </c>
      <c r="X29" t="s">
        <v>583</v>
      </c>
      <c r="Y29" s="76">
        <v>68</v>
      </c>
      <c r="Z29" s="76">
        <v>64.66</v>
      </c>
      <c r="AA29" s="76">
        <v>11.41</v>
      </c>
      <c r="AB29" s="151"/>
      <c r="AC29" s="151"/>
      <c r="AD29" s="172">
        <v>903300</v>
      </c>
      <c r="AE29" s="162">
        <v>2004</v>
      </c>
      <c r="AF29" s="172" t="s">
        <v>654</v>
      </c>
      <c r="AG29" s="172" t="s">
        <v>583</v>
      </c>
      <c r="AH29" s="173">
        <v>68</v>
      </c>
      <c r="AI29" s="172">
        <v>101.86</v>
      </c>
      <c r="AJ29" s="172">
        <v>17.98</v>
      </c>
      <c r="AK29" s="4"/>
      <c r="AL29" s="4"/>
      <c r="AM29" t="s">
        <v>182</v>
      </c>
      <c r="AN29">
        <v>2005</v>
      </c>
      <c r="AO29" t="s">
        <v>697</v>
      </c>
      <c r="AP29" t="s">
        <v>698</v>
      </c>
      <c r="AQ29" s="76">
        <v>68</v>
      </c>
      <c r="AR29" s="76">
        <v>68</v>
      </c>
      <c r="AS29">
        <v>60.1099999999999</v>
      </c>
      <c r="AT29" s="76">
        <v>10.607647058823501</v>
      </c>
      <c r="AU29" s="151"/>
      <c r="AV29" s="151"/>
      <c r="AW29" s="152">
        <v>903300</v>
      </c>
      <c r="AX29" s="177">
        <v>2006</v>
      </c>
      <c r="AY29" s="152" t="s">
        <v>776</v>
      </c>
      <c r="AZ29" s="152" t="s">
        <v>583</v>
      </c>
      <c r="BA29" s="152">
        <v>68</v>
      </c>
      <c r="BB29" s="152">
        <v>37</v>
      </c>
      <c r="BC29" s="152">
        <v>54.04</v>
      </c>
      <c r="BD29" s="152">
        <v>9.5399999999999991</v>
      </c>
      <c r="BE29"/>
      <c r="BF29"/>
      <c r="BG29" s="78" t="s">
        <v>182</v>
      </c>
      <c r="BH29" s="78" t="s">
        <v>864</v>
      </c>
      <c r="BI29" s="78" t="s">
        <v>802</v>
      </c>
      <c r="BJ29" s="78" t="s">
        <v>184</v>
      </c>
      <c r="BK29">
        <v>68</v>
      </c>
      <c r="BL29">
        <v>71</v>
      </c>
      <c r="BM29">
        <v>61.11</v>
      </c>
      <c r="BN29">
        <v>10.8</v>
      </c>
      <c r="BO29" s="156"/>
      <c r="BP29" s="162"/>
      <c r="BQ29" s="152">
        <v>903300</v>
      </c>
      <c r="BR29" s="177">
        <v>2008</v>
      </c>
      <c r="BS29" s="152" t="s">
        <v>817</v>
      </c>
      <c r="BT29" s="152" t="s">
        <v>583</v>
      </c>
      <c r="BU29" s="152">
        <v>68</v>
      </c>
      <c r="BV29" s="152">
        <v>65</v>
      </c>
      <c r="BW29" s="152">
        <v>133</v>
      </c>
      <c r="BX29" s="152">
        <v>57.08</v>
      </c>
      <c r="BY29" s="152">
        <v>10.07</v>
      </c>
      <c r="CB29" s="24" t="s">
        <v>182</v>
      </c>
      <c r="CC29" s="3" t="s">
        <v>865</v>
      </c>
      <c r="CD29" s="27">
        <v>68</v>
      </c>
      <c r="CE29" s="82">
        <v>13</v>
      </c>
      <c r="CF29" s="82">
        <v>81</v>
      </c>
      <c r="CG29" s="82" t="s">
        <v>183</v>
      </c>
      <c r="CH29" s="82" t="s">
        <v>184</v>
      </c>
      <c r="CI29" s="82">
        <v>46.99</v>
      </c>
      <c r="CJ29" s="82">
        <v>8.2799999999999994</v>
      </c>
      <c r="CK29" s="180"/>
      <c r="CL29" s="180" t="str">
        <f t="shared" si="20"/>
        <v xml:space="preserve"> </v>
      </c>
      <c r="CM29" s="196"/>
      <c r="CN29" s="197" t="s">
        <v>182</v>
      </c>
      <c r="CO29" s="192" t="s">
        <v>861</v>
      </c>
      <c r="CP29" s="156" t="s">
        <v>183</v>
      </c>
      <c r="CQ29" s="156" t="s">
        <v>184</v>
      </c>
      <c r="CR29" s="156">
        <v>68</v>
      </c>
      <c r="CS29" s="151">
        <v>32.39</v>
      </c>
      <c r="CT29" s="168">
        <v>5.7158823529411764</v>
      </c>
      <c r="CV29" s="25" t="str">
        <f t="shared" si="21"/>
        <v xml:space="preserve"> </v>
      </c>
      <c r="CX29" s="129" t="s">
        <v>182</v>
      </c>
      <c r="CY29" s="49">
        <v>2011</v>
      </c>
      <c r="CZ29" s="49">
        <v>68</v>
      </c>
      <c r="DA29" s="27" t="s">
        <v>185</v>
      </c>
      <c r="DB29" s="27" t="s">
        <v>186</v>
      </c>
      <c r="DC29" s="29">
        <f t="shared" si="2"/>
        <v>58.706666666666663</v>
      </c>
      <c r="DD29" s="130">
        <v>10.36</v>
      </c>
      <c r="DE29" s="156"/>
      <c r="DF29" s="156" t="str">
        <f t="shared" si="22"/>
        <v xml:space="preserve"> </v>
      </c>
      <c r="DG29" s="156"/>
      <c r="DH29" s="209" t="s">
        <v>182</v>
      </c>
      <c r="DI29" s="209">
        <v>2012</v>
      </c>
      <c r="DJ29" s="209">
        <v>68</v>
      </c>
      <c r="DK29" s="156" t="s">
        <v>185</v>
      </c>
      <c r="DL29" s="156" t="s">
        <v>186</v>
      </c>
      <c r="DM29" s="210">
        <v>100.96</v>
      </c>
      <c r="DN29" s="171">
        <f t="shared" si="4"/>
        <v>17.816470588235294</v>
      </c>
      <c r="DP29" s="27" t="str">
        <f t="shared" si="23"/>
        <v xml:space="preserve"> </v>
      </c>
      <c r="DR29" s="49" t="s">
        <v>182</v>
      </c>
      <c r="DS29" s="49">
        <v>2013</v>
      </c>
      <c r="DT29" s="49">
        <v>68</v>
      </c>
      <c r="DU29" s="27">
        <v>54</v>
      </c>
      <c r="DV29" s="27">
        <v>122</v>
      </c>
      <c r="DW29" s="27" t="s">
        <v>185</v>
      </c>
      <c r="DX29" s="27" t="s">
        <v>186</v>
      </c>
      <c r="DY29" s="130">
        <v>101.66666666666667</v>
      </c>
      <c r="DZ29" s="29">
        <f t="shared" si="6"/>
        <v>10</v>
      </c>
      <c r="EA29" s="156"/>
      <c r="EB29" s="156" t="str">
        <f t="shared" si="24"/>
        <v xml:space="preserve"> </v>
      </c>
      <c r="EC29" s="230"/>
      <c r="ED29" s="209" t="s">
        <v>182</v>
      </c>
      <c r="EE29" s="209">
        <v>2014</v>
      </c>
      <c r="EF29" s="209">
        <v>68</v>
      </c>
      <c r="EG29" s="231">
        <v>68</v>
      </c>
      <c r="EH29" s="156">
        <v>136</v>
      </c>
      <c r="EI29" s="156" t="s">
        <v>185</v>
      </c>
      <c r="EJ29" s="156" t="s">
        <v>186</v>
      </c>
      <c r="EK29" s="180">
        <v>50.26</v>
      </c>
      <c r="EL29" s="171">
        <f t="shared" si="34"/>
        <v>4.4347058823529411</v>
      </c>
      <c r="EN29" s="27" t="str">
        <f t="shared" si="25"/>
        <v xml:space="preserve"> </v>
      </c>
      <c r="EP29" s="138" t="s">
        <v>182</v>
      </c>
      <c r="EQ29" s="49">
        <v>2015</v>
      </c>
      <c r="ER29" s="49">
        <v>68</v>
      </c>
      <c r="ES29" s="27">
        <v>34</v>
      </c>
      <c r="ET29" s="27">
        <v>102</v>
      </c>
      <c r="EU29" s="27" t="s">
        <v>185</v>
      </c>
      <c r="EV29" s="27" t="s">
        <v>186</v>
      </c>
      <c r="EW29" s="139">
        <v>102.14</v>
      </c>
      <c r="EX29" s="35">
        <f t="shared" si="13"/>
        <v>12.016470588235295</v>
      </c>
      <c r="EY29" s="156"/>
      <c r="EZ29" s="156" t="str">
        <f t="shared" si="26"/>
        <v xml:space="preserve"> </v>
      </c>
      <c r="FA29" s="230"/>
      <c r="FB29" s="251" t="s">
        <v>182</v>
      </c>
      <c r="FC29" s="207">
        <v>2016</v>
      </c>
      <c r="FD29" s="209">
        <v>68</v>
      </c>
      <c r="FE29" s="156"/>
      <c r="FF29" s="169">
        <f t="shared" si="14"/>
        <v>68</v>
      </c>
      <c r="FG29" s="156" t="s">
        <v>185</v>
      </c>
      <c r="FH29" s="156" t="s">
        <v>186</v>
      </c>
      <c r="FI29" s="246">
        <v>85.3</v>
      </c>
      <c r="FJ29" s="252">
        <f t="shared" si="15"/>
        <v>15.052941176470588</v>
      </c>
      <c r="FL29" s="27" t="str">
        <f t="shared" si="27"/>
        <v xml:space="preserve"> </v>
      </c>
      <c r="FN29" s="31" t="s">
        <v>182</v>
      </c>
      <c r="FO29" s="20">
        <v>2017</v>
      </c>
      <c r="FP29" s="33">
        <v>68</v>
      </c>
      <c r="FR29" s="34">
        <v>68</v>
      </c>
      <c r="FS29" t="s">
        <v>188</v>
      </c>
      <c r="FT29" t="s">
        <v>189</v>
      </c>
      <c r="FU29" s="11">
        <v>47.62</v>
      </c>
      <c r="FV29" s="35">
        <f t="shared" si="31"/>
        <v>8.4035294117647048</v>
      </c>
      <c r="FW29" s="180"/>
      <c r="FX29" s="180" t="str">
        <f t="shared" si="29"/>
        <v xml:space="preserve"> </v>
      </c>
      <c r="FY29" s="235"/>
      <c r="FZ29" s="274" t="s">
        <v>182</v>
      </c>
      <c r="GA29" s="268">
        <v>2018</v>
      </c>
      <c r="GB29" s="152" t="s">
        <v>188</v>
      </c>
      <c r="GC29" s="152" t="s">
        <v>189</v>
      </c>
      <c r="GD29" s="152" t="s">
        <v>187</v>
      </c>
      <c r="GE29" s="275">
        <v>68</v>
      </c>
      <c r="GF29" s="156"/>
      <c r="GG29" s="273">
        <f t="shared" si="32"/>
        <v>68</v>
      </c>
      <c r="GH29" s="269">
        <v>29.51</v>
      </c>
      <c r="GI29" s="252">
        <f t="shared" si="33"/>
        <v>5.2076470588235297</v>
      </c>
    </row>
    <row r="30" spans="1:200" s="41" customFormat="1" ht="12.75" customHeight="1" x14ac:dyDescent="0.25">
      <c r="A30" s="4"/>
      <c r="B30" s="4"/>
      <c r="C30" s="80">
        <v>903400</v>
      </c>
      <c r="D30">
        <v>2001</v>
      </c>
      <c r="E30" t="s">
        <v>866</v>
      </c>
      <c r="F30"/>
      <c r="G30" s="88">
        <v>14</v>
      </c>
      <c r="H30">
        <v>11.79</v>
      </c>
      <c r="I30">
        <v>10.11</v>
      </c>
      <c r="J30" s="151"/>
      <c r="K30" s="151"/>
      <c r="L30" s="157">
        <v>903400</v>
      </c>
      <c r="M30" s="152">
        <v>2002</v>
      </c>
      <c r="N30" s="152" t="s">
        <v>699</v>
      </c>
      <c r="O30" s="152"/>
      <c r="P30" s="155">
        <v>14</v>
      </c>
      <c r="Q30" s="152">
        <v>14.01</v>
      </c>
      <c r="R30" s="152">
        <v>12.01</v>
      </c>
      <c r="S30" s="77"/>
      <c r="T30" s="77"/>
      <c r="U30" s="80">
        <v>903400</v>
      </c>
      <c r="V30">
        <v>2003</v>
      </c>
      <c r="W30" t="s">
        <v>699</v>
      </c>
      <c r="X30" t="s">
        <v>700</v>
      </c>
      <c r="Y30" s="88">
        <v>14</v>
      </c>
      <c r="Z30">
        <v>14.05</v>
      </c>
      <c r="AA30">
        <v>12.04</v>
      </c>
      <c r="AB30" s="151"/>
      <c r="AC30" s="151"/>
      <c r="AD30" s="157">
        <v>903400</v>
      </c>
      <c r="AE30" s="162">
        <v>2004</v>
      </c>
      <c r="AF30" s="152" t="s">
        <v>699</v>
      </c>
      <c r="AG30" s="152" t="s">
        <v>700</v>
      </c>
      <c r="AH30" s="175">
        <v>14</v>
      </c>
      <c r="AI30" s="152">
        <v>14.04</v>
      </c>
      <c r="AJ30" s="152">
        <v>12.03</v>
      </c>
      <c r="AK30" s="4"/>
      <c r="AL30" s="4"/>
      <c r="AM30" s="80">
        <v>903400</v>
      </c>
      <c r="AN30">
        <v>2005</v>
      </c>
      <c r="AO30" t="s">
        <v>699</v>
      </c>
      <c r="AP30" t="s">
        <v>700</v>
      </c>
      <c r="AQ30" s="76">
        <v>14</v>
      </c>
      <c r="AR30" s="76">
        <v>0</v>
      </c>
      <c r="AS30">
        <v>4.75</v>
      </c>
      <c r="AT30" s="76">
        <v>4.0714285714285703</v>
      </c>
      <c r="AU30" s="151"/>
      <c r="AV30" s="151"/>
      <c r="AW30" s="157">
        <v>903400</v>
      </c>
      <c r="AX30" s="177">
        <v>2006</v>
      </c>
      <c r="AY30" s="152" t="s">
        <v>699</v>
      </c>
      <c r="AZ30" s="152" t="s">
        <v>700</v>
      </c>
      <c r="BA30" s="159">
        <v>14</v>
      </c>
      <c r="BB30" s="152">
        <v>0</v>
      </c>
      <c r="BC30" s="151">
        <v>6.25</v>
      </c>
      <c r="BD30" s="151">
        <v>5.4</v>
      </c>
      <c r="BE30"/>
      <c r="BF30"/>
      <c r="BG30" s="80">
        <v>903400</v>
      </c>
      <c r="BH30" s="78" t="s">
        <v>864</v>
      </c>
      <c r="BI30" s="78" t="s">
        <v>191</v>
      </c>
      <c r="BJ30" s="78" t="s">
        <v>192</v>
      </c>
      <c r="BK30">
        <v>14</v>
      </c>
      <c r="BL30">
        <v>0</v>
      </c>
      <c r="BM30">
        <v>5.21</v>
      </c>
      <c r="BN30">
        <v>4.4400000000000004</v>
      </c>
      <c r="BO30" s="172"/>
      <c r="BP30" s="179"/>
      <c r="BQ30" s="157">
        <v>903400</v>
      </c>
      <c r="BR30" s="177">
        <v>2008</v>
      </c>
      <c r="BS30" s="152" t="s">
        <v>822</v>
      </c>
      <c r="BT30" s="152" t="s">
        <v>641</v>
      </c>
      <c r="BU30" s="152">
        <v>14</v>
      </c>
      <c r="BV30" s="152">
        <v>0</v>
      </c>
      <c r="BW30" s="152">
        <v>14</v>
      </c>
      <c r="BX30" s="152">
        <v>4.53</v>
      </c>
      <c r="BY30" s="151">
        <f>(BX30/BU30)*12</f>
        <v>3.8828571428571426</v>
      </c>
      <c r="BZ30" s="148" t="s">
        <v>112</v>
      </c>
      <c r="CA30" s="147"/>
      <c r="CB30" s="39" t="s">
        <v>190</v>
      </c>
      <c r="CC30" s="3" t="s">
        <v>865</v>
      </c>
      <c r="CD30" s="41">
        <v>14</v>
      </c>
      <c r="CE30" s="82">
        <v>0</v>
      </c>
      <c r="CF30" s="82">
        <v>14</v>
      </c>
      <c r="CG30" s="82" t="s">
        <v>191</v>
      </c>
      <c r="CH30" s="82" t="s">
        <v>192</v>
      </c>
      <c r="CI30" s="82">
        <v>2.11</v>
      </c>
      <c r="CJ30" s="82">
        <v>1.8</v>
      </c>
      <c r="CK30" s="180" t="s">
        <v>113</v>
      </c>
      <c r="CL30" s="180">
        <f t="shared" si="20"/>
        <v>120</v>
      </c>
      <c r="CM30" s="196">
        <v>40299</v>
      </c>
      <c r="CN30" s="198" t="s">
        <v>190</v>
      </c>
      <c r="CO30" s="192" t="s">
        <v>861</v>
      </c>
      <c r="CP30" s="156" t="s">
        <v>191</v>
      </c>
      <c r="CQ30" s="156" t="s">
        <v>192</v>
      </c>
      <c r="CR30" s="156">
        <v>134</v>
      </c>
      <c r="CS30" s="151">
        <v>5.29</v>
      </c>
      <c r="CT30" s="168">
        <v>0.47373134328358213</v>
      </c>
      <c r="CU30" s="25"/>
      <c r="CV30" s="25" t="str">
        <f t="shared" si="21"/>
        <v xml:space="preserve"> </v>
      </c>
      <c r="CW30" s="26"/>
      <c r="CX30" s="131" t="s">
        <v>190</v>
      </c>
      <c r="CY30" s="49">
        <v>2011</v>
      </c>
      <c r="CZ30" s="49">
        <v>134</v>
      </c>
      <c r="DA30" s="27" t="s">
        <v>193</v>
      </c>
      <c r="DB30" s="27" t="s">
        <v>194</v>
      </c>
      <c r="DC30" s="29">
        <f t="shared" si="2"/>
        <v>52.93</v>
      </c>
      <c r="DD30" s="130">
        <v>4.74</v>
      </c>
      <c r="DE30" s="172"/>
      <c r="DF30" s="156" t="str">
        <f t="shared" si="22"/>
        <v xml:space="preserve"> </v>
      </c>
      <c r="DG30" s="172"/>
      <c r="DH30" s="211" t="s">
        <v>190</v>
      </c>
      <c r="DI30" s="209">
        <v>2012</v>
      </c>
      <c r="DJ30" s="209">
        <v>134</v>
      </c>
      <c r="DK30" s="156" t="s">
        <v>193</v>
      </c>
      <c r="DL30" s="156" t="s">
        <v>194</v>
      </c>
      <c r="DM30" s="210">
        <v>114.26</v>
      </c>
      <c r="DN30" s="171">
        <f t="shared" si="4"/>
        <v>10.23223880597015</v>
      </c>
      <c r="DP30" s="27" t="str">
        <f t="shared" si="23"/>
        <v xml:space="preserve"> </v>
      </c>
      <c r="DR30" s="132" t="s">
        <v>190</v>
      </c>
      <c r="DS30" s="49">
        <v>2013</v>
      </c>
      <c r="DT30" s="49">
        <v>134</v>
      </c>
      <c r="DU30" s="27">
        <v>16</v>
      </c>
      <c r="DV30" s="27">
        <v>150</v>
      </c>
      <c r="DW30" s="27" t="s">
        <v>193</v>
      </c>
      <c r="DX30" s="27" t="s">
        <v>194</v>
      </c>
      <c r="DY30" s="130">
        <v>87.25</v>
      </c>
      <c r="DZ30" s="29">
        <f t="shared" si="6"/>
        <v>6.98</v>
      </c>
      <c r="EA30" s="172"/>
      <c r="EB30" s="156" t="str">
        <f t="shared" si="24"/>
        <v xml:space="preserve"> </v>
      </c>
      <c r="EC30" s="232"/>
      <c r="ED30" s="211" t="s">
        <v>190</v>
      </c>
      <c r="EE30" s="209">
        <v>2014</v>
      </c>
      <c r="EF30" s="209">
        <v>134</v>
      </c>
      <c r="EG30" s="231">
        <v>0</v>
      </c>
      <c r="EH30" s="156">
        <v>134</v>
      </c>
      <c r="EI30" s="156" t="s">
        <v>193</v>
      </c>
      <c r="EJ30" s="156" t="s">
        <v>194</v>
      </c>
      <c r="EK30" s="180">
        <v>23.46</v>
      </c>
      <c r="EL30" s="171">
        <f t="shared" si="34"/>
        <v>2.1008955223880599</v>
      </c>
      <c r="EN30" s="27" t="str">
        <f t="shared" si="25"/>
        <v xml:space="preserve"> </v>
      </c>
      <c r="EO30" s="42"/>
      <c r="EP30" s="141" t="s">
        <v>190</v>
      </c>
      <c r="EQ30" s="49">
        <v>2015</v>
      </c>
      <c r="ER30" s="49">
        <v>134</v>
      </c>
      <c r="ES30" s="27">
        <v>0</v>
      </c>
      <c r="ET30" s="27">
        <v>134</v>
      </c>
      <c r="EU30" s="27" t="s">
        <v>193</v>
      </c>
      <c r="EV30" s="27" t="s">
        <v>194</v>
      </c>
      <c r="EW30" s="139">
        <v>21.84</v>
      </c>
      <c r="EX30" s="35">
        <f t="shared" si="13"/>
        <v>1.9558208955223881</v>
      </c>
      <c r="EY30" s="172"/>
      <c r="EZ30" s="156" t="str">
        <f t="shared" si="26"/>
        <v xml:space="preserve"> </v>
      </c>
      <c r="FA30" s="232"/>
      <c r="FB30" s="253" t="s">
        <v>190</v>
      </c>
      <c r="FC30" s="207">
        <v>2016</v>
      </c>
      <c r="FD30" s="209">
        <v>134</v>
      </c>
      <c r="FE30" s="156">
        <v>19</v>
      </c>
      <c r="FF30" s="169">
        <f t="shared" si="14"/>
        <v>115</v>
      </c>
      <c r="FG30" s="156" t="s">
        <v>193</v>
      </c>
      <c r="FH30" s="156" t="s">
        <v>194</v>
      </c>
      <c r="FI30" s="246">
        <v>0</v>
      </c>
      <c r="FJ30" s="252">
        <f t="shared" si="15"/>
        <v>0</v>
      </c>
      <c r="FL30" s="27" t="str">
        <f t="shared" si="27"/>
        <v xml:space="preserve"> </v>
      </c>
      <c r="FM30" s="42"/>
      <c r="FN30" s="43" t="s">
        <v>190</v>
      </c>
      <c r="FO30" s="20">
        <v>2017</v>
      </c>
      <c r="FP30" s="33">
        <v>134</v>
      </c>
      <c r="FQ30" s="27">
        <v>19</v>
      </c>
      <c r="FR30" s="6">
        <v>115</v>
      </c>
      <c r="FS30" t="s">
        <v>196</v>
      </c>
      <c r="FT30" t="s">
        <v>197</v>
      </c>
      <c r="FU30" s="11">
        <v>0</v>
      </c>
      <c r="FV30" s="35">
        <f t="shared" si="31"/>
        <v>0</v>
      </c>
      <c r="FW30" s="180"/>
      <c r="FX30" s="180" t="str">
        <f t="shared" si="29"/>
        <v xml:space="preserve"> </v>
      </c>
      <c r="FY30" s="235"/>
      <c r="FZ30" s="278" t="s">
        <v>190</v>
      </c>
      <c r="GA30" s="268">
        <v>2018</v>
      </c>
      <c r="GB30" s="152" t="s">
        <v>196</v>
      </c>
      <c r="GC30" s="152" t="s">
        <v>197</v>
      </c>
      <c r="GD30" s="152" t="s">
        <v>195</v>
      </c>
      <c r="GE30" s="275">
        <v>134</v>
      </c>
      <c r="GF30" s="156">
        <v>19</v>
      </c>
      <c r="GG30" s="273">
        <f t="shared" si="32"/>
        <v>115</v>
      </c>
      <c r="GH30" s="269">
        <v>0</v>
      </c>
      <c r="GI30" s="252">
        <f t="shared" si="33"/>
        <v>0</v>
      </c>
      <c r="GL30" s="27"/>
      <c r="GM30" s="27"/>
      <c r="GN30" s="27"/>
      <c r="GO30" s="27"/>
      <c r="GP30" s="27"/>
      <c r="GQ30" s="27"/>
      <c r="GR30" s="27"/>
    </row>
    <row r="31" spans="1:200" s="41" customFormat="1" ht="12.75" customHeight="1" x14ac:dyDescent="0.25">
      <c r="A31" s="4"/>
      <c r="B31" s="4"/>
      <c r="C31">
        <v>903500</v>
      </c>
      <c r="D31">
        <v>2001</v>
      </c>
      <c r="E31" t="s">
        <v>577</v>
      </c>
      <c r="F31"/>
      <c r="G31" s="76">
        <v>69</v>
      </c>
      <c r="H31">
        <v>60.9</v>
      </c>
      <c r="I31">
        <v>10.59</v>
      </c>
      <c r="J31" s="151"/>
      <c r="K31" s="151"/>
      <c r="L31" s="152">
        <v>903500</v>
      </c>
      <c r="M31" s="152">
        <v>2002</v>
      </c>
      <c r="N31" s="152" t="s">
        <v>577</v>
      </c>
      <c r="O31" s="152"/>
      <c r="P31" s="153">
        <v>69</v>
      </c>
      <c r="Q31" s="153">
        <v>86.61</v>
      </c>
      <c r="R31" s="153">
        <v>15.06</v>
      </c>
      <c r="S31" s="77"/>
      <c r="T31" s="77"/>
      <c r="U31">
        <v>903500</v>
      </c>
      <c r="V31">
        <v>2003</v>
      </c>
      <c r="W31" t="s">
        <v>577</v>
      </c>
      <c r="X31" t="s">
        <v>618</v>
      </c>
      <c r="Y31" s="76">
        <v>69</v>
      </c>
      <c r="Z31" s="76">
        <v>40.93</v>
      </c>
      <c r="AA31" s="76">
        <v>7.12</v>
      </c>
      <c r="AB31" s="151"/>
      <c r="AC31" s="151"/>
      <c r="AD31" s="156">
        <v>903500</v>
      </c>
      <c r="AE31" s="162">
        <v>2004</v>
      </c>
      <c r="AF31" s="156" t="s">
        <v>577</v>
      </c>
      <c r="AG31" s="156" t="s">
        <v>649</v>
      </c>
      <c r="AH31" s="171">
        <v>69</v>
      </c>
      <c r="AI31" s="156">
        <v>45.31</v>
      </c>
      <c r="AJ31" s="156">
        <v>7.88</v>
      </c>
      <c r="AK31" s="4"/>
      <c r="AL31" s="4"/>
      <c r="AM31" t="s">
        <v>198</v>
      </c>
      <c r="AN31">
        <v>2005</v>
      </c>
      <c r="AO31" t="s">
        <v>683</v>
      </c>
      <c r="AP31" t="s">
        <v>684</v>
      </c>
      <c r="AQ31" s="76">
        <v>69</v>
      </c>
      <c r="AR31" s="76">
        <v>0</v>
      </c>
      <c r="AS31">
        <v>29.14</v>
      </c>
      <c r="AT31" s="76">
        <v>5.0678260869565204</v>
      </c>
      <c r="AU31" s="151"/>
      <c r="AV31" s="151"/>
      <c r="AW31" s="152">
        <v>903500</v>
      </c>
      <c r="AX31" s="177">
        <v>2006</v>
      </c>
      <c r="AY31" s="152" t="s">
        <v>769</v>
      </c>
      <c r="AZ31" s="152" t="s">
        <v>649</v>
      </c>
      <c r="BA31" s="152">
        <v>69</v>
      </c>
      <c r="BB31" s="152">
        <v>-30</v>
      </c>
      <c r="BC31" s="152">
        <v>10.83</v>
      </c>
      <c r="BD31" s="152">
        <v>1.88</v>
      </c>
      <c r="BE31"/>
      <c r="BF31"/>
      <c r="BG31" s="78" t="s">
        <v>198</v>
      </c>
      <c r="BH31" s="78" t="s">
        <v>864</v>
      </c>
      <c r="BI31" s="78" t="s">
        <v>121</v>
      </c>
      <c r="BJ31" s="78" t="s">
        <v>122</v>
      </c>
      <c r="BK31">
        <v>69</v>
      </c>
      <c r="BL31">
        <v>-30</v>
      </c>
      <c r="BM31">
        <v>4.43</v>
      </c>
      <c r="BN31">
        <v>0.72</v>
      </c>
      <c r="BO31" s="172"/>
      <c r="BP31" s="179"/>
      <c r="BQ31" s="152">
        <v>903500</v>
      </c>
      <c r="BR31" s="177">
        <v>2008</v>
      </c>
      <c r="BS31" s="152" t="s">
        <v>769</v>
      </c>
      <c r="BT31" s="152" t="s">
        <v>649</v>
      </c>
      <c r="BU31" s="152">
        <v>69</v>
      </c>
      <c r="BV31" s="152">
        <v>-30</v>
      </c>
      <c r="BW31" s="152">
        <v>39</v>
      </c>
      <c r="BX31" s="152">
        <v>7.22</v>
      </c>
      <c r="BY31" s="152">
        <v>1.26</v>
      </c>
      <c r="BZ31" s="25"/>
      <c r="CA31" s="27"/>
      <c r="CB31" s="24" t="s">
        <v>198</v>
      </c>
      <c r="CC31" s="3" t="s">
        <v>865</v>
      </c>
      <c r="CD31" s="27">
        <v>69</v>
      </c>
      <c r="CE31" s="82">
        <v>-30</v>
      </c>
      <c r="CF31" s="82">
        <v>39</v>
      </c>
      <c r="CG31" s="82" t="s">
        <v>121</v>
      </c>
      <c r="CH31" s="82" t="s">
        <v>122</v>
      </c>
      <c r="CI31" s="82">
        <v>4.07</v>
      </c>
      <c r="CJ31" s="82">
        <v>0.72</v>
      </c>
      <c r="CK31" s="180"/>
      <c r="CL31" s="180" t="str">
        <f t="shared" si="20"/>
        <v xml:space="preserve"> </v>
      </c>
      <c r="CM31" s="196"/>
      <c r="CN31" s="197" t="s">
        <v>198</v>
      </c>
      <c r="CO31" s="192" t="s">
        <v>861</v>
      </c>
      <c r="CP31" s="156" t="s">
        <v>121</v>
      </c>
      <c r="CQ31" s="156" t="s">
        <v>122</v>
      </c>
      <c r="CR31" s="156">
        <v>69</v>
      </c>
      <c r="CS31" s="151">
        <v>5.2080000000000002</v>
      </c>
      <c r="CT31" s="168">
        <v>0.9057391304347826</v>
      </c>
      <c r="CU31" s="25"/>
      <c r="CV31" s="25" t="str">
        <f t="shared" si="21"/>
        <v xml:space="preserve"> </v>
      </c>
      <c r="CW31" s="26"/>
      <c r="CX31" s="129" t="s">
        <v>198</v>
      </c>
      <c r="CY31" s="49">
        <v>2011</v>
      </c>
      <c r="CZ31" s="49">
        <v>69</v>
      </c>
      <c r="DA31" s="27" t="s">
        <v>199</v>
      </c>
      <c r="DB31" s="27" t="s">
        <v>124</v>
      </c>
      <c r="DC31" s="29">
        <f t="shared" si="2"/>
        <v>8.51</v>
      </c>
      <c r="DD31" s="130">
        <v>1.48</v>
      </c>
      <c r="DE31" s="156"/>
      <c r="DF31" s="156" t="str">
        <f t="shared" si="22"/>
        <v xml:space="preserve"> </v>
      </c>
      <c r="DG31" s="156"/>
      <c r="DH31" s="209" t="s">
        <v>198</v>
      </c>
      <c r="DI31" s="209">
        <v>2012</v>
      </c>
      <c r="DJ31" s="209">
        <v>69</v>
      </c>
      <c r="DK31" s="156" t="s">
        <v>199</v>
      </c>
      <c r="DL31" s="156" t="s">
        <v>124</v>
      </c>
      <c r="DM31" s="210">
        <v>17.739999999999998</v>
      </c>
      <c r="DN31" s="171">
        <f t="shared" si="4"/>
        <v>3.0852173913043472</v>
      </c>
      <c r="DO31" s="27"/>
      <c r="DP31" s="27" t="str">
        <f t="shared" si="23"/>
        <v xml:space="preserve"> </v>
      </c>
      <c r="DQ31" s="27"/>
      <c r="DR31" s="49" t="s">
        <v>198</v>
      </c>
      <c r="DS31" s="49">
        <v>2013</v>
      </c>
      <c r="DT31" s="49">
        <v>69</v>
      </c>
      <c r="DU31" s="27">
        <v>-26</v>
      </c>
      <c r="DV31" s="27">
        <v>43</v>
      </c>
      <c r="DW31" s="27" t="s">
        <v>199</v>
      </c>
      <c r="DX31" s="27" t="s">
        <v>124</v>
      </c>
      <c r="DY31" s="130">
        <v>8.2058333333333326</v>
      </c>
      <c r="DZ31" s="29">
        <f t="shared" si="6"/>
        <v>2.29</v>
      </c>
      <c r="EA31" s="156"/>
      <c r="EB31" s="156" t="str">
        <f t="shared" si="24"/>
        <v xml:space="preserve"> </v>
      </c>
      <c r="EC31" s="230"/>
      <c r="ED31" s="209" t="s">
        <v>198</v>
      </c>
      <c r="EE31" s="209">
        <v>2014</v>
      </c>
      <c r="EF31" s="209">
        <v>69</v>
      </c>
      <c r="EG31" s="231">
        <v>-49</v>
      </c>
      <c r="EH31" s="156">
        <v>20</v>
      </c>
      <c r="EI31" s="156" t="s">
        <v>124</v>
      </c>
      <c r="EJ31" s="156"/>
      <c r="EK31" s="180">
        <v>10.34</v>
      </c>
      <c r="EL31" s="171">
        <f t="shared" si="34"/>
        <v>6.2040000000000006</v>
      </c>
      <c r="EM31" s="27"/>
      <c r="EN31" s="27" t="str">
        <f t="shared" si="25"/>
        <v xml:space="preserve"> </v>
      </c>
      <c r="EO31" s="30"/>
      <c r="EP31" s="138" t="s">
        <v>198</v>
      </c>
      <c r="EQ31" s="49">
        <v>2015</v>
      </c>
      <c r="ER31" s="49">
        <v>69</v>
      </c>
      <c r="ES31" s="27">
        <v>0</v>
      </c>
      <c r="ET31" s="27">
        <v>69</v>
      </c>
      <c r="EU31" s="27" t="s">
        <v>124</v>
      </c>
      <c r="EV31" s="27"/>
      <c r="EW31" s="139">
        <v>33.5</v>
      </c>
      <c r="EX31" s="35">
        <f t="shared" si="13"/>
        <v>5.8260869565217392</v>
      </c>
      <c r="EY31" s="156"/>
      <c r="EZ31" s="156" t="str">
        <f t="shared" si="26"/>
        <v xml:space="preserve"> </v>
      </c>
      <c r="FA31" s="230"/>
      <c r="FB31" s="251" t="s">
        <v>198</v>
      </c>
      <c r="FC31" s="207">
        <v>2016</v>
      </c>
      <c r="FD31" s="209">
        <v>69</v>
      </c>
      <c r="FE31" s="156"/>
      <c r="FF31" s="169">
        <f t="shared" si="14"/>
        <v>69</v>
      </c>
      <c r="FG31" s="156" t="s">
        <v>124</v>
      </c>
      <c r="FH31" s="156"/>
      <c r="FI31" s="246">
        <v>37.4</v>
      </c>
      <c r="FJ31" s="252">
        <f t="shared" si="15"/>
        <v>6.5043478260869563</v>
      </c>
      <c r="FK31" s="27"/>
      <c r="FL31" s="27" t="str">
        <f t="shared" si="27"/>
        <v xml:space="preserve"> </v>
      </c>
      <c r="FM31" s="30"/>
      <c r="FN31" s="31" t="s">
        <v>198</v>
      </c>
      <c r="FO31" s="20">
        <v>2017</v>
      </c>
      <c r="FP31" s="33">
        <v>69</v>
      </c>
      <c r="FQ31" s="27"/>
      <c r="FR31" s="34">
        <v>69</v>
      </c>
      <c r="FS31" t="s">
        <v>123</v>
      </c>
      <c r="FT31" t="s">
        <v>66</v>
      </c>
      <c r="FU31" s="11">
        <v>44.28</v>
      </c>
      <c r="FV31" s="35">
        <f t="shared" si="31"/>
        <v>7.7008695652173911</v>
      </c>
      <c r="FW31" s="180"/>
      <c r="FX31" s="180" t="str">
        <f t="shared" si="29"/>
        <v xml:space="preserve"> </v>
      </c>
      <c r="FY31" s="235"/>
      <c r="FZ31" s="274" t="s">
        <v>198</v>
      </c>
      <c r="GA31" s="268">
        <v>2018</v>
      </c>
      <c r="GB31" s="152" t="s">
        <v>123</v>
      </c>
      <c r="GC31" s="152" t="s">
        <v>66</v>
      </c>
      <c r="GD31" s="152" t="s">
        <v>200</v>
      </c>
      <c r="GE31" s="275">
        <v>69</v>
      </c>
      <c r="GF31" s="156"/>
      <c r="GG31" s="273">
        <f t="shared" si="32"/>
        <v>69</v>
      </c>
      <c r="GH31" s="269">
        <v>19.399999999999999</v>
      </c>
      <c r="GI31" s="252">
        <f t="shared" si="33"/>
        <v>3.3739130434782609</v>
      </c>
      <c r="GJ31" s="27"/>
      <c r="GK31" s="27"/>
    </row>
    <row r="32" spans="1:200" ht="12.75" customHeight="1" x14ac:dyDescent="0.25">
      <c r="A32" s="4"/>
      <c r="B32" s="4"/>
      <c r="C32">
        <v>903600</v>
      </c>
      <c r="D32">
        <v>2001</v>
      </c>
      <c r="E32" t="s">
        <v>589</v>
      </c>
      <c r="F32" t="s">
        <v>590</v>
      </c>
      <c r="G32" s="76">
        <v>57.5</v>
      </c>
      <c r="H32">
        <v>82.07</v>
      </c>
      <c r="I32">
        <v>17.13</v>
      </c>
      <c r="J32" s="151"/>
      <c r="K32" s="151"/>
      <c r="L32" s="152">
        <v>903600</v>
      </c>
      <c r="M32" s="152">
        <v>2002</v>
      </c>
      <c r="N32" s="152" t="s">
        <v>589</v>
      </c>
      <c r="O32" s="152" t="s">
        <v>590</v>
      </c>
      <c r="P32" s="153">
        <v>57.5</v>
      </c>
      <c r="Q32" s="153">
        <v>89.16</v>
      </c>
      <c r="R32" s="153">
        <v>18.61</v>
      </c>
      <c r="S32" s="77"/>
      <c r="T32" s="77"/>
      <c r="U32">
        <v>903600</v>
      </c>
      <c r="V32">
        <v>2003</v>
      </c>
      <c r="W32" t="s">
        <v>589</v>
      </c>
      <c r="X32" t="s">
        <v>590</v>
      </c>
      <c r="Y32" s="76">
        <v>57.5</v>
      </c>
      <c r="Z32" s="76">
        <v>74.17</v>
      </c>
      <c r="AA32" s="76">
        <v>15.48</v>
      </c>
      <c r="AB32" s="151"/>
      <c r="AC32" s="151"/>
      <c r="AD32" s="156">
        <v>903600</v>
      </c>
      <c r="AE32" s="162">
        <v>2004</v>
      </c>
      <c r="AF32" s="156" t="s">
        <v>589</v>
      </c>
      <c r="AG32" s="156" t="s">
        <v>590</v>
      </c>
      <c r="AH32" s="171">
        <v>57.5</v>
      </c>
      <c r="AI32" s="156">
        <v>57.76</v>
      </c>
      <c r="AJ32" s="156">
        <v>12.05</v>
      </c>
      <c r="AK32" s="4"/>
      <c r="AL32" s="4"/>
      <c r="AM32" t="s">
        <v>201</v>
      </c>
      <c r="AN32">
        <v>2005</v>
      </c>
      <c r="AO32" t="s">
        <v>701</v>
      </c>
      <c r="AP32" t="s">
        <v>702</v>
      </c>
      <c r="AQ32" s="76">
        <v>57.5</v>
      </c>
      <c r="AR32" s="76">
        <v>0</v>
      </c>
      <c r="AS32">
        <v>31.21</v>
      </c>
      <c r="AT32" s="76">
        <v>6.51339130434783</v>
      </c>
      <c r="AU32" s="151"/>
      <c r="AV32" s="151"/>
      <c r="AW32" s="152">
        <v>903600</v>
      </c>
      <c r="AX32" s="177">
        <v>2006</v>
      </c>
      <c r="AY32" s="152" t="s">
        <v>777</v>
      </c>
      <c r="AZ32" s="152" t="s">
        <v>590</v>
      </c>
      <c r="BA32" s="152">
        <v>57.5</v>
      </c>
      <c r="BB32" s="152">
        <v>0</v>
      </c>
      <c r="BC32" s="152">
        <v>27.06</v>
      </c>
      <c r="BD32" s="152">
        <v>5.65</v>
      </c>
      <c r="BE32"/>
      <c r="BF32"/>
      <c r="BG32" s="78" t="s">
        <v>201</v>
      </c>
      <c r="BH32" s="78" t="s">
        <v>864</v>
      </c>
      <c r="BI32" s="78" t="s">
        <v>202</v>
      </c>
      <c r="BJ32" s="78" t="s">
        <v>203</v>
      </c>
      <c r="BK32">
        <v>57.5</v>
      </c>
      <c r="BL32">
        <v>0</v>
      </c>
      <c r="BM32">
        <v>0</v>
      </c>
      <c r="BN32">
        <v>0</v>
      </c>
      <c r="BO32" s="156"/>
      <c r="BP32" s="162"/>
      <c r="BQ32" s="152">
        <v>903600</v>
      </c>
      <c r="BR32" s="177">
        <v>2008</v>
      </c>
      <c r="BS32" s="152" t="s">
        <v>777</v>
      </c>
      <c r="BT32" s="152" t="s">
        <v>590</v>
      </c>
      <c r="BU32" s="152">
        <v>57.5</v>
      </c>
      <c r="BV32" s="152">
        <v>0</v>
      </c>
      <c r="BW32" s="152">
        <v>57.5</v>
      </c>
      <c r="BX32" s="152">
        <v>12.62</v>
      </c>
      <c r="BY32" s="152">
        <v>2.63</v>
      </c>
      <c r="CB32" s="24" t="s">
        <v>201</v>
      </c>
      <c r="CC32" s="3" t="s">
        <v>865</v>
      </c>
      <c r="CD32" s="27">
        <v>57.5</v>
      </c>
      <c r="CE32" s="82">
        <v>0</v>
      </c>
      <c r="CF32" s="82">
        <v>57.5</v>
      </c>
      <c r="CG32" s="82" t="s">
        <v>202</v>
      </c>
      <c r="CH32" s="82" t="s">
        <v>203</v>
      </c>
      <c r="CI32" s="82">
        <v>7.39</v>
      </c>
      <c r="CJ32" s="82">
        <v>1.56</v>
      </c>
      <c r="CK32" s="180"/>
      <c r="CL32" s="180" t="str">
        <f t="shared" si="20"/>
        <v xml:space="preserve"> </v>
      </c>
      <c r="CM32" s="196"/>
      <c r="CN32" s="197" t="s">
        <v>201</v>
      </c>
      <c r="CO32" s="192" t="s">
        <v>861</v>
      </c>
      <c r="CP32" s="156" t="s">
        <v>202</v>
      </c>
      <c r="CQ32" s="156" t="s">
        <v>203</v>
      </c>
      <c r="CR32" s="156">
        <v>57.5</v>
      </c>
      <c r="CS32" s="151">
        <v>15.75</v>
      </c>
      <c r="CT32" s="168">
        <v>3.2869565217391301</v>
      </c>
      <c r="CV32" s="25" t="str">
        <f t="shared" si="21"/>
        <v xml:space="preserve"> </v>
      </c>
      <c r="CX32" s="129" t="s">
        <v>201</v>
      </c>
      <c r="CY32" s="49">
        <v>2011</v>
      </c>
      <c r="CZ32" s="49">
        <v>57.5</v>
      </c>
      <c r="DA32" s="27" t="s">
        <v>204</v>
      </c>
      <c r="DB32" s="27" t="s">
        <v>205</v>
      </c>
      <c r="DC32" s="29">
        <f t="shared" si="2"/>
        <v>0</v>
      </c>
      <c r="DD32" s="130">
        <v>0</v>
      </c>
      <c r="DE32" s="156"/>
      <c r="DF32" s="156" t="str">
        <f t="shared" si="22"/>
        <v xml:space="preserve"> </v>
      </c>
      <c r="DG32" s="156"/>
      <c r="DH32" s="209" t="s">
        <v>201</v>
      </c>
      <c r="DI32" s="209">
        <v>2012</v>
      </c>
      <c r="DJ32" s="209">
        <v>57.5</v>
      </c>
      <c r="DK32" s="156" t="s">
        <v>204</v>
      </c>
      <c r="DL32" s="156" t="s">
        <v>205</v>
      </c>
      <c r="DM32" s="210">
        <v>127.24</v>
      </c>
      <c r="DN32" s="171">
        <f t="shared" si="4"/>
        <v>26.554434782608695</v>
      </c>
      <c r="DP32" s="27" t="str">
        <f t="shared" si="23"/>
        <v xml:space="preserve"> </v>
      </c>
      <c r="DR32" s="49" t="s">
        <v>201</v>
      </c>
      <c r="DS32" s="49">
        <v>2013</v>
      </c>
      <c r="DT32" s="49">
        <v>57.5</v>
      </c>
      <c r="DU32" s="27">
        <v>0</v>
      </c>
      <c r="DV32" s="27">
        <v>57.5</v>
      </c>
      <c r="DW32" s="27" t="s">
        <v>204</v>
      </c>
      <c r="DX32" s="27" t="s">
        <v>205</v>
      </c>
      <c r="DY32" s="130">
        <v>47.916666666666664</v>
      </c>
      <c r="DZ32" s="29">
        <f t="shared" si="6"/>
        <v>10</v>
      </c>
      <c r="EA32" s="156" t="s">
        <v>206</v>
      </c>
      <c r="EB32" s="156" t="str">
        <f t="shared" si="24"/>
        <v xml:space="preserve"> </v>
      </c>
      <c r="EC32" s="230" t="s">
        <v>207</v>
      </c>
      <c r="ED32" s="209" t="s">
        <v>201</v>
      </c>
      <c r="EE32" s="209">
        <v>2014</v>
      </c>
      <c r="EF32" s="209">
        <v>57.5</v>
      </c>
      <c r="EG32" s="231">
        <v>57</v>
      </c>
      <c r="EH32" s="156">
        <v>114.5</v>
      </c>
      <c r="EI32" s="156" t="s">
        <v>208</v>
      </c>
      <c r="EJ32" s="156" t="s">
        <v>205</v>
      </c>
      <c r="EK32" s="180">
        <v>50.74</v>
      </c>
      <c r="EL32" s="171">
        <f t="shared" si="34"/>
        <v>5.3177292576419219</v>
      </c>
      <c r="EN32" s="27" t="str">
        <f t="shared" si="25"/>
        <v xml:space="preserve"> </v>
      </c>
      <c r="EP32" s="138" t="s">
        <v>201</v>
      </c>
      <c r="EQ32" s="49">
        <v>2015</v>
      </c>
      <c r="ER32" s="49">
        <v>57.5</v>
      </c>
      <c r="ES32" s="27">
        <v>28</v>
      </c>
      <c r="ET32" s="27">
        <v>85.5</v>
      </c>
      <c r="EU32" s="27" t="s">
        <v>208</v>
      </c>
      <c r="EV32" s="27" t="s">
        <v>205</v>
      </c>
      <c r="EW32" s="139">
        <v>61.24</v>
      </c>
      <c r="EX32" s="35">
        <f t="shared" si="13"/>
        <v>8.5950877192982453</v>
      </c>
      <c r="EY32" s="156"/>
      <c r="EZ32" s="156" t="str">
        <f t="shared" si="26"/>
        <v xml:space="preserve"> </v>
      </c>
      <c r="FA32" s="230"/>
      <c r="FB32" s="251" t="s">
        <v>201</v>
      </c>
      <c r="FC32" s="207">
        <v>2016</v>
      </c>
      <c r="FD32" s="209">
        <v>57.5</v>
      </c>
      <c r="FE32" s="156"/>
      <c r="FF32" s="169">
        <f t="shared" si="14"/>
        <v>57.5</v>
      </c>
      <c r="FG32" s="156" t="s">
        <v>208</v>
      </c>
      <c r="FH32" s="156" t="s">
        <v>205</v>
      </c>
      <c r="FI32" s="246">
        <v>70.209999999999994</v>
      </c>
      <c r="FJ32" s="252">
        <f t="shared" si="15"/>
        <v>14.652521739130433</v>
      </c>
      <c r="FL32" s="27" t="str">
        <f t="shared" si="27"/>
        <v xml:space="preserve"> </v>
      </c>
      <c r="FN32" s="31" t="s">
        <v>201</v>
      </c>
      <c r="FO32" s="20">
        <v>2017</v>
      </c>
      <c r="FP32" s="33">
        <v>57.5</v>
      </c>
      <c r="FR32" s="34">
        <v>57.5</v>
      </c>
      <c r="FS32" t="s">
        <v>210</v>
      </c>
      <c r="FT32" t="s">
        <v>211</v>
      </c>
      <c r="FU32" s="11">
        <v>79.8</v>
      </c>
      <c r="FV32" s="35">
        <f t="shared" si="31"/>
        <v>16.653913043478262</v>
      </c>
      <c r="FW32" s="180"/>
      <c r="FX32" s="180" t="str">
        <f t="shared" si="29"/>
        <v xml:space="preserve"> </v>
      </c>
      <c r="FY32" s="235"/>
      <c r="FZ32" s="274" t="s">
        <v>201</v>
      </c>
      <c r="GA32" s="268">
        <v>2018</v>
      </c>
      <c r="GB32" s="152" t="s">
        <v>210</v>
      </c>
      <c r="GC32" s="152" t="s">
        <v>211</v>
      </c>
      <c r="GD32" s="152" t="s">
        <v>209</v>
      </c>
      <c r="GE32" s="275">
        <v>57.5</v>
      </c>
      <c r="GF32" s="156"/>
      <c r="GG32" s="273">
        <f t="shared" si="32"/>
        <v>57.5</v>
      </c>
      <c r="GH32" s="269">
        <v>19.329999999999998</v>
      </c>
      <c r="GI32" s="252">
        <f t="shared" si="33"/>
        <v>4.0340869565217385</v>
      </c>
      <c r="GL32" s="41"/>
      <c r="GM32" s="41"/>
      <c r="GN32" s="41"/>
      <c r="GO32" s="41"/>
      <c r="GP32" s="41"/>
      <c r="GQ32" s="41"/>
      <c r="GR32" s="41"/>
    </row>
    <row r="33" spans="1:202" ht="12.75" customHeight="1" x14ac:dyDescent="0.25">
      <c r="A33" s="4"/>
      <c r="B33" s="4"/>
      <c r="C33">
        <v>903700</v>
      </c>
      <c r="D33">
        <v>2001</v>
      </c>
      <c r="E33" t="s">
        <v>568</v>
      </c>
      <c r="F33"/>
      <c r="G33" s="76">
        <v>123</v>
      </c>
      <c r="H33">
        <v>41.88</v>
      </c>
      <c r="I33">
        <v>4.09</v>
      </c>
      <c r="J33" s="151"/>
      <c r="K33" s="151"/>
      <c r="L33" s="152">
        <v>903700</v>
      </c>
      <c r="M33" s="152">
        <v>2002</v>
      </c>
      <c r="N33" s="152" t="s">
        <v>568</v>
      </c>
      <c r="O33" s="152"/>
      <c r="P33" s="153">
        <v>123</v>
      </c>
      <c r="Q33" s="153">
        <v>81.86</v>
      </c>
      <c r="R33" s="153">
        <v>7.99</v>
      </c>
      <c r="S33" s="77"/>
      <c r="T33" s="77"/>
      <c r="U33">
        <v>903700</v>
      </c>
      <c r="V33">
        <v>2003</v>
      </c>
      <c r="W33" t="s">
        <v>568</v>
      </c>
      <c r="X33" t="s">
        <v>604</v>
      </c>
      <c r="Y33" s="76">
        <v>123</v>
      </c>
      <c r="Z33" s="76">
        <v>123.84</v>
      </c>
      <c r="AA33" s="76">
        <v>12.08</v>
      </c>
      <c r="AB33" s="151"/>
      <c r="AC33" s="151"/>
      <c r="AD33" s="156">
        <v>903700</v>
      </c>
      <c r="AE33" s="162">
        <v>2004</v>
      </c>
      <c r="AF33" s="156" t="s">
        <v>568</v>
      </c>
      <c r="AG33" s="156" t="s">
        <v>604</v>
      </c>
      <c r="AH33" s="171">
        <v>123</v>
      </c>
      <c r="AI33" s="156">
        <v>88.4</v>
      </c>
      <c r="AJ33" s="156">
        <v>8.6199999999999992</v>
      </c>
      <c r="AK33" s="4"/>
      <c r="AL33" s="4"/>
      <c r="AM33" t="s">
        <v>661</v>
      </c>
      <c r="AN33">
        <v>2005</v>
      </c>
      <c r="AO33" t="s">
        <v>703</v>
      </c>
      <c r="AP33" t="s">
        <v>704</v>
      </c>
      <c r="AQ33" s="76">
        <v>123</v>
      </c>
      <c r="AR33" s="76">
        <v>0</v>
      </c>
      <c r="AS33">
        <v>35.200000000000003</v>
      </c>
      <c r="AT33" s="76">
        <v>3.4341463414634101</v>
      </c>
      <c r="AU33" s="151"/>
      <c r="AV33" s="151"/>
      <c r="AW33" s="152">
        <v>903700</v>
      </c>
      <c r="AX33" s="177">
        <v>2006</v>
      </c>
      <c r="AY33" s="152" t="s">
        <v>778</v>
      </c>
      <c r="AZ33" s="152" t="s">
        <v>604</v>
      </c>
      <c r="BA33" s="152">
        <v>123</v>
      </c>
      <c r="BB33" s="152">
        <v>0</v>
      </c>
      <c r="BC33" s="152">
        <v>44.08</v>
      </c>
      <c r="BD33" s="152">
        <v>4.3</v>
      </c>
      <c r="BE33"/>
      <c r="BF33"/>
      <c r="BG33" s="78" t="s">
        <v>661</v>
      </c>
      <c r="BH33" s="78" t="s">
        <v>864</v>
      </c>
      <c r="BI33" s="78" t="s">
        <v>803</v>
      </c>
      <c r="BJ33" s="78" t="s">
        <v>341</v>
      </c>
      <c r="BK33">
        <v>123</v>
      </c>
      <c r="BL33">
        <v>0</v>
      </c>
      <c r="BM33">
        <v>20.65</v>
      </c>
      <c r="BN33">
        <v>2.04</v>
      </c>
      <c r="BO33" s="156" t="s">
        <v>840</v>
      </c>
      <c r="BP33" s="162">
        <v>-123</v>
      </c>
      <c r="BQ33" s="152"/>
      <c r="BR33" s="177"/>
      <c r="BS33" s="152"/>
      <c r="BT33" s="152"/>
      <c r="BU33" s="152"/>
      <c r="BV33" s="156"/>
      <c r="BW33" s="156"/>
      <c r="BX33" s="152"/>
      <c r="BY33" s="152"/>
      <c r="CB33" s="24"/>
      <c r="CC33" s="3"/>
      <c r="CE33" s="82"/>
      <c r="CF33" s="82"/>
      <c r="CG33" s="82"/>
      <c r="CH33" s="82"/>
      <c r="CI33" s="82"/>
      <c r="CJ33" s="82"/>
      <c r="CK33" s="180"/>
      <c r="CL33" s="180"/>
      <c r="CM33" s="196"/>
      <c r="CN33" s="197"/>
      <c r="CO33" s="192"/>
      <c r="CP33" s="156"/>
      <c r="CQ33" s="156"/>
      <c r="CR33" s="156"/>
      <c r="CS33" s="151"/>
      <c r="CT33" s="151"/>
      <c r="CX33" s="129"/>
      <c r="CY33" s="49"/>
      <c r="CZ33" s="49"/>
      <c r="DD33" s="130"/>
      <c r="DE33" s="156"/>
      <c r="DF33" s="156"/>
      <c r="DG33" s="156"/>
      <c r="DH33" s="209"/>
      <c r="DI33" s="209"/>
      <c r="DJ33" s="209"/>
      <c r="DK33" s="156"/>
      <c r="DL33" s="156"/>
      <c r="DM33" s="210"/>
      <c r="DN33" s="171"/>
      <c r="DR33" s="49"/>
      <c r="DS33" s="49"/>
      <c r="DT33" s="49"/>
      <c r="DY33" s="130"/>
      <c r="DZ33" s="29"/>
      <c r="EA33" s="156"/>
      <c r="EB33" s="156"/>
      <c r="EC33" s="230"/>
      <c r="ED33" s="209"/>
      <c r="EE33" s="209"/>
      <c r="EF33" s="209"/>
      <c r="EG33" s="231"/>
      <c r="EH33" s="156"/>
      <c r="EI33" s="156"/>
      <c r="EJ33" s="156"/>
      <c r="EK33" s="180"/>
      <c r="EL33" s="171"/>
      <c r="EP33" s="138"/>
      <c r="EQ33" s="49"/>
      <c r="ER33" s="49"/>
      <c r="EW33" s="139"/>
      <c r="EX33" s="35"/>
      <c r="EY33" s="156"/>
      <c r="EZ33" s="156"/>
      <c r="FA33" s="230"/>
      <c r="FB33" s="251"/>
      <c r="FC33" s="207"/>
      <c r="FD33" s="209"/>
      <c r="FE33" s="156"/>
      <c r="FF33" s="169"/>
      <c r="FG33" s="156"/>
      <c r="FH33" s="156"/>
      <c r="FI33" s="246"/>
      <c r="FJ33" s="252"/>
      <c r="FN33" s="31"/>
      <c r="FO33" s="20"/>
      <c r="FP33" s="33"/>
      <c r="FR33" s="34"/>
      <c r="FU33" s="11"/>
      <c r="FV33" s="35"/>
      <c r="FW33" s="180"/>
      <c r="FX33" s="180"/>
      <c r="FY33" s="235"/>
      <c r="FZ33" s="274"/>
      <c r="GA33" s="268"/>
      <c r="GB33" s="152"/>
      <c r="GC33" s="152"/>
      <c r="GD33" s="152"/>
      <c r="GE33" s="275"/>
      <c r="GF33" s="156"/>
      <c r="GG33" s="273"/>
      <c r="GH33" s="269"/>
      <c r="GI33" s="252"/>
      <c r="GL33" s="41"/>
      <c r="GM33" s="41"/>
      <c r="GN33" s="41"/>
      <c r="GO33" s="41"/>
      <c r="GP33" s="41"/>
      <c r="GQ33" s="41"/>
      <c r="GR33" s="41"/>
    </row>
    <row r="34" spans="1:202" ht="12.75" customHeight="1" x14ac:dyDescent="0.25">
      <c r="A34" s="4"/>
      <c r="B34" s="4"/>
      <c r="C34">
        <v>903800</v>
      </c>
      <c r="D34">
        <v>2001</v>
      </c>
      <c r="E34" t="s">
        <v>623</v>
      </c>
      <c r="F34"/>
      <c r="G34" s="76">
        <v>8.07</v>
      </c>
      <c r="H34">
        <v>0</v>
      </c>
      <c r="I34">
        <v>0</v>
      </c>
      <c r="J34" s="151"/>
      <c r="K34" s="151"/>
      <c r="L34" s="152">
        <v>903800</v>
      </c>
      <c r="M34" s="152">
        <v>2002</v>
      </c>
      <c r="N34" s="152" t="s">
        <v>623</v>
      </c>
      <c r="O34" s="152"/>
      <c r="P34" s="153">
        <v>8.07</v>
      </c>
      <c r="Q34" s="153">
        <v>0</v>
      </c>
      <c r="R34" s="153">
        <v>0</v>
      </c>
      <c r="S34" s="77"/>
      <c r="T34" s="77"/>
      <c r="U34">
        <v>903800</v>
      </c>
      <c r="V34">
        <v>2003</v>
      </c>
      <c r="W34" t="s">
        <v>623</v>
      </c>
      <c r="X34"/>
      <c r="Y34" s="76">
        <v>8.07</v>
      </c>
      <c r="Z34" s="76">
        <v>0</v>
      </c>
      <c r="AA34" s="76">
        <v>0</v>
      </c>
      <c r="AB34" s="151"/>
      <c r="AC34" s="151"/>
      <c r="AD34" s="172">
        <v>903800</v>
      </c>
      <c r="AE34" s="162">
        <v>2004</v>
      </c>
      <c r="AF34" s="172" t="s">
        <v>623</v>
      </c>
      <c r="AG34" s="172"/>
      <c r="AH34" s="173">
        <v>8.07</v>
      </c>
      <c r="AI34" s="172">
        <v>0</v>
      </c>
      <c r="AJ34" s="172">
        <v>0</v>
      </c>
      <c r="AK34" s="4"/>
      <c r="AL34" s="4"/>
      <c r="AM34" t="s">
        <v>212</v>
      </c>
      <c r="AN34">
        <v>2005</v>
      </c>
      <c r="AO34" t="s">
        <v>674</v>
      </c>
      <c r="AP34" t="s">
        <v>670</v>
      </c>
      <c r="AQ34" s="76">
        <v>8.07</v>
      </c>
      <c r="AR34" s="76">
        <v>0</v>
      </c>
      <c r="AS34">
        <v>5.28</v>
      </c>
      <c r="AT34" s="76">
        <v>7.8513011152416299</v>
      </c>
      <c r="AU34" s="151"/>
      <c r="AV34" s="151"/>
      <c r="AW34" s="152">
        <v>903800</v>
      </c>
      <c r="AX34" s="177">
        <v>2006</v>
      </c>
      <c r="AY34" s="152" t="s">
        <v>770</v>
      </c>
      <c r="AZ34" s="152"/>
      <c r="BA34" s="152">
        <v>8.07</v>
      </c>
      <c r="BB34" s="152">
        <v>0</v>
      </c>
      <c r="BC34" s="152">
        <v>0</v>
      </c>
      <c r="BD34" s="152">
        <v>0</v>
      </c>
      <c r="BE34"/>
      <c r="BF34"/>
      <c r="BG34" s="78" t="s">
        <v>212</v>
      </c>
      <c r="BH34" s="78" t="s">
        <v>864</v>
      </c>
      <c r="BI34" s="78" t="s">
        <v>213</v>
      </c>
      <c r="BJ34" s="78" t="s">
        <v>62</v>
      </c>
      <c r="BK34">
        <v>8.07</v>
      </c>
      <c r="BL34">
        <v>0</v>
      </c>
      <c r="BM34">
        <v>0</v>
      </c>
      <c r="BN34">
        <v>0</v>
      </c>
      <c r="BO34" s="156"/>
      <c r="BP34" s="162"/>
      <c r="BQ34" s="152">
        <v>903800</v>
      </c>
      <c r="BR34" s="177">
        <v>2008</v>
      </c>
      <c r="BS34" s="152" t="s">
        <v>770</v>
      </c>
      <c r="BT34" s="152"/>
      <c r="BU34" s="152">
        <v>8.07</v>
      </c>
      <c r="BV34" s="152">
        <v>-8.07</v>
      </c>
      <c r="BW34" s="152">
        <v>0</v>
      </c>
      <c r="BX34" s="152">
        <v>0</v>
      </c>
      <c r="BY34" s="152">
        <v>0</v>
      </c>
      <c r="CB34" s="24" t="s">
        <v>212</v>
      </c>
      <c r="CC34" s="3" t="s">
        <v>865</v>
      </c>
      <c r="CD34" s="27">
        <v>8.07</v>
      </c>
      <c r="CE34" s="82">
        <v>-8.07</v>
      </c>
      <c r="CF34" s="82">
        <v>0</v>
      </c>
      <c r="CG34" s="82" t="s">
        <v>213</v>
      </c>
      <c r="CH34" s="82" t="s">
        <v>62</v>
      </c>
      <c r="CI34" s="82">
        <v>0</v>
      </c>
      <c r="CJ34" s="82">
        <v>0</v>
      </c>
      <c r="CK34" s="180"/>
      <c r="CL34" s="180" t="str">
        <f t="shared" ref="CL34:CL62" si="35">IF(CD34=CR34," ",CR34-CD34)</f>
        <v xml:space="preserve"> </v>
      </c>
      <c r="CM34" s="196"/>
      <c r="CN34" s="197" t="s">
        <v>212</v>
      </c>
      <c r="CO34" s="192" t="s">
        <v>861</v>
      </c>
      <c r="CP34" s="156" t="s">
        <v>213</v>
      </c>
      <c r="CQ34" s="156" t="s">
        <v>62</v>
      </c>
      <c r="CR34" s="156">
        <v>8.07</v>
      </c>
      <c r="CS34" s="151">
        <v>0</v>
      </c>
      <c r="CT34" s="168">
        <v>0</v>
      </c>
      <c r="CV34" s="25" t="str">
        <f t="shared" ref="CV34:CV75" si="36">IF(CR34=CZ34," ",CZ34-CR34)</f>
        <v xml:space="preserve"> </v>
      </c>
      <c r="CX34" s="129" t="s">
        <v>212</v>
      </c>
      <c r="CY34" s="49">
        <v>2011</v>
      </c>
      <c r="CZ34" s="49">
        <v>8.07</v>
      </c>
      <c r="DA34" s="27" t="s">
        <v>214</v>
      </c>
      <c r="DC34" s="29">
        <f t="shared" si="2"/>
        <v>0</v>
      </c>
      <c r="DD34" s="130">
        <v>0</v>
      </c>
      <c r="DE34" s="156"/>
      <c r="DF34" s="156" t="str">
        <f t="shared" ref="DF34:DF47" si="37">IF(CZ34-DJ34=0," ",DJ34-CZ34)</f>
        <v xml:space="preserve"> </v>
      </c>
      <c r="DG34" s="156"/>
      <c r="DH34" s="209" t="s">
        <v>212</v>
      </c>
      <c r="DI34" s="209">
        <v>2012</v>
      </c>
      <c r="DJ34" s="209">
        <v>8.07</v>
      </c>
      <c r="DK34" s="156" t="s">
        <v>214</v>
      </c>
      <c r="DL34" s="156"/>
      <c r="DM34" s="210">
        <v>0</v>
      </c>
      <c r="DN34" s="171">
        <f t="shared" si="4"/>
        <v>0</v>
      </c>
      <c r="DP34" s="27" t="str">
        <f>IF(DJ34-DT34=0," ",DT34-DJ34)</f>
        <v xml:space="preserve"> </v>
      </c>
      <c r="DR34" s="49" t="s">
        <v>212</v>
      </c>
      <c r="DS34" s="49">
        <v>2013</v>
      </c>
      <c r="DT34" s="49">
        <v>8.07</v>
      </c>
      <c r="DU34" s="27">
        <v>0</v>
      </c>
      <c r="DV34" s="27">
        <v>8.07</v>
      </c>
      <c r="DW34" s="27" t="s">
        <v>214</v>
      </c>
      <c r="DY34" s="130">
        <v>0</v>
      </c>
      <c r="DZ34" s="29">
        <f t="shared" si="6"/>
        <v>0</v>
      </c>
      <c r="EA34" s="156"/>
      <c r="EB34" s="156" t="str">
        <f t="shared" ref="EB34:EB75" si="38">IF(DT34-EF34=0," ",EF34-DT34)</f>
        <v xml:space="preserve"> </v>
      </c>
      <c r="EC34" s="230"/>
      <c r="ED34" s="209" t="s">
        <v>212</v>
      </c>
      <c r="EE34" s="209">
        <v>2014</v>
      </c>
      <c r="EF34" s="209">
        <v>8.07</v>
      </c>
      <c r="EG34" s="231">
        <v>0</v>
      </c>
      <c r="EH34" s="156">
        <v>8.07</v>
      </c>
      <c r="EI34" s="156" t="s">
        <v>214</v>
      </c>
      <c r="EJ34" s="156"/>
      <c r="EK34" s="180">
        <v>0</v>
      </c>
      <c r="EL34" s="171">
        <f t="shared" si="34"/>
        <v>0</v>
      </c>
      <c r="EN34" s="27" t="str">
        <f t="shared" ref="EN34:EN75" si="39">IF(EF34=ER34," ",ER34-EF34)</f>
        <v xml:space="preserve"> </v>
      </c>
      <c r="EP34" s="138" t="s">
        <v>212</v>
      </c>
      <c r="EQ34" s="49">
        <v>2015</v>
      </c>
      <c r="ER34" s="49">
        <v>8.07</v>
      </c>
      <c r="ES34" s="27">
        <v>0</v>
      </c>
      <c r="ET34" s="27">
        <v>8.07</v>
      </c>
      <c r="EU34" s="27" t="s">
        <v>214</v>
      </c>
      <c r="EW34" s="140">
        <v>0</v>
      </c>
      <c r="EX34" s="35">
        <f t="shared" si="13"/>
        <v>0</v>
      </c>
      <c r="EY34" s="156"/>
      <c r="EZ34" s="156" t="str">
        <f t="shared" ref="EZ34:EZ75" si="40">IF(ER34=FD34," ",FD34-ER34)</f>
        <v xml:space="preserve"> </v>
      </c>
      <c r="FA34" s="230"/>
      <c r="FB34" s="251" t="s">
        <v>212</v>
      </c>
      <c r="FC34" s="207">
        <v>2016</v>
      </c>
      <c r="FD34" s="209">
        <v>8.07</v>
      </c>
      <c r="FE34" s="156"/>
      <c r="FF34" s="169">
        <f t="shared" si="14"/>
        <v>8.07</v>
      </c>
      <c r="FG34" s="156" t="s">
        <v>214</v>
      </c>
      <c r="FH34" s="156"/>
      <c r="FI34" s="246">
        <v>0</v>
      </c>
      <c r="FJ34" s="252">
        <f t="shared" si="15"/>
        <v>0</v>
      </c>
      <c r="FL34" s="27" t="str">
        <f t="shared" ref="FL34:FL75" si="41">IF(FD34=FP34," ",FP34-FD34)</f>
        <v xml:space="preserve"> </v>
      </c>
      <c r="FN34" s="31" t="s">
        <v>212</v>
      </c>
      <c r="FO34" s="20">
        <v>2017</v>
      </c>
      <c r="FP34" s="33">
        <v>8.07</v>
      </c>
      <c r="FR34" s="34">
        <v>8.07</v>
      </c>
      <c r="FS34" t="s">
        <v>214</v>
      </c>
      <c r="FT34" t="s">
        <v>66</v>
      </c>
      <c r="FU34" s="11">
        <v>0</v>
      </c>
      <c r="FV34" s="35">
        <f>IF(FU34&gt;0,(FU34/FR34)*12,FU34)</f>
        <v>0</v>
      </c>
      <c r="FW34" s="180"/>
      <c r="FX34" s="180" t="str">
        <f t="shared" ref="FX34:FX75" si="42">IF(FP34=GE34," ",GE34-FP34)</f>
        <v xml:space="preserve"> </v>
      </c>
      <c r="FY34" s="235"/>
      <c r="FZ34" s="274" t="s">
        <v>212</v>
      </c>
      <c r="GA34" s="268">
        <v>2018</v>
      </c>
      <c r="GB34" s="152" t="s">
        <v>214</v>
      </c>
      <c r="GC34" s="152" t="s">
        <v>66</v>
      </c>
      <c r="GD34" s="152" t="s">
        <v>215</v>
      </c>
      <c r="GE34" s="275">
        <v>8.07</v>
      </c>
      <c r="GF34" s="156"/>
      <c r="GG34" s="273">
        <f t="shared" si="32"/>
        <v>8.07</v>
      </c>
      <c r="GH34" s="269">
        <v>0</v>
      </c>
      <c r="GI34" s="252">
        <f>IF(GH34&gt;0,(GH34/GG34)*12,GH34)</f>
        <v>0</v>
      </c>
    </row>
    <row r="35" spans="1:202" ht="12.75" customHeight="1" x14ac:dyDescent="0.25">
      <c r="A35" s="4"/>
      <c r="B35" s="4"/>
      <c r="C35" s="80">
        <v>903900</v>
      </c>
      <c r="D35">
        <v>2001</v>
      </c>
      <c r="E35" t="s">
        <v>867</v>
      </c>
      <c r="F35"/>
      <c r="G35" s="88">
        <v>75</v>
      </c>
      <c r="H35">
        <v>53.97</v>
      </c>
      <c r="I35">
        <v>8.64</v>
      </c>
      <c r="J35" s="151"/>
      <c r="K35" s="151"/>
      <c r="L35" s="157">
        <v>903900</v>
      </c>
      <c r="M35" s="152">
        <v>2002</v>
      </c>
      <c r="N35" s="152" t="s">
        <v>867</v>
      </c>
      <c r="O35" s="152"/>
      <c r="P35" s="158">
        <v>75</v>
      </c>
      <c r="Q35" s="152">
        <v>73.930000000000007</v>
      </c>
      <c r="R35" s="152">
        <v>11.83</v>
      </c>
      <c r="S35" s="77"/>
      <c r="T35" s="77"/>
      <c r="U35" s="80">
        <v>903900</v>
      </c>
      <c r="V35">
        <v>2003</v>
      </c>
      <c r="W35" t="s">
        <v>867</v>
      </c>
      <c r="X35"/>
      <c r="Y35" s="88">
        <v>75</v>
      </c>
      <c r="Z35">
        <v>56.82</v>
      </c>
      <c r="AA35">
        <v>9.09</v>
      </c>
      <c r="AB35" s="151"/>
      <c r="AC35" s="151"/>
      <c r="AD35" s="157">
        <v>903900</v>
      </c>
      <c r="AE35" s="162">
        <v>2004</v>
      </c>
      <c r="AF35" s="152" t="s">
        <v>867</v>
      </c>
      <c r="AG35" s="172"/>
      <c r="AH35" s="158">
        <v>75</v>
      </c>
      <c r="AI35" s="152">
        <v>40.49</v>
      </c>
      <c r="AJ35" s="152">
        <v>6.48</v>
      </c>
      <c r="AK35" s="4"/>
      <c r="AL35" s="4"/>
      <c r="AM35" s="80">
        <v>903900</v>
      </c>
      <c r="AN35">
        <v>2005</v>
      </c>
      <c r="AO35" t="s">
        <v>705</v>
      </c>
      <c r="AP35" t="s">
        <v>706</v>
      </c>
      <c r="AQ35" s="76">
        <v>75</v>
      </c>
      <c r="AR35" s="76">
        <v>49.5</v>
      </c>
      <c r="AS35">
        <v>55.049999999999898</v>
      </c>
      <c r="AT35" s="76">
        <v>8.8079999999999892</v>
      </c>
      <c r="AU35" s="151"/>
      <c r="AV35" s="151"/>
      <c r="AW35" s="157">
        <v>903900</v>
      </c>
      <c r="AX35" s="177">
        <v>2006</v>
      </c>
      <c r="AY35" s="178" t="s">
        <v>217</v>
      </c>
      <c r="AZ35" s="178" t="s">
        <v>218</v>
      </c>
      <c r="BA35" s="158">
        <v>75</v>
      </c>
      <c r="BB35" s="152">
        <v>49</v>
      </c>
      <c r="BC35" s="151">
        <v>67.349999999999994</v>
      </c>
      <c r="BD35" s="151">
        <v>10.8</v>
      </c>
      <c r="BE35"/>
      <c r="BF35"/>
      <c r="BG35" s="80">
        <v>903900</v>
      </c>
      <c r="BH35" s="78" t="s">
        <v>864</v>
      </c>
      <c r="BI35" s="78" t="s">
        <v>217</v>
      </c>
      <c r="BJ35" s="78" t="s">
        <v>218</v>
      </c>
      <c r="BK35">
        <v>75</v>
      </c>
      <c r="BL35">
        <v>75</v>
      </c>
      <c r="BM35">
        <v>54.99</v>
      </c>
      <c r="BN35">
        <v>8.76</v>
      </c>
      <c r="BO35" s="156"/>
      <c r="BP35" s="162"/>
      <c r="BQ35" s="157">
        <v>903900</v>
      </c>
      <c r="BR35" s="177">
        <v>2008</v>
      </c>
      <c r="BS35" s="152" t="s">
        <v>823</v>
      </c>
      <c r="BT35" s="152" t="s">
        <v>824</v>
      </c>
      <c r="BU35" s="152">
        <v>75</v>
      </c>
      <c r="BV35" s="152">
        <v>75</v>
      </c>
      <c r="BW35" s="152">
        <v>150</v>
      </c>
      <c r="BX35" s="152">
        <v>52.7</v>
      </c>
      <c r="BY35" s="151">
        <f>(BX35/BU35)*12</f>
        <v>8.4320000000000004</v>
      </c>
      <c r="BZ35" s="148" t="s">
        <v>112</v>
      </c>
      <c r="CA35" s="147"/>
      <c r="CB35" s="39" t="s">
        <v>216</v>
      </c>
      <c r="CC35" s="3" t="s">
        <v>865</v>
      </c>
      <c r="CD35" s="41">
        <v>75</v>
      </c>
      <c r="CE35" s="82">
        <v>75</v>
      </c>
      <c r="CF35" s="82">
        <v>150</v>
      </c>
      <c r="CG35" s="82" t="s">
        <v>217</v>
      </c>
      <c r="CH35" s="82" t="s">
        <v>218</v>
      </c>
      <c r="CI35" s="82">
        <v>48.27</v>
      </c>
      <c r="CJ35" s="82">
        <v>7.68</v>
      </c>
      <c r="CK35" s="180" t="s">
        <v>113</v>
      </c>
      <c r="CL35" s="180" t="str">
        <f t="shared" si="35"/>
        <v xml:space="preserve"> </v>
      </c>
      <c r="CM35" s="196">
        <v>40299</v>
      </c>
      <c r="CN35" s="198" t="s">
        <v>216</v>
      </c>
      <c r="CO35" s="192" t="s">
        <v>861</v>
      </c>
      <c r="CP35" s="156" t="s">
        <v>217</v>
      </c>
      <c r="CQ35" s="156" t="s">
        <v>218</v>
      </c>
      <c r="CR35" s="156">
        <v>75</v>
      </c>
      <c r="CS35" s="151">
        <v>45.7</v>
      </c>
      <c r="CT35" s="168">
        <v>7.3120000000000012</v>
      </c>
      <c r="CV35" s="25" t="str">
        <f t="shared" si="36"/>
        <v xml:space="preserve"> </v>
      </c>
      <c r="CX35" s="131" t="s">
        <v>216</v>
      </c>
      <c r="CY35" s="49">
        <v>2011</v>
      </c>
      <c r="CZ35" s="49">
        <v>75</v>
      </c>
      <c r="DA35" s="27" t="s">
        <v>219</v>
      </c>
      <c r="DB35" s="27" t="s">
        <v>220</v>
      </c>
      <c r="DC35" s="29">
        <f t="shared" si="2"/>
        <v>22.375</v>
      </c>
      <c r="DD35" s="130">
        <v>3.58</v>
      </c>
      <c r="DE35" s="172"/>
      <c r="DF35" s="156" t="str">
        <f t="shared" si="37"/>
        <v xml:space="preserve"> </v>
      </c>
      <c r="DG35" s="172"/>
      <c r="DH35" s="211" t="s">
        <v>216</v>
      </c>
      <c r="DI35" s="209">
        <v>2012</v>
      </c>
      <c r="DJ35" s="209">
        <v>75</v>
      </c>
      <c r="DK35" s="156" t="s">
        <v>219</v>
      </c>
      <c r="DL35" s="156" t="s">
        <v>220</v>
      </c>
      <c r="DM35" s="210">
        <v>72.849999999999994</v>
      </c>
      <c r="DN35" s="171">
        <f t="shared" si="4"/>
        <v>11.655999999999999</v>
      </c>
      <c r="DO35" s="41"/>
      <c r="DP35" s="27" t="str">
        <f>IF(DJ35-DT35=0," ",DT35-DJ35)</f>
        <v xml:space="preserve"> </v>
      </c>
      <c r="DQ35" s="41"/>
      <c r="DR35" s="132" t="s">
        <v>216</v>
      </c>
      <c r="DS35" s="49">
        <v>2013</v>
      </c>
      <c r="DT35" s="49">
        <v>75</v>
      </c>
      <c r="DU35" s="27">
        <v>0</v>
      </c>
      <c r="DV35" s="27">
        <v>75</v>
      </c>
      <c r="DW35" s="27" t="s">
        <v>219</v>
      </c>
      <c r="DX35" s="27" t="s">
        <v>220</v>
      </c>
      <c r="DY35" s="130">
        <v>61.5</v>
      </c>
      <c r="DZ35" s="29">
        <f t="shared" si="6"/>
        <v>9.84</v>
      </c>
      <c r="EA35" s="172"/>
      <c r="EB35" s="156" t="str">
        <f t="shared" si="38"/>
        <v xml:space="preserve"> </v>
      </c>
      <c r="EC35" s="232"/>
      <c r="ED35" s="211" t="s">
        <v>216</v>
      </c>
      <c r="EE35" s="209">
        <v>2014</v>
      </c>
      <c r="EF35" s="209">
        <v>75</v>
      </c>
      <c r="EG35" s="231">
        <v>0</v>
      </c>
      <c r="EH35" s="156">
        <v>75</v>
      </c>
      <c r="EI35" s="156" t="s">
        <v>219</v>
      </c>
      <c r="EJ35" s="156" t="s">
        <v>220</v>
      </c>
      <c r="EK35" s="180">
        <v>45.51</v>
      </c>
      <c r="EL35" s="171">
        <f t="shared" si="34"/>
        <v>7.2816000000000001</v>
      </c>
      <c r="EM35" s="41"/>
      <c r="EN35" s="27" t="str">
        <f t="shared" si="39"/>
        <v xml:space="preserve"> </v>
      </c>
      <c r="EO35" s="42"/>
      <c r="EP35" s="141" t="s">
        <v>216</v>
      </c>
      <c r="EQ35" s="49">
        <v>2015</v>
      </c>
      <c r="ER35" s="49">
        <v>75</v>
      </c>
      <c r="ES35" s="27">
        <v>0</v>
      </c>
      <c r="ET35" s="27">
        <v>75</v>
      </c>
      <c r="EU35" s="27" t="s">
        <v>219</v>
      </c>
      <c r="EV35" s="27" t="s">
        <v>220</v>
      </c>
      <c r="EW35" s="139">
        <v>43.65</v>
      </c>
      <c r="EX35" s="35">
        <f t="shared" si="13"/>
        <v>6.984</v>
      </c>
      <c r="EY35" s="172"/>
      <c r="EZ35" s="156" t="str">
        <f t="shared" si="40"/>
        <v xml:space="preserve"> </v>
      </c>
      <c r="FA35" s="232"/>
      <c r="FB35" s="253" t="s">
        <v>216</v>
      </c>
      <c r="FC35" s="207">
        <v>2016</v>
      </c>
      <c r="FD35" s="209">
        <v>75</v>
      </c>
      <c r="FE35" s="156"/>
      <c r="FF35" s="169">
        <f t="shared" si="14"/>
        <v>75</v>
      </c>
      <c r="FG35" s="156" t="s">
        <v>219</v>
      </c>
      <c r="FH35" s="156" t="s">
        <v>220</v>
      </c>
      <c r="FI35" s="246">
        <v>52.47</v>
      </c>
      <c r="FJ35" s="252">
        <f t="shared" si="15"/>
        <v>8.3951999999999991</v>
      </c>
      <c r="FK35" s="41"/>
      <c r="FL35" s="27" t="str">
        <f t="shared" si="41"/>
        <v xml:space="preserve"> </v>
      </c>
      <c r="FM35" s="42"/>
      <c r="FN35" s="43" t="s">
        <v>216</v>
      </c>
      <c r="FO35" s="20">
        <v>2017</v>
      </c>
      <c r="FP35" s="33">
        <v>75</v>
      </c>
      <c r="FR35" s="34">
        <v>75</v>
      </c>
      <c r="FS35" t="s">
        <v>222</v>
      </c>
      <c r="FT35" t="s">
        <v>223</v>
      </c>
      <c r="FU35" s="11">
        <v>63.07</v>
      </c>
      <c r="FV35" s="35">
        <f>IF(FU35&gt;0,(FU35/FR35)*12,FU35)</f>
        <v>10.091200000000001</v>
      </c>
      <c r="FW35" s="180"/>
      <c r="FX35" s="180" t="str">
        <f t="shared" si="42"/>
        <v xml:space="preserve"> </v>
      </c>
      <c r="FY35" s="235"/>
      <c r="FZ35" s="278" t="s">
        <v>216</v>
      </c>
      <c r="GA35" s="268">
        <v>2018</v>
      </c>
      <c r="GB35" s="152" t="s">
        <v>222</v>
      </c>
      <c r="GC35" s="152" t="s">
        <v>223</v>
      </c>
      <c r="GD35" s="152" t="s">
        <v>221</v>
      </c>
      <c r="GE35" s="275">
        <v>75</v>
      </c>
      <c r="GF35" s="156"/>
      <c r="GG35" s="273">
        <f t="shared" si="32"/>
        <v>75</v>
      </c>
      <c r="GH35" s="269">
        <v>25.58</v>
      </c>
      <c r="GI35" s="252">
        <f>IF(GH35&gt;0,(GH35/GG35)*12,GH35)</f>
        <v>4.0927999999999995</v>
      </c>
      <c r="GJ35" s="41"/>
      <c r="GK35" s="41"/>
    </row>
    <row r="36" spans="1:202" ht="12.75" customHeight="1" x14ac:dyDescent="0.25">
      <c r="A36" s="4"/>
      <c r="B36" s="4"/>
      <c r="C36" s="80">
        <v>904000</v>
      </c>
      <c r="D36">
        <v>2001</v>
      </c>
      <c r="E36" t="s">
        <v>868</v>
      </c>
      <c r="F36"/>
      <c r="G36" s="88">
        <v>20</v>
      </c>
      <c r="H36">
        <v>0</v>
      </c>
      <c r="I36">
        <v>0</v>
      </c>
      <c r="J36" s="151"/>
      <c r="K36" s="151"/>
      <c r="L36" s="157">
        <v>904000</v>
      </c>
      <c r="M36" s="152">
        <v>2002</v>
      </c>
      <c r="N36" s="152" t="s">
        <v>868</v>
      </c>
      <c r="O36" s="152"/>
      <c r="P36" s="158">
        <v>20</v>
      </c>
      <c r="Q36" s="152">
        <v>0</v>
      </c>
      <c r="R36" s="152">
        <v>0</v>
      </c>
      <c r="S36" s="77"/>
      <c r="T36" s="77"/>
      <c r="U36" s="80">
        <v>904000</v>
      </c>
      <c r="V36">
        <v>2003</v>
      </c>
      <c r="W36" t="s">
        <v>868</v>
      </c>
      <c r="X36"/>
      <c r="Y36" s="88">
        <v>20</v>
      </c>
      <c r="Z36">
        <v>0</v>
      </c>
      <c r="AA36">
        <v>0</v>
      </c>
      <c r="AB36" s="151"/>
      <c r="AC36" s="151"/>
      <c r="AD36" s="157">
        <v>904000</v>
      </c>
      <c r="AE36" s="162">
        <v>2004</v>
      </c>
      <c r="AF36" s="152" t="s">
        <v>868</v>
      </c>
      <c r="AG36" s="172"/>
      <c r="AH36" s="158">
        <v>20</v>
      </c>
      <c r="AI36" s="152">
        <v>0</v>
      </c>
      <c r="AJ36" s="152">
        <v>0</v>
      </c>
      <c r="AK36" s="4"/>
      <c r="AL36" s="4"/>
      <c r="AM36" s="80">
        <v>904000</v>
      </c>
      <c r="AN36">
        <v>2005</v>
      </c>
      <c r="AO36" t="s">
        <v>707</v>
      </c>
      <c r="AP36" t="s">
        <v>670</v>
      </c>
      <c r="AQ36" s="76">
        <v>20</v>
      </c>
      <c r="AR36" s="76">
        <v>0</v>
      </c>
      <c r="AS36">
        <v>0</v>
      </c>
      <c r="AT36" s="76">
        <v>0</v>
      </c>
      <c r="AU36" s="151"/>
      <c r="AV36" s="151"/>
      <c r="AW36" s="157">
        <v>904000</v>
      </c>
      <c r="AX36" s="177">
        <v>2006</v>
      </c>
      <c r="AY36" s="178" t="s">
        <v>804</v>
      </c>
      <c r="AZ36" s="152"/>
      <c r="BA36" s="158">
        <v>20</v>
      </c>
      <c r="BB36" s="152">
        <v>0</v>
      </c>
      <c r="BC36" s="151">
        <v>0</v>
      </c>
      <c r="BD36" s="151">
        <v>0</v>
      </c>
      <c r="BE36"/>
      <c r="BF36"/>
      <c r="BG36" s="80">
        <v>904000</v>
      </c>
      <c r="BH36" s="78" t="s">
        <v>864</v>
      </c>
      <c r="BI36" s="78" t="s">
        <v>804</v>
      </c>
      <c r="BJ36" s="78" t="s">
        <v>62</v>
      </c>
      <c r="BK36">
        <v>20</v>
      </c>
      <c r="BL36">
        <v>0</v>
      </c>
      <c r="BM36">
        <v>0</v>
      </c>
      <c r="BN36">
        <v>0</v>
      </c>
      <c r="BO36" s="156"/>
      <c r="BP36" s="162"/>
      <c r="BQ36" s="157">
        <v>904000</v>
      </c>
      <c r="BR36" s="177">
        <v>2008</v>
      </c>
      <c r="BS36" s="152" t="s">
        <v>225</v>
      </c>
      <c r="BT36" s="152"/>
      <c r="BU36" s="152">
        <v>20</v>
      </c>
      <c r="BV36" s="152">
        <v>0</v>
      </c>
      <c r="BW36" s="152">
        <v>20</v>
      </c>
      <c r="BX36" s="152">
        <v>0</v>
      </c>
      <c r="BY36" s="152">
        <v>0</v>
      </c>
      <c r="BZ36" s="148" t="s">
        <v>112</v>
      </c>
      <c r="CA36" s="147"/>
      <c r="CB36" s="39" t="s">
        <v>224</v>
      </c>
      <c r="CC36" s="3" t="s">
        <v>865</v>
      </c>
      <c r="CD36" s="41">
        <v>20</v>
      </c>
      <c r="CE36" s="82">
        <v>0</v>
      </c>
      <c r="CF36" s="82">
        <v>20</v>
      </c>
      <c r="CG36" s="82" t="s">
        <v>804</v>
      </c>
      <c r="CH36" s="82" t="s">
        <v>62</v>
      </c>
      <c r="CI36" s="82">
        <v>0</v>
      </c>
      <c r="CJ36" s="82">
        <v>0</v>
      </c>
      <c r="CK36" s="180" t="s">
        <v>113</v>
      </c>
      <c r="CL36" s="180" t="str">
        <f t="shared" si="35"/>
        <v xml:space="preserve"> </v>
      </c>
      <c r="CM36" s="196">
        <v>40238</v>
      </c>
      <c r="CN36" s="198" t="s">
        <v>224</v>
      </c>
      <c r="CO36" s="192" t="s">
        <v>861</v>
      </c>
      <c r="CP36" s="156" t="s">
        <v>225</v>
      </c>
      <c r="CQ36" s="156"/>
      <c r="CR36" s="156">
        <v>20</v>
      </c>
      <c r="CS36" s="151">
        <v>0</v>
      </c>
      <c r="CT36" s="168">
        <v>0</v>
      </c>
      <c r="CV36" s="25" t="str">
        <f t="shared" si="36"/>
        <v xml:space="preserve"> </v>
      </c>
      <c r="CX36" s="39" t="s">
        <v>224</v>
      </c>
      <c r="CY36" s="49">
        <v>2011</v>
      </c>
      <c r="CZ36" s="49">
        <v>20</v>
      </c>
      <c r="DA36" s="27" t="s">
        <v>225</v>
      </c>
      <c r="DC36" s="29">
        <v>0</v>
      </c>
      <c r="DD36" s="130">
        <v>0</v>
      </c>
      <c r="DE36" s="172" t="s">
        <v>226</v>
      </c>
      <c r="DF36" s="156" t="str">
        <f t="shared" si="37"/>
        <v xml:space="preserve"> </v>
      </c>
      <c r="DG36" s="172"/>
      <c r="DH36" s="211" t="s">
        <v>224</v>
      </c>
      <c r="DI36" s="209">
        <v>2012</v>
      </c>
      <c r="DJ36" s="212">
        <v>20</v>
      </c>
      <c r="DK36" s="156" t="s">
        <v>227</v>
      </c>
      <c r="DL36" s="156"/>
      <c r="DM36" s="210">
        <v>0</v>
      </c>
      <c r="DN36" s="171">
        <v>0</v>
      </c>
      <c r="DO36" s="41"/>
      <c r="DP36" s="25"/>
      <c r="DQ36" s="48"/>
      <c r="DR36" s="49"/>
      <c r="DS36" s="49"/>
      <c r="DT36" s="49"/>
      <c r="DY36" s="130"/>
      <c r="DZ36" s="29"/>
      <c r="EA36" s="180"/>
      <c r="EB36" s="156" t="str">
        <f t="shared" si="38"/>
        <v xml:space="preserve"> </v>
      </c>
      <c r="EC36" s="234"/>
      <c r="ED36" s="209"/>
      <c r="EE36" s="209"/>
      <c r="EF36" s="209"/>
      <c r="EG36" s="231"/>
      <c r="EH36" s="156"/>
      <c r="EI36" s="156"/>
      <c r="EJ36" s="156"/>
      <c r="EK36" s="180"/>
      <c r="EL36" s="171"/>
      <c r="EM36" s="25"/>
      <c r="EN36" s="27" t="str">
        <f t="shared" si="39"/>
        <v xml:space="preserve"> </v>
      </c>
      <c r="EO36" s="47"/>
      <c r="EP36" s="138"/>
      <c r="EQ36" s="49"/>
      <c r="ER36" s="49"/>
      <c r="EW36" s="44"/>
      <c r="EX36" s="35"/>
      <c r="EY36" s="180"/>
      <c r="EZ36" s="156" t="str">
        <f t="shared" si="40"/>
        <v xml:space="preserve"> </v>
      </c>
      <c r="FA36" s="234"/>
      <c r="FB36" s="251"/>
      <c r="FC36" s="209"/>
      <c r="FD36" s="209"/>
      <c r="FE36" s="156"/>
      <c r="FF36" s="169"/>
      <c r="FG36" s="156"/>
      <c r="FH36" s="156"/>
      <c r="FI36" s="246"/>
      <c r="FJ36" s="252"/>
      <c r="FK36" s="25"/>
      <c r="FL36" s="27" t="str">
        <f t="shared" si="41"/>
        <v xml:space="preserve"> </v>
      </c>
      <c r="FM36" s="47"/>
      <c r="FN36" s="31"/>
      <c r="FO36" s="49"/>
      <c r="FP36" s="33"/>
      <c r="FR36" s="34"/>
      <c r="FU36" s="11"/>
      <c r="FV36" s="35"/>
      <c r="FW36" s="180"/>
      <c r="FX36" s="180" t="str">
        <f t="shared" si="42"/>
        <v xml:space="preserve"> </v>
      </c>
      <c r="FY36" s="234"/>
      <c r="FZ36" s="274"/>
      <c r="GA36" s="268"/>
      <c r="GB36" s="152"/>
      <c r="GC36" s="152"/>
      <c r="GD36" s="152"/>
      <c r="GE36" s="275"/>
      <c r="GF36" s="156"/>
      <c r="GG36" s="279"/>
      <c r="GH36" s="269"/>
      <c r="GI36" s="252"/>
      <c r="GJ36" s="41"/>
      <c r="GK36" s="41"/>
    </row>
    <row r="37" spans="1:202" s="41" customFormat="1" ht="12.75" customHeight="1" x14ac:dyDescent="0.25">
      <c r="A37" s="4"/>
      <c r="B37" s="4"/>
      <c r="C37">
        <v>904100</v>
      </c>
      <c r="D37">
        <v>2001</v>
      </c>
      <c r="E37" t="s">
        <v>609</v>
      </c>
      <c r="F37"/>
      <c r="G37" s="76">
        <v>95.5</v>
      </c>
      <c r="H37">
        <v>52.34</v>
      </c>
      <c r="I37">
        <v>6.58</v>
      </c>
      <c r="J37" s="151"/>
      <c r="K37" s="151"/>
      <c r="L37" s="152">
        <v>904100</v>
      </c>
      <c r="M37" s="152">
        <v>2002</v>
      </c>
      <c r="N37" s="152" t="s">
        <v>609</v>
      </c>
      <c r="O37" s="152"/>
      <c r="P37" s="153">
        <v>95.5</v>
      </c>
      <c r="Q37" s="153">
        <v>200.79</v>
      </c>
      <c r="R37" s="153">
        <v>25.23</v>
      </c>
      <c r="S37" s="77"/>
      <c r="T37" s="77"/>
      <c r="U37">
        <v>904100</v>
      </c>
      <c r="V37">
        <v>2003</v>
      </c>
      <c r="W37" t="s">
        <v>609</v>
      </c>
      <c r="X37" t="s">
        <v>639</v>
      </c>
      <c r="Y37" s="76">
        <v>95.5</v>
      </c>
      <c r="Z37" s="76">
        <v>137.49</v>
      </c>
      <c r="AA37" s="76">
        <v>17.28</v>
      </c>
      <c r="AB37" s="151"/>
      <c r="AC37" s="151"/>
      <c r="AD37" s="172">
        <v>904100</v>
      </c>
      <c r="AE37" s="162">
        <v>2004</v>
      </c>
      <c r="AF37" s="172" t="s">
        <v>609</v>
      </c>
      <c r="AG37" s="172" t="s">
        <v>655</v>
      </c>
      <c r="AH37" s="173">
        <v>95.5</v>
      </c>
      <c r="AI37" s="172">
        <v>135.38</v>
      </c>
      <c r="AJ37" s="172">
        <v>17.010000000000002</v>
      </c>
      <c r="AK37" s="4"/>
      <c r="AL37" s="4"/>
      <c r="AM37" t="s">
        <v>228</v>
      </c>
      <c r="AN37">
        <v>2005</v>
      </c>
      <c r="AO37" t="s">
        <v>708</v>
      </c>
      <c r="AP37" t="s">
        <v>709</v>
      </c>
      <c r="AQ37" s="76">
        <v>95.5</v>
      </c>
      <c r="AR37" s="76">
        <v>0</v>
      </c>
      <c r="AS37">
        <v>42.82</v>
      </c>
      <c r="AT37" s="76">
        <v>5.3805235602094204</v>
      </c>
      <c r="AU37" s="151"/>
      <c r="AV37" s="151"/>
      <c r="AW37" s="152">
        <v>904100</v>
      </c>
      <c r="AX37" s="177">
        <v>2006</v>
      </c>
      <c r="AY37" s="152" t="s">
        <v>234</v>
      </c>
      <c r="AZ37" s="152" t="s">
        <v>655</v>
      </c>
      <c r="BA37" s="152">
        <v>95.5</v>
      </c>
      <c r="BB37" s="152">
        <v>95</v>
      </c>
      <c r="BC37" s="152">
        <v>121.24</v>
      </c>
      <c r="BD37" s="152">
        <v>15.23</v>
      </c>
      <c r="BE37"/>
      <c r="BF37"/>
      <c r="BG37" s="78" t="s">
        <v>228</v>
      </c>
      <c r="BH37" s="78" t="s">
        <v>864</v>
      </c>
      <c r="BI37" s="78" t="s">
        <v>229</v>
      </c>
      <c r="BJ37" s="78" t="s">
        <v>230</v>
      </c>
      <c r="BK37">
        <v>95.5</v>
      </c>
      <c r="BL37">
        <v>0</v>
      </c>
      <c r="BM37">
        <v>59.4</v>
      </c>
      <c r="BN37">
        <v>7.44</v>
      </c>
      <c r="BO37" s="172"/>
      <c r="BP37" s="179"/>
      <c r="BQ37" s="152">
        <v>904100</v>
      </c>
      <c r="BR37" s="177">
        <v>2008</v>
      </c>
      <c r="BS37" s="152" t="s">
        <v>234</v>
      </c>
      <c r="BT37" s="152" t="s">
        <v>818</v>
      </c>
      <c r="BU37" s="152">
        <v>95.5</v>
      </c>
      <c r="BV37" s="152">
        <v>0</v>
      </c>
      <c r="BW37" s="152">
        <v>95.5</v>
      </c>
      <c r="BX37" s="152">
        <v>32.42</v>
      </c>
      <c r="BY37" s="152">
        <v>4.07</v>
      </c>
      <c r="BZ37" s="25"/>
      <c r="CA37" s="27"/>
      <c r="CB37" s="24" t="s">
        <v>228</v>
      </c>
      <c r="CC37" s="3" t="s">
        <v>865</v>
      </c>
      <c r="CD37" s="27">
        <v>95.5</v>
      </c>
      <c r="CE37" s="82">
        <v>0</v>
      </c>
      <c r="CF37" s="82">
        <v>95.5</v>
      </c>
      <c r="CG37" s="82" t="s">
        <v>229</v>
      </c>
      <c r="CH37" s="82" t="s">
        <v>230</v>
      </c>
      <c r="CI37" s="82">
        <v>41.17</v>
      </c>
      <c r="CJ37" s="82">
        <v>5.16</v>
      </c>
      <c r="CK37" s="180"/>
      <c r="CL37" s="180" t="str">
        <f t="shared" si="35"/>
        <v xml:space="preserve"> </v>
      </c>
      <c r="CM37" s="196"/>
      <c r="CN37" s="197" t="s">
        <v>228</v>
      </c>
      <c r="CO37" s="192" t="s">
        <v>861</v>
      </c>
      <c r="CP37" s="156" t="s">
        <v>229</v>
      </c>
      <c r="CQ37" s="156" t="s">
        <v>230</v>
      </c>
      <c r="CR37" s="156">
        <v>95.5</v>
      </c>
      <c r="CS37" s="151">
        <v>103.24</v>
      </c>
      <c r="CT37" s="168">
        <v>12.972565445026177</v>
      </c>
      <c r="CU37" s="25"/>
      <c r="CV37" s="25" t="str">
        <f t="shared" si="36"/>
        <v xml:space="preserve"> </v>
      </c>
      <c r="CW37" s="26"/>
      <c r="CX37" s="129" t="s">
        <v>228</v>
      </c>
      <c r="CY37" s="49">
        <v>2011</v>
      </c>
      <c r="CZ37" s="49">
        <v>95.5</v>
      </c>
      <c r="DA37" s="27" t="s">
        <v>231</v>
      </c>
      <c r="DB37" s="27" t="s">
        <v>232</v>
      </c>
      <c r="DC37" s="29">
        <f t="shared" ref="DC37:DC47" si="43">(DD37/12)*CZ37</f>
        <v>61.438333333333333</v>
      </c>
      <c r="DD37" s="130">
        <v>7.72</v>
      </c>
      <c r="DE37" s="156"/>
      <c r="DF37" s="156" t="str">
        <f t="shared" si="37"/>
        <v xml:space="preserve"> </v>
      </c>
      <c r="DG37" s="156"/>
      <c r="DH37" s="209" t="s">
        <v>228</v>
      </c>
      <c r="DI37" s="209">
        <v>2012</v>
      </c>
      <c r="DJ37" s="209">
        <v>95.5</v>
      </c>
      <c r="DK37" s="156" t="s">
        <v>231</v>
      </c>
      <c r="DL37" s="156" t="s">
        <v>232</v>
      </c>
      <c r="DM37" s="210">
        <v>138.22</v>
      </c>
      <c r="DN37" s="171">
        <f t="shared" ref="DN37:DN47" si="44">(DM37/DJ37)*12</f>
        <v>17.367958115183246</v>
      </c>
      <c r="DO37" s="27"/>
      <c r="DP37" s="27" t="str">
        <f t="shared" ref="DP37:DP47" si="45">IF(DJ37-DT37=0," ",DT37-DJ37)</f>
        <v xml:space="preserve"> </v>
      </c>
      <c r="DQ37" s="27"/>
      <c r="DR37" s="49" t="s">
        <v>228</v>
      </c>
      <c r="DS37" s="49">
        <v>2013</v>
      </c>
      <c r="DT37" s="49">
        <v>95.5</v>
      </c>
      <c r="DU37" s="27">
        <v>0</v>
      </c>
      <c r="DV37" s="27">
        <v>95.5</v>
      </c>
      <c r="DW37" s="27" t="s">
        <v>231</v>
      </c>
      <c r="DX37" s="27" t="s">
        <v>232</v>
      </c>
      <c r="DY37" s="130">
        <v>80.22</v>
      </c>
      <c r="DZ37" s="29">
        <f t="shared" ref="DZ37:DZ47" si="46">IF(DY37=0,0,(DY37/DV37)*12)</f>
        <v>10.08</v>
      </c>
      <c r="EA37" s="156"/>
      <c r="EB37" s="156" t="str">
        <f t="shared" si="38"/>
        <v xml:space="preserve"> </v>
      </c>
      <c r="EC37" s="230"/>
      <c r="ED37" s="209" t="s">
        <v>228</v>
      </c>
      <c r="EE37" s="209">
        <v>2014</v>
      </c>
      <c r="EF37" s="209">
        <v>95.5</v>
      </c>
      <c r="EG37" s="231">
        <v>0</v>
      </c>
      <c r="EH37" s="156">
        <v>95.5</v>
      </c>
      <c r="EI37" s="156" t="s">
        <v>231</v>
      </c>
      <c r="EJ37" s="156" t="s">
        <v>232</v>
      </c>
      <c r="EK37" s="180">
        <v>38.270000000000003</v>
      </c>
      <c r="EL37" s="171">
        <f t="shared" ref="EL37:EL47" si="47">IF(EK37=0,0,(EK37/EH37)*12)</f>
        <v>4.8087958115183254</v>
      </c>
      <c r="EM37" s="27"/>
      <c r="EN37" s="27" t="str">
        <f t="shared" si="39"/>
        <v xml:space="preserve"> </v>
      </c>
      <c r="EO37" s="30"/>
      <c r="EP37" s="138" t="s">
        <v>228</v>
      </c>
      <c r="EQ37" s="49">
        <v>2015</v>
      </c>
      <c r="ER37" s="49">
        <v>95.5</v>
      </c>
      <c r="ES37" s="27">
        <v>0</v>
      </c>
      <c r="ET37" s="27">
        <v>95.5</v>
      </c>
      <c r="EU37" s="27" t="s">
        <v>231</v>
      </c>
      <c r="EV37" s="27" t="s">
        <v>232</v>
      </c>
      <c r="EW37" s="139">
        <v>86.77</v>
      </c>
      <c r="EX37" s="35">
        <f t="shared" si="13"/>
        <v>10.903036649214659</v>
      </c>
      <c r="EY37" s="156"/>
      <c r="EZ37" s="156" t="str">
        <f t="shared" si="40"/>
        <v xml:space="preserve"> </v>
      </c>
      <c r="FA37" s="230"/>
      <c r="FB37" s="251" t="s">
        <v>228</v>
      </c>
      <c r="FC37" s="209">
        <v>2016</v>
      </c>
      <c r="FD37" s="209">
        <v>95.5</v>
      </c>
      <c r="FE37" s="156"/>
      <c r="FF37" s="169">
        <f t="shared" ref="FF37:FF47" si="48">FD37-FE37</f>
        <v>95.5</v>
      </c>
      <c r="FG37" s="156" t="s">
        <v>231</v>
      </c>
      <c r="FH37" s="156" t="s">
        <v>232</v>
      </c>
      <c r="FI37" s="246">
        <v>82.31</v>
      </c>
      <c r="FJ37" s="252">
        <f t="shared" si="15"/>
        <v>10.342617801047121</v>
      </c>
      <c r="FK37" s="27"/>
      <c r="FL37" s="27" t="str">
        <f t="shared" si="41"/>
        <v xml:space="preserve"> </v>
      </c>
      <c r="FM37" s="30"/>
      <c r="FN37" s="31" t="s">
        <v>228</v>
      </c>
      <c r="FO37" s="20">
        <v>2017</v>
      </c>
      <c r="FP37" s="33">
        <v>95.5</v>
      </c>
      <c r="FQ37" s="27"/>
      <c r="FR37" s="34">
        <v>95.5</v>
      </c>
      <c r="FS37" t="s">
        <v>234</v>
      </c>
      <c r="FT37" t="s">
        <v>235</v>
      </c>
      <c r="FU37" s="11">
        <v>105.88</v>
      </c>
      <c r="FV37" s="35">
        <f>IF(FU37&gt;0,(FU37/FR37)*12,FU37)</f>
        <v>13.304293193717278</v>
      </c>
      <c r="FW37" s="180"/>
      <c r="FX37" s="180" t="str">
        <f t="shared" si="42"/>
        <v xml:space="preserve"> </v>
      </c>
      <c r="FY37" s="235"/>
      <c r="FZ37" s="274" t="s">
        <v>228</v>
      </c>
      <c r="GA37" s="268">
        <v>2018</v>
      </c>
      <c r="GB37" s="152" t="s">
        <v>234</v>
      </c>
      <c r="GC37" s="152" t="s">
        <v>235</v>
      </c>
      <c r="GD37" s="152" t="s">
        <v>233</v>
      </c>
      <c r="GE37" s="275">
        <v>95.5</v>
      </c>
      <c r="GF37" s="156"/>
      <c r="GG37" s="273">
        <f>GE37-GF37</f>
        <v>95.5</v>
      </c>
      <c r="GH37" s="269">
        <v>57.75</v>
      </c>
      <c r="GI37" s="252">
        <f>IF(GH37&gt;0,(GH37/GG37)*12,GH37)</f>
        <v>7.2565445026178015</v>
      </c>
      <c r="GJ37" s="27"/>
      <c r="GK37" s="27"/>
      <c r="GL37" s="27"/>
      <c r="GM37" s="27"/>
      <c r="GN37" s="27"/>
      <c r="GO37" s="27"/>
      <c r="GP37" s="27"/>
      <c r="GQ37" s="27"/>
      <c r="GR37" s="27"/>
      <c r="GS37" s="27"/>
      <c r="GT37" s="27"/>
    </row>
    <row r="38" spans="1:202" ht="12.75" customHeight="1" x14ac:dyDescent="0.25">
      <c r="A38" s="4"/>
      <c r="B38" s="4"/>
      <c r="C38">
        <v>904200</v>
      </c>
      <c r="D38">
        <v>2001</v>
      </c>
      <c r="E38" t="s">
        <v>239</v>
      </c>
      <c r="F38"/>
      <c r="G38" s="76">
        <v>80</v>
      </c>
      <c r="H38">
        <v>103.92</v>
      </c>
      <c r="I38">
        <v>15.59</v>
      </c>
      <c r="J38" s="151"/>
      <c r="K38" s="151"/>
      <c r="L38" s="152">
        <v>904200</v>
      </c>
      <c r="M38" s="152">
        <v>2002</v>
      </c>
      <c r="N38" s="152" t="s">
        <v>239</v>
      </c>
      <c r="O38" s="152"/>
      <c r="P38" s="153">
        <v>80</v>
      </c>
      <c r="Q38" s="153">
        <v>124.53</v>
      </c>
      <c r="R38" s="153">
        <v>18.68</v>
      </c>
      <c r="S38" s="77"/>
      <c r="T38" s="77"/>
      <c r="U38">
        <v>904200</v>
      </c>
      <c r="V38">
        <v>2003</v>
      </c>
      <c r="W38" t="s">
        <v>239</v>
      </c>
      <c r="X38" t="s">
        <v>640</v>
      </c>
      <c r="Y38" s="76">
        <v>80</v>
      </c>
      <c r="Z38" s="76">
        <v>102.41</v>
      </c>
      <c r="AA38" s="76">
        <v>15.36</v>
      </c>
      <c r="AB38" s="151"/>
      <c r="AC38" s="151"/>
      <c r="AD38" s="156">
        <v>904200</v>
      </c>
      <c r="AE38" s="162">
        <v>2004</v>
      </c>
      <c r="AF38" s="156" t="s">
        <v>239</v>
      </c>
      <c r="AG38" s="156" t="s">
        <v>640</v>
      </c>
      <c r="AH38" s="171">
        <v>80</v>
      </c>
      <c r="AI38" s="156">
        <v>0</v>
      </c>
      <c r="AJ38" s="156">
        <v>0</v>
      </c>
      <c r="AK38" s="4"/>
      <c r="AL38" s="4"/>
      <c r="AM38" t="s">
        <v>236</v>
      </c>
      <c r="AN38">
        <v>2005</v>
      </c>
      <c r="AO38" t="s">
        <v>710</v>
      </c>
      <c r="AP38" t="s">
        <v>711</v>
      </c>
      <c r="AQ38" s="76">
        <v>80</v>
      </c>
      <c r="AR38" s="76">
        <v>0</v>
      </c>
      <c r="AS38">
        <v>0</v>
      </c>
      <c r="AT38" s="76">
        <v>0</v>
      </c>
      <c r="AU38" s="151"/>
      <c r="AV38" s="151"/>
      <c r="AW38" s="152">
        <v>904200</v>
      </c>
      <c r="AX38" s="177">
        <v>2006</v>
      </c>
      <c r="AY38" s="152" t="s">
        <v>239</v>
      </c>
      <c r="AZ38" s="152" t="s">
        <v>640</v>
      </c>
      <c r="BA38" s="152">
        <v>80</v>
      </c>
      <c r="BB38" s="152">
        <v>0</v>
      </c>
      <c r="BC38" s="152">
        <v>0</v>
      </c>
      <c r="BD38" s="152">
        <v>0</v>
      </c>
      <c r="BE38"/>
      <c r="BF38"/>
      <c r="BG38" s="78" t="s">
        <v>236</v>
      </c>
      <c r="BH38" s="78" t="s">
        <v>864</v>
      </c>
      <c r="BI38" s="78" t="s">
        <v>237</v>
      </c>
      <c r="BJ38" s="78" t="s">
        <v>238</v>
      </c>
      <c r="BK38">
        <v>80</v>
      </c>
      <c r="BL38">
        <v>0</v>
      </c>
      <c r="BM38">
        <v>0</v>
      </c>
      <c r="BN38">
        <v>0</v>
      </c>
      <c r="BO38" s="156"/>
      <c r="BP38" s="162"/>
      <c r="BQ38" s="152">
        <v>904200</v>
      </c>
      <c r="BR38" s="177">
        <v>2008</v>
      </c>
      <c r="BS38" s="152" t="s">
        <v>239</v>
      </c>
      <c r="BT38" s="152" t="s">
        <v>640</v>
      </c>
      <c r="BU38" s="152">
        <v>80</v>
      </c>
      <c r="BV38" s="152">
        <v>0</v>
      </c>
      <c r="BW38" s="152">
        <v>80</v>
      </c>
      <c r="BX38" s="152">
        <v>0</v>
      </c>
      <c r="BY38" s="152">
        <v>0</v>
      </c>
      <c r="CB38" s="24" t="s">
        <v>236</v>
      </c>
      <c r="CC38" s="3" t="s">
        <v>865</v>
      </c>
      <c r="CD38" s="27">
        <v>80</v>
      </c>
      <c r="CE38" s="82">
        <v>0</v>
      </c>
      <c r="CF38" s="82">
        <v>80</v>
      </c>
      <c r="CG38" s="82" t="s">
        <v>237</v>
      </c>
      <c r="CH38" s="82" t="s">
        <v>238</v>
      </c>
      <c r="CI38" s="82">
        <v>0</v>
      </c>
      <c r="CJ38" s="82">
        <v>0</v>
      </c>
      <c r="CK38" s="180"/>
      <c r="CL38" s="180" t="str">
        <f t="shared" si="35"/>
        <v xml:space="preserve"> </v>
      </c>
      <c r="CM38" s="196"/>
      <c r="CN38" s="197" t="s">
        <v>236</v>
      </c>
      <c r="CO38" s="192" t="s">
        <v>861</v>
      </c>
      <c r="CP38" s="156" t="s">
        <v>237</v>
      </c>
      <c r="CQ38" s="156" t="s">
        <v>238</v>
      </c>
      <c r="CR38" s="156">
        <v>80</v>
      </c>
      <c r="CS38" s="151">
        <v>0</v>
      </c>
      <c r="CT38" s="168">
        <v>0</v>
      </c>
      <c r="CV38" s="25" t="str">
        <f t="shared" si="36"/>
        <v xml:space="preserve"> </v>
      </c>
      <c r="CX38" s="129" t="s">
        <v>236</v>
      </c>
      <c r="CY38" s="49">
        <v>2011</v>
      </c>
      <c r="CZ38" s="49">
        <v>80</v>
      </c>
      <c r="DA38" s="27" t="s">
        <v>239</v>
      </c>
      <c r="DB38" s="27" t="s">
        <v>240</v>
      </c>
      <c r="DC38" s="29">
        <f t="shared" si="43"/>
        <v>0</v>
      </c>
      <c r="DD38" s="130">
        <v>0</v>
      </c>
      <c r="DE38" s="156"/>
      <c r="DF38" s="156" t="str">
        <f t="shared" si="37"/>
        <v xml:space="preserve"> </v>
      </c>
      <c r="DG38" s="156"/>
      <c r="DH38" s="209" t="s">
        <v>236</v>
      </c>
      <c r="DI38" s="209">
        <v>2012</v>
      </c>
      <c r="DJ38" s="209">
        <v>80</v>
      </c>
      <c r="DK38" s="156" t="s">
        <v>239</v>
      </c>
      <c r="DL38" s="156" t="s">
        <v>240</v>
      </c>
      <c r="DM38" s="210">
        <v>0</v>
      </c>
      <c r="DN38" s="171">
        <f t="shared" si="44"/>
        <v>0</v>
      </c>
      <c r="DP38" s="27" t="str">
        <f t="shared" si="45"/>
        <v xml:space="preserve"> </v>
      </c>
      <c r="DR38" s="49" t="s">
        <v>236</v>
      </c>
      <c r="DS38" s="49">
        <v>2013</v>
      </c>
      <c r="DT38" s="49">
        <v>80</v>
      </c>
      <c r="DU38" s="27">
        <v>-80</v>
      </c>
      <c r="DV38" s="27">
        <v>0</v>
      </c>
      <c r="DW38" s="27" t="s">
        <v>239</v>
      </c>
      <c r="DX38" s="27" t="s">
        <v>240</v>
      </c>
      <c r="DY38" s="130">
        <v>0</v>
      </c>
      <c r="DZ38" s="29">
        <f t="shared" si="46"/>
        <v>0</v>
      </c>
      <c r="EA38" s="156"/>
      <c r="EB38" s="156" t="str">
        <f t="shared" si="38"/>
        <v xml:space="preserve"> </v>
      </c>
      <c r="EC38" s="230"/>
      <c r="ED38" s="209" t="s">
        <v>236</v>
      </c>
      <c r="EE38" s="209">
        <v>2014</v>
      </c>
      <c r="EF38" s="209">
        <v>80</v>
      </c>
      <c r="EG38" s="231">
        <v>-80</v>
      </c>
      <c r="EH38" s="156">
        <v>0</v>
      </c>
      <c r="EI38" s="156" t="s">
        <v>239</v>
      </c>
      <c r="EJ38" s="156" t="s">
        <v>240</v>
      </c>
      <c r="EK38" s="180">
        <v>0</v>
      </c>
      <c r="EL38" s="171">
        <f t="shared" si="47"/>
        <v>0</v>
      </c>
      <c r="EN38" s="27" t="str">
        <f t="shared" si="39"/>
        <v xml:space="preserve"> </v>
      </c>
      <c r="EP38" s="138" t="s">
        <v>236</v>
      </c>
      <c r="EQ38" s="49">
        <v>2015</v>
      </c>
      <c r="ER38" s="49">
        <v>80</v>
      </c>
      <c r="ES38" s="27">
        <v>-45</v>
      </c>
      <c r="ET38" s="27">
        <v>35</v>
      </c>
      <c r="EU38" s="27" t="s">
        <v>239</v>
      </c>
      <c r="EV38" s="27" t="s">
        <v>240</v>
      </c>
      <c r="EW38" s="140">
        <v>0</v>
      </c>
      <c r="EX38" s="35">
        <f t="shared" si="13"/>
        <v>0</v>
      </c>
      <c r="EY38" s="156"/>
      <c r="EZ38" s="156" t="str">
        <f t="shared" si="40"/>
        <v xml:space="preserve"> </v>
      </c>
      <c r="FA38" s="230"/>
      <c r="FB38" s="251" t="s">
        <v>236</v>
      </c>
      <c r="FC38" s="209">
        <v>2016</v>
      </c>
      <c r="FD38" s="209">
        <v>80</v>
      </c>
      <c r="FE38" s="156"/>
      <c r="FF38" s="169">
        <f t="shared" si="48"/>
        <v>80</v>
      </c>
      <c r="FG38" s="156" t="s">
        <v>239</v>
      </c>
      <c r="FH38" s="156" t="s">
        <v>240</v>
      </c>
      <c r="FI38" s="246">
        <v>0</v>
      </c>
      <c r="FJ38" s="252">
        <f t="shared" si="15"/>
        <v>0</v>
      </c>
      <c r="FL38" s="27" t="str">
        <f t="shared" si="41"/>
        <v xml:space="preserve"> </v>
      </c>
      <c r="FN38" s="31" t="s">
        <v>236</v>
      </c>
      <c r="FO38" s="20">
        <v>2017</v>
      </c>
      <c r="FP38" s="33">
        <v>80</v>
      </c>
      <c r="FR38" s="34">
        <v>80</v>
      </c>
      <c r="FS38" t="s">
        <v>239</v>
      </c>
      <c r="FT38" t="s">
        <v>242</v>
      </c>
      <c r="FU38" s="11">
        <v>0</v>
      </c>
      <c r="FV38" s="35">
        <f>IF(FU38&gt;0,(FU38/FR38)*12,FU38)</f>
        <v>0</v>
      </c>
      <c r="FW38" s="180"/>
      <c r="FX38" s="180" t="str">
        <f t="shared" si="42"/>
        <v xml:space="preserve"> </v>
      </c>
      <c r="FY38" s="235"/>
      <c r="FZ38" s="274" t="s">
        <v>236</v>
      </c>
      <c r="GA38" s="268">
        <v>2018</v>
      </c>
      <c r="GB38" s="152" t="s">
        <v>239</v>
      </c>
      <c r="GC38" s="152" t="s">
        <v>242</v>
      </c>
      <c r="GD38" s="152" t="s">
        <v>241</v>
      </c>
      <c r="GE38" s="275">
        <v>80</v>
      </c>
      <c r="GF38" s="156"/>
      <c r="GG38" s="273">
        <f>GE38-GF38</f>
        <v>80</v>
      </c>
      <c r="GH38" s="269">
        <v>0</v>
      </c>
      <c r="GI38" s="252">
        <f>IF(GH38&gt;0,(GH38/GG38)*12,GH38)</f>
        <v>0</v>
      </c>
      <c r="GS38" s="41"/>
      <c r="GT38" s="41"/>
    </row>
    <row r="39" spans="1:202" ht="12.75" customHeight="1" x14ac:dyDescent="0.25">
      <c r="A39" s="4"/>
      <c r="B39" s="4"/>
      <c r="C39">
        <v>904300</v>
      </c>
      <c r="D39">
        <v>2001</v>
      </c>
      <c r="E39" t="s">
        <v>599</v>
      </c>
      <c r="F39"/>
      <c r="G39" s="76">
        <v>125</v>
      </c>
      <c r="H39">
        <v>205.82</v>
      </c>
      <c r="I39">
        <v>19.760000000000002</v>
      </c>
      <c r="J39" s="151"/>
      <c r="K39" s="151"/>
      <c r="L39" s="152">
        <v>904300</v>
      </c>
      <c r="M39" s="152">
        <v>2002</v>
      </c>
      <c r="N39" s="152" t="s">
        <v>599</v>
      </c>
      <c r="O39" s="152"/>
      <c r="P39" s="153">
        <v>125</v>
      </c>
      <c r="Q39" s="153">
        <v>213.78</v>
      </c>
      <c r="R39" s="153">
        <v>20.52</v>
      </c>
      <c r="S39" s="77"/>
      <c r="T39" s="77"/>
      <c r="U39">
        <v>904300</v>
      </c>
      <c r="V39">
        <v>2003</v>
      </c>
      <c r="W39" t="s">
        <v>599</v>
      </c>
      <c r="X39" t="s">
        <v>641</v>
      </c>
      <c r="Y39" s="76">
        <v>125</v>
      </c>
      <c r="Z39" s="76">
        <v>184.58</v>
      </c>
      <c r="AA39" s="76">
        <v>17.72</v>
      </c>
      <c r="AB39" s="151"/>
      <c r="AC39" s="151"/>
      <c r="AD39" s="156">
        <v>904300</v>
      </c>
      <c r="AE39" s="162">
        <v>2004</v>
      </c>
      <c r="AF39" s="156" t="s">
        <v>599</v>
      </c>
      <c r="AG39" s="156" t="s">
        <v>641</v>
      </c>
      <c r="AH39" s="171">
        <v>125</v>
      </c>
      <c r="AI39" s="156">
        <v>130.76</v>
      </c>
      <c r="AJ39" s="156">
        <v>12.55</v>
      </c>
      <c r="AK39" s="4"/>
      <c r="AL39" s="4"/>
      <c r="AM39" t="s">
        <v>243</v>
      </c>
      <c r="AN39">
        <v>2005</v>
      </c>
      <c r="AO39" t="s">
        <v>712</v>
      </c>
      <c r="AP39" t="s">
        <v>700</v>
      </c>
      <c r="AQ39" s="76">
        <v>125</v>
      </c>
      <c r="AR39" s="76">
        <v>0</v>
      </c>
      <c r="AS39">
        <v>69.84</v>
      </c>
      <c r="AT39" s="76">
        <v>6.7046400000000004</v>
      </c>
      <c r="AU39" s="151"/>
      <c r="AV39" s="151"/>
      <c r="AW39" s="152">
        <v>904300</v>
      </c>
      <c r="AX39" s="177">
        <v>2006</v>
      </c>
      <c r="AY39" s="152" t="s">
        <v>779</v>
      </c>
      <c r="AZ39" s="152" t="s">
        <v>384</v>
      </c>
      <c r="BA39" s="152">
        <v>125</v>
      </c>
      <c r="BB39" s="152">
        <v>0</v>
      </c>
      <c r="BC39" s="152">
        <v>54.22</v>
      </c>
      <c r="BD39" s="152">
        <v>5.21</v>
      </c>
      <c r="BE39"/>
      <c r="BF39"/>
      <c r="BG39" s="78" t="s">
        <v>243</v>
      </c>
      <c r="BH39" s="78" t="s">
        <v>864</v>
      </c>
      <c r="BI39" s="78" t="s">
        <v>244</v>
      </c>
      <c r="BJ39" s="78" t="s">
        <v>245</v>
      </c>
      <c r="BK39">
        <v>125</v>
      </c>
      <c r="BL39">
        <v>0</v>
      </c>
      <c r="BM39">
        <v>31.65</v>
      </c>
      <c r="BN39">
        <v>3</v>
      </c>
      <c r="BO39" s="156"/>
      <c r="BP39" s="162"/>
      <c r="BQ39" s="152">
        <v>904300</v>
      </c>
      <c r="BR39" s="177">
        <v>2008</v>
      </c>
      <c r="BS39" s="152" t="s">
        <v>779</v>
      </c>
      <c r="BT39" s="152" t="s">
        <v>819</v>
      </c>
      <c r="BU39" s="152">
        <v>125</v>
      </c>
      <c r="BV39" s="152">
        <v>0</v>
      </c>
      <c r="BW39" s="152">
        <v>125</v>
      </c>
      <c r="BX39" s="152">
        <v>44.56</v>
      </c>
      <c r="BY39" s="152">
        <v>4.28</v>
      </c>
      <c r="CB39" s="24" t="s">
        <v>243</v>
      </c>
      <c r="CC39" s="3" t="s">
        <v>865</v>
      </c>
      <c r="CD39" s="27">
        <v>125</v>
      </c>
      <c r="CE39" s="82">
        <v>0</v>
      </c>
      <c r="CF39" s="82">
        <v>125</v>
      </c>
      <c r="CG39" s="82" t="s">
        <v>244</v>
      </c>
      <c r="CH39" s="82" t="s">
        <v>245</v>
      </c>
      <c r="CI39" s="82">
        <v>39.200000000000003</v>
      </c>
      <c r="CJ39" s="82">
        <v>3.72</v>
      </c>
      <c r="CK39" s="180"/>
      <c r="CL39" s="180" t="str">
        <f t="shared" si="35"/>
        <v xml:space="preserve"> </v>
      </c>
      <c r="CM39" s="196"/>
      <c r="CN39" s="197" t="s">
        <v>243</v>
      </c>
      <c r="CO39" s="192" t="s">
        <v>861</v>
      </c>
      <c r="CP39" s="156" t="s">
        <v>244</v>
      </c>
      <c r="CQ39" s="156" t="s">
        <v>245</v>
      </c>
      <c r="CR39" s="156">
        <v>125</v>
      </c>
      <c r="CS39" s="151">
        <v>104.43</v>
      </c>
      <c r="CT39" s="168">
        <v>10.02528</v>
      </c>
      <c r="CV39" s="25" t="str">
        <f t="shared" si="36"/>
        <v xml:space="preserve"> </v>
      </c>
      <c r="CX39" s="129" t="s">
        <v>243</v>
      </c>
      <c r="CY39" s="49">
        <v>2011</v>
      </c>
      <c r="CZ39" s="49">
        <v>125</v>
      </c>
      <c r="DA39" s="27" t="s">
        <v>246</v>
      </c>
      <c r="DB39" s="27" t="s">
        <v>247</v>
      </c>
      <c r="DC39" s="29">
        <f t="shared" si="43"/>
        <v>91.041666666666671</v>
      </c>
      <c r="DD39" s="130">
        <v>8.74</v>
      </c>
      <c r="DE39" s="156"/>
      <c r="DF39" s="156" t="str">
        <f t="shared" si="37"/>
        <v xml:space="preserve"> </v>
      </c>
      <c r="DG39" s="156"/>
      <c r="DH39" s="209" t="s">
        <v>243</v>
      </c>
      <c r="DI39" s="209">
        <v>2012</v>
      </c>
      <c r="DJ39" s="209">
        <v>125</v>
      </c>
      <c r="DK39" s="156" t="s">
        <v>246</v>
      </c>
      <c r="DL39" s="156" t="s">
        <v>247</v>
      </c>
      <c r="DM39" s="210">
        <v>208.57</v>
      </c>
      <c r="DN39" s="171">
        <f t="shared" si="44"/>
        <v>20.02272</v>
      </c>
      <c r="DP39" s="27" t="str">
        <f t="shared" si="45"/>
        <v xml:space="preserve"> </v>
      </c>
      <c r="DR39" s="49" t="s">
        <v>243</v>
      </c>
      <c r="DS39" s="49">
        <v>2013</v>
      </c>
      <c r="DT39" s="49">
        <v>125</v>
      </c>
      <c r="DU39" s="27">
        <v>0</v>
      </c>
      <c r="DV39" s="27">
        <v>125</v>
      </c>
      <c r="DW39" s="27" t="s">
        <v>246</v>
      </c>
      <c r="DX39" s="27" t="s">
        <v>247</v>
      </c>
      <c r="DY39" s="130">
        <v>113.125</v>
      </c>
      <c r="DZ39" s="29">
        <f t="shared" si="46"/>
        <v>10.86</v>
      </c>
      <c r="EA39" s="156" t="s">
        <v>248</v>
      </c>
      <c r="EB39" s="156" t="str">
        <f t="shared" si="38"/>
        <v xml:space="preserve"> </v>
      </c>
      <c r="EC39" s="230" t="s">
        <v>249</v>
      </c>
      <c r="ED39" s="209" t="s">
        <v>243</v>
      </c>
      <c r="EE39" s="209">
        <v>2014</v>
      </c>
      <c r="EF39" s="209">
        <v>125</v>
      </c>
      <c r="EG39" s="231">
        <v>42</v>
      </c>
      <c r="EH39" s="156">
        <v>167</v>
      </c>
      <c r="EI39" s="156" t="s">
        <v>250</v>
      </c>
      <c r="EJ39" s="156" t="s">
        <v>247</v>
      </c>
      <c r="EK39" s="180">
        <v>44.44</v>
      </c>
      <c r="EL39" s="171">
        <f t="shared" si="47"/>
        <v>3.1932934131736523</v>
      </c>
      <c r="EM39" s="27" t="s">
        <v>251</v>
      </c>
      <c r="EN39" s="27" t="str">
        <f t="shared" si="39"/>
        <v xml:space="preserve"> </v>
      </c>
      <c r="EO39" s="30" t="s">
        <v>252</v>
      </c>
      <c r="EP39" s="138" t="s">
        <v>243</v>
      </c>
      <c r="EQ39" s="49">
        <v>2015</v>
      </c>
      <c r="ER39" s="49">
        <v>125</v>
      </c>
      <c r="ES39" s="27">
        <v>0</v>
      </c>
      <c r="ET39" s="27">
        <v>125</v>
      </c>
      <c r="EU39" s="27" t="s">
        <v>250</v>
      </c>
      <c r="EV39" s="27" t="s">
        <v>95</v>
      </c>
      <c r="EW39" s="139">
        <v>91</v>
      </c>
      <c r="EX39" s="35">
        <f t="shared" si="13"/>
        <v>8.7360000000000007</v>
      </c>
      <c r="EY39" s="156" t="s">
        <v>96</v>
      </c>
      <c r="EZ39" s="156" t="str">
        <f t="shared" si="40"/>
        <v xml:space="preserve"> </v>
      </c>
      <c r="FA39" s="230" t="s">
        <v>97</v>
      </c>
      <c r="FB39" s="251" t="s">
        <v>243</v>
      </c>
      <c r="FC39" s="209">
        <v>2016</v>
      </c>
      <c r="FD39" s="209">
        <v>125</v>
      </c>
      <c r="FE39" s="156"/>
      <c r="FF39" s="169">
        <f t="shared" si="48"/>
        <v>125</v>
      </c>
      <c r="FG39" s="156" t="s">
        <v>250</v>
      </c>
      <c r="FH39" s="156" t="s">
        <v>95</v>
      </c>
      <c r="FI39" s="246">
        <v>117.53</v>
      </c>
      <c r="FJ39" s="252">
        <f t="shared" si="15"/>
        <v>11.282879999999999</v>
      </c>
      <c r="FL39" s="27" t="str">
        <f t="shared" si="41"/>
        <v xml:space="preserve"> </v>
      </c>
      <c r="FN39" s="31" t="s">
        <v>243</v>
      </c>
      <c r="FO39" s="20">
        <v>2017</v>
      </c>
      <c r="FP39" s="33">
        <v>125</v>
      </c>
      <c r="FR39" s="34">
        <v>125</v>
      </c>
      <c r="FS39" t="s">
        <v>100</v>
      </c>
      <c r="FT39" t="s">
        <v>101</v>
      </c>
      <c r="FU39" s="11">
        <v>108.3</v>
      </c>
      <c r="FV39" s="35">
        <f>IF(FU39&gt;0,(FU39/FR39)*12,FU39)</f>
        <v>10.396799999999999</v>
      </c>
      <c r="FW39" s="180"/>
      <c r="FX39" s="180" t="str">
        <f t="shared" si="42"/>
        <v xml:space="preserve"> </v>
      </c>
      <c r="FY39" s="235"/>
      <c r="FZ39" s="274" t="s">
        <v>243</v>
      </c>
      <c r="GA39" s="268">
        <v>2018</v>
      </c>
      <c r="GB39" s="152" t="s">
        <v>100</v>
      </c>
      <c r="GC39" s="152" t="s">
        <v>101</v>
      </c>
      <c r="GD39" s="152" t="s">
        <v>253</v>
      </c>
      <c r="GE39" s="275">
        <v>125</v>
      </c>
      <c r="GF39" s="156"/>
      <c r="GG39" s="273">
        <f>GE39-GF39</f>
        <v>125</v>
      </c>
      <c r="GH39" s="269">
        <v>72.77</v>
      </c>
      <c r="GI39" s="252">
        <f>IF(GH39&gt;0,(GH39/GG39)*12,GH39)</f>
        <v>6.9859200000000001</v>
      </c>
      <c r="GL39" s="41"/>
      <c r="GM39" s="41"/>
      <c r="GN39" s="41"/>
      <c r="GO39" s="41"/>
      <c r="GP39" s="41"/>
      <c r="GQ39" s="41"/>
      <c r="GR39" s="41"/>
    </row>
    <row r="40" spans="1:202" ht="12.75" customHeight="1" x14ac:dyDescent="0.25">
      <c r="A40" s="4"/>
      <c r="B40" s="4"/>
      <c r="C40">
        <v>904500</v>
      </c>
      <c r="D40">
        <v>2001</v>
      </c>
      <c r="E40" t="s">
        <v>586</v>
      </c>
      <c r="F40"/>
      <c r="G40" s="76">
        <v>80</v>
      </c>
      <c r="H40">
        <v>122.16</v>
      </c>
      <c r="I40">
        <v>18.32</v>
      </c>
      <c r="J40" s="151"/>
      <c r="K40" s="151"/>
      <c r="L40" s="152">
        <v>904500</v>
      </c>
      <c r="M40" s="152">
        <v>2002</v>
      </c>
      <c r="N40" s="152" t="s">
        <v>586</v>
      </c>
      <c r="O40" s="152"/>
      <c r="P40" s="153">
        <v>80</v>
      </c>
      <c r="Q40" s="153">
        <v>122.66</v>
      </c>
      <c r="R40" s="153">
        <v>18.399999999999999</v>
      </c>
      <c r="S40" s="77"/>
      <c r="T40" s="77"/>
      <c r="U40">
        <v>904500</v>
      </c>
      <c r="V40">
        <v>2003</v>
      </c>
      <c r="W40" t="s">
        <v>586</v>
      </c>
      <c r="X40" t="s">
        <v>642</v>
      </c>
      <c r="Y40" s="76">
        <v>80</v>
      </c>
      <c r="Z40" s="76">
        <v>114.5</v>
      </c>
      <c r="AA40" s="76">
        <v>17.18</v>
      </c>
      <c r="AB40" s="151"/>
      <c r="AC40" s="151"/>
      <c r="AD40" s="156">
        <v>904500</v>
      </c>
      <c r="AE40" s="162">
        <v>2004</v>
      </c>
      <c r="AF40" s="156" t="s">
        <v>586</v>
      </c>
      <c r="AG40" s="156" t="s">
        <v>656</v>
      </c>
      <c r="AH40" s="171">
        <v>80</v>
      </c>
      <c r="AI40" s="156">
        <v>104.22</v>
      </c>
      <c r="AJ40" s="156">
        <v>15.63</v>
      </c>
      <c r="AK40" s="4"/>
      <c r="AL40" s="4"/>
      <c r="AM40" t="s">
        <v>254</v>
      </c>
      <c r="AN40">
        <v>2005</v>
      </c>
      <c r="AO40" t="s">
        <v>713</v>
      </c>
      <c r="AP40" t="s">
        <v>714</v>
      </c>
      <c r="AQ40" s="76">
        <v>80</v>
      </c>
      <c r="AR40" s="76">
        <v>0</v>
      </c>
      <c r="AS40">
        <v>43.38</v>
      </c>
      <c r="AT40" s="76">
        <v>6.5069999999999899</v>
      </c>
      <c r="AU40" s="151"/>
      <c r="AV40" s="151"/>
      <c r="AW40" s="152">
        <v>904500</v>
      </c>
      <c r="AX40" s="177">
        <v>2006</v>
      </c>
      <c r="AY40" s="152" t="s">
        <v>780</v>
      </c>
      <c r="AZ40" s="152" t="s">
        <v>656</v>
      </c>
      <c r="BA40" s="152">
        <v>80</v>
      </c>
      <c r="BB40" s="152">
        <v>0</v>
      </c>
      <c r="BC40" s="152">
        <v>54.92</v>
      </c>
      <c r="BD40" s="152">
        <v>8.24</v>
      </c>
      <c r="BE40"/>
      <c r="BF40"/>
      <c r="BG40" s="78" t="s">
        <v>254</v>
      </c>
      <c r="BH40" s="78" t="s">
        <v>864</v>
      </c>
      <c r="BI40" s="78" t="s">
        <v>255</v>
      </c>
      <c r="BJ40" s="78" t="s">
        <v>256</v>
      </c>
      <c r="BK40">
        <v>80</v>
      </c>
      <c r="BL40">
        <v>0</v>
      </c>
      <c r="BM40">
        <v>43.42</v>
      </c>
      <c r="BN40">
        <v>6.48</v>
      </c>
      <c r="BO40" s="156"/>
      <c r="BP40" s="162"/>
      <c r="BQ40" s="152">
        <v>904500</v>
      </c>
      <c r="BR40" s="177">
        <v>2008</v>
      </c>
      <c r="BS40" s="152" t="s">
        <v>780</v>
      </c>
      <c r="BT40" s="152" t="s">
        <v>820</v>
      </c>
      <c r="BU40" s="152">
        <v>80</v>
      </c>
      <c r="BV40" s="152">
        <v>0</v>
      </c>
      <c r="BW40" s="152">
        <v>80</v>
      </c>
      <c r="BX40" s="152">
        <v>39.29</v>
      </c>
      <c r="BY40" s="152">
        <v>5.89</v>
      </c>
      <c r="CB40" s="24" t="s">
        <v>254</v>
      </c>
      <c r="CC40" s="3" t="s">
        <v>865</v>
      </c>
      <c r="CD40" s="27">
        <v>80</v>
      </c>
      <c r="CE40" s="82">
        <v>0</v>
      </c>
      <c r="CF40" s="82">
        <v>80</v>
      </c>
      <c r="CG40" s="82" t="s">
        <v>255</v>
      </c>
      <c r="CH40" s="82" t="s">
        <v>256</v>
      </c>
      <c r="CI40" s="82">
        <v>57.12</v>
      </c>
      <c r="CJ40" s="82">
        <v>8.52</v>
      </c>
      <c r="CK40" s="180"/>
      <c r="CL40" s="180" t="str">
        <f t="shared" si="35"/>
        <v xml:space="preserve"> </v>
      </c>
      <c r="CM40" s="196"/>
      <c r="CN40" s="197" t="s">
        <v>254</v>
      </c>
      <c r="CO40" s="192" t="s">
        <v>861</v>
      </c>
      <c r="CP40" s="156" t="s">
        <v>255</v>
      </c>
      <c r="CQ40" s="156" t="s">
        <v>256</v>
      </c>
      <c r="CR40" s="156">
        <v>80</v>
      </c>
      <c r="CS40" s="151">
        <v>49.54</v>
      </c>
      <c r="CT40" s="168">
        <v>7.4309999999999992</v>
      </c>
      <c r="CV40" s="25" t="str">
        <f t="shared" si="36"/>
        <v xml:space="preserve"> </v>
      </c>
      <c r="CX40" s="129" t="s">
        <v>254</v>
      </c>
      <c r="CY40" s="49">
        <v>2011</v>
      </c>
      <c r="CZ40" s="49">
        <v>80</v>
      </c>
      <c r="DA40" s="27" t="s">
        <v>257</v>
      </c>
      <c r="DC40" s="29">
        <f t="shared" si="43"/>
        <v>78</v>
      </c>
      <c r="DD40" s="130">
        <v>11.7</v>
      </c>
      <c r="DE40" s="156" t="s">
        <v>258</v>
      </c>
      <c r="DF40" s="156" t="str">
        <f t="shared" si="37"/>
        <v xml:space="preserve"> </v>
      </c>
      <c r="DG40" s="156"/>
      <c r="DH40" s="209" t="s">
        <v>254</v>
      </c>
      <c r="DI40" s="209">
        <v>2012</v>
      </c>
      <c r="DJ40" s="209">
        <v>80</v>
      </c>
      <c r="DK40" s="156" t="s">
        <v>259</v>
      </c>
      <c r="DL40" s="156" t="s">
        <v>260</v>
      </c>
      <c r="DM40" s="210">
        <v>59.53</v>
      </c>
      <c r="DN40" s="171">
        <f t="shared" si="44"/>
        <v>8.9295000000000009</v>
      </c>
      <c r="DP40" s="27" t="str">
        <f t="shared" si="45"/>
        <v xml:space="preserve"> </v>
      </c>
      <c r="DR40" s="49" t="s">
        <v>254</v>
      </c>
      <c r="DS40" s="49">
        <v>2013</v>
      </c>
      <c r="DT40" s="49">
        <v>80</v>
      </c>
      <c r="DU40" s="27">
        <v>64</v>
      </c>
      <c r="DV40" s="27">
        <v>144</v>
      </c>
      <c r="DW40" s="27" t="s">
        <v>259</v>
      </c>
      <c r="DX40" s="27" t="s">
        <v>260</v>
      </c>
      <c r="DY40" s="130">
        <v>0</v>
      </c>
      <c r="DZ40" s="29">
        <f t="shared" si="46"/>
        <v>0</v>
      </c>
      <c r="EA40" s="156"/>
      <c r="EB40" s="156" t="str">
        <f t="shared" si="38"/>
        <v xml:space="preserve"> </v>
      </c>
      <c r="EC40" s="230"/>
      <c r="ED40" s="209" t="s">
        <v>254</v>
      </c>
      <c r="EE40" s="209">
        <v>2014</v>
      </c>
      <c r="EF40" s="209">
        <v>80</v>
      </c>
      <c r="EG40" s="231">
        <v>-80</v>
      </c>
      <c r="EH40" s="156">
        <v>0</v>
      </c>
      <c r="EI40" s="156" t="s">
        <v>259</v>
      </c>
      <c r="EJ40" s="156" t="s">
        <v>260</v>
      </c>
      <c r="EK40" s="180">
        <v>0</v>
      </c>
      <c r="EL40" s="171">
        <f t="shared" si="47"/>
        <v>0</v>
      </c>
      <c r="EN40" s="27" t="str">
        <f t="shared" si="39"/>
        <v xml:space="preserve"> </v>
      </c>
      <c r="EP40" s="138" t="s">
        <v>254</v>
      </c>
      <c r="EQ40" s="49">
        <v>2015</v>
      </c>
      <c r="ER40" s="49">
        <v>80</v>
      </c>
      <c r="ES40" s="27">
        <v>-49</v>
      </c>
      <c r="ET40" s="27">
        <v>31</v>
      </c>
      <c r="EU40" s="27" t="s">
        <v>259</v>
      </c>
      <c r="EV40" s="27" t="s">
        <v>260</v>
      </c>
      <c r="EW40" s="140">
        <v>0</v>
      </c>
      <c r="EX40" s="35">
        <f t="shared" si="13"/>
        <v>0</v>
      </c>
      <c r="EY40" s="156" t="s">
        <v>261</v>
      </c>
      <c r="EZ40" s="156">
        <f t="shared" si="40"/>
        <v>-80</v>
      </c>
      <c r="FA40" s="230" t="s">
        <v>167</v>
      </c>
      <c r="FB40" s="251"/>
      <c r="FC40" s="209"/>
      <c r="FD40" s="209"/>
      <c r="FE40" s="156"/>
      <c r="FF40" s="169"/>
      <c r="FG40" s="156"/>
      <c r="FH40" s="156"/>
      <c r="FI40" s="246"/>
      <c r="FJ40" s="252"/>
      <c r="FL40" s="27" t="str">
        <f t="shared" si="41"/>
        <v xml:space="preserve"> </v>
      </c>
      <c r="FN40" s="31"/>
      <c r="FO40" s="49"/>
      <c r="FP40" s="33"/>
      <c r="FR40" s="34"/>
      <c r="FU40" s="11"/>
      <c r="FV40" s="35"/>
      <c r="FW40" s="180"/>
      <c r="FX40" s="180" t="str">
        <f t="shared" si="42"/>
        <v xml:space="preserve"> </v>
      </c>
      <c r="FY40" s="235"/>
      <c r="FZ40" s="274"/>
      <c r="GA40" s="268"/>
      <c r="GB40" s="152"/>
      <c r="GC40" s="152"/>
      <c r="GD40" s="152"/>
      <c r="GE40" s="275"/>
      <c r="GF40" s="156"/>
      <c r="GG40" s="279"/>
      <c r="GH40" s="269"/>
      <c r="GI40" s="252"/>
    </row>
    <row r="41" spans="1:202" ht="12.75" customHeight="1" x14ac:dyDescent="0.25">
      <c r="A41" s="4"/>
      <c r="B41" s="4"/>
      <c r="C41">
        <v>904600</v>
      </c>
      <c r="D41">
        <v>2001</v>
      </c>
      <c r="E41" t="s">
        <v>615</v>
      </c>
      <c r="F41"/>
      <c r="G41" s="76">
        <v>82</v>
      </c>
      <c r="H41">
        <v>92.79</v>
      </c>
      <c r="I41">
        <v>13.58</v>
      </c>
      <c r="J41" s="151"/>
      <c r="K41" s="151"/>
      <c r="L41" s="152">
        <v>904600</v>
      </c>
      <c r="M41" s="152">
        <v>2002</v>
      </c>
      <c r="N41" s="152" t="s">
        <v>615</v>
      </c>
      <c r="O41" s="152"/>
      <c r="P41" s="153">
        <v>82</v>
      </c>
      <c r="Q41" s="153">
        <v>179.48</v>
      </c>
      <c r="R41" s="153">
        <v>26.27</v>
      </c>
      <c r="S41" s="77"/>
      <c r="T41" s="77"/>
      <c r="U41">
        <v>904600</v>
      </c>
      <c r="V41">
        <v>2003</v>
      </c>
      <c r="W41" t="s">
        <v>615</v>
      </c>
      <c r="X41" t="s">
        <v>643</v>
      </c>
      <c r="Y41" s="76">
        <v>82</v>
      </c>
      <c r="Z41" s="76">
        <v>128.59</v>
      </c>
      <c r="AA41" s="76">
        <v>18.82</v>
      </c>
      <c r="AB41" s="151"/>
      <c r="AC41" s="151"/>
      <c r="AD41" s="156">
        <v>904600</v>
      </c>
      <c r="AE41" s="162">
        <v>2004</v>
      </c>
      <c r="AF41" s="156" t="s">
        <v>615</v>
      </c>
      <c r="AG41" s="156" t="s">
        <v>643</v>
      </c>
      <c r="AH41" s="171">
        <v>82</v>
      </c>
      <c r="AI41" s="156">
        <v>111.54</v>
      </c>
      <c r="AJ41" s="156">
        <v>16.32</v>
      </c>
      <c r="AK41" s="4"/>
      <c r="AL41" s="4"/>
      <c r="AM41" t="s">
        <v>262</v>
      </c>
      <c r="AN41">
        <v>2005</v>
      </c>
      <c r="AO41" t="s">
        <v>715</v>
      </c>
      <c r="AP41" t="s">
        <v>716</v>
      </c>
      <c r="AQ41" s="76">
        <v>82</v>
      </c>
      <c r="AR41" s="76">
        <v>0</v>
      </c>
      <c r="AS41">
        <v>19.260000000000002</v>
      </c>
      <c r="AT41" s="76">
        <v>2.8185365853658402</v>
      </c>
      <c r="AU41" s="151"/>
      <c r="AV41" s="151"/>
      <c r="AW41" s="152">
        <v>904600</v>
      </c>
      <c r="AX41" s="177">
        <v>2006</v>
      </c>
      <c r="AY41" s="152" t="s">
        <v>781</v>
      </c>
      <c r="AZ41" s="152" t="s">
        <v>643</v>
      </c>
      <c r="BA41" s="152">
        <v>82</v>
      </c>
      <c r="BB41" s="152">
        <v>49</v>
      </c>
      <c r="BC41" s="152">
        <v>73.709999999999994</v>
      </c>
      <c r="BD41" s="152">
        <v>10.79</v>
      </c>
      <c r="BE41"/>
      <c r="BF41"/>
      <c r="BG41" s="78" t="s">
        <v>262</v>
      </c>
      <c r="BH41" s="78" t="s">
        <v>864</v>
      </c>
      <c r="BI41" s="78" t="s">
        <v>263</v>
      </c>
      <c r="BJ41" s="78" t="s">
        <v>264</v>
      </c>
      <c r="BK41">
        <v>82</v>
      </c>
      <c r="BL41">
        <v>82</v>
      </c>
      <c r="BM41">
        <v>0</v>
      </c>
      <c r="BN41">
        <v>0</v>
      </c>
      <c r="BO41" s="156"/>
      <c r="BP41" s="162"/>
      <c r="BQ41" s="152">
        <v>904600</v>
      </c>
      <c r="BR41" s="177">
        <v>2008</v>
      </c>
      <c r="BS41" s="152" t="s">
        <v>781</v>
      </c>
      <c r="BT41" s="152" t="s">
        <v>643</v>
      </c>
      <c r="BU41" s="152">
        <v>82</v>
      </c>
      <c r="BV41" s="152">
        <v>0</v>
      </c>
      <c r="BW41" s="152">
        <v>82</v>
      </c>
      <c r="BX41" s="152">
        <v>18.05</v>
      </c>
      <c r="BY41" s="152">
        <v>2.64</v>
      </c>
      <c r="CB41" s="24" t="s">
        <v>262</v>
      </c>
      <c r="CC41" s="3" t="s">
        <v>865</v>
      </c>
      <c r="CD41" s="27">
        <v>82</v>
      </c>
      <c r="CE41" s="82">
        <v>82</v>
      </c>
      <c r="CF41" s="82">
        <v>164</v>
      </c>
      <c r="CG41" s="82" t="s">
        <v>263</v>
      </c>
      <c r="CH41" s="82" t="s">
        <v>264</v>
      </c>
      <c r="CI41" s="82">
        <v>53.79</v>
      </c>
      <c r="CJ41" s="82">
        <v>7.92</v>
      </c>
      <c r="CK41" s="180"/>
      <c r="CL41" s="180" t="str">
        <f t="shared" si="35"/>
        <v xml:space="preserve"> </v>
      </c>
      <c r="CM41" s="196"/>
      <c r="CN41" s="197" t="s">
        <v>262</v>
      </c>
      <c r="CO41" s="192" t="s">
        <v>861</v>
      </c>
      <c r="CP41" s="156" t="s">
        <v>263</v>
      </c>
      <c r="CQ41" s="156" t="s">
        <v>264</v>
      </c>
      <c r="CR41" s="156">
        <v>82</v>
      </c>
      <c r="CS41" s="151">
        <v>38.270000000000003</v>
      </c>
      <c r="CT41" s="168">
        <v>5.6004878048780489</v>
      </c>
      <c r="CV41" s="25" t="str">
        <f t="shared" si="36"/>
        <v xml:space="preserve"> </v>
      </c>
      <c r="CX41" s="129" t="s">
        <v>262</v>
      </c>
      <c r="CY41" s="49">
        <v>2011</v>
      </c>
      <c r="CZ41" s="49">
        <v>82</v>
      </c>
      <c r="DA41" s="27" t="s">
        <v>265</v>
      </c>
      <c r="DB41" s="27" t="s">
        <v>266</v>
      </c>
      <c r="DC41" s="29">
        <f t="shared" si="43"/>
        <v>113.22833333333334</v>
      </c>
      <c r="DD41" s="130">
        <v>16.57</v>
      </c>
      <c r="DE41" s="156"/>
      <c r="DF41" s="156" t="str">
        <f t="shared" si="37"/>
        <v xml:space="preserve"> </v>
      </c>
      <c r="DG41" s="156"/>
      <c r="DH41" s="209" t="s">
        <v>262</v>
      </c>
      <c r="DI41" s="209">
        <v>2012</v>
      </c>
      <c r="DJ41" s="209">
        <v>82</v>
      </c>
      <c r="DK41" s="156" t="s">
        <v>265</v>
      </c>
      <c r="DL41" s="156" t="s">
        <v>266</v>
      </c>
      <c r="DM41" s="210">
        <v>187.19</v>
      </c>
      <c r="DN41" s="171">
        <f t="shared" si="44"/>
        <v>27.393658536585363</v>
      </c>
      <c r="DP41" s="27" t="str">
        <f t="shared" si="45"/>
        <v xml:space="preserve"> </v>
      </c>
      <c r="DR41" s="49" t="s">
        <v>262</v>
      </c>
      <c r="DS41" s="49">
        <v>2013</v>
      </c>
      <c r="DT41" s="49">
        <v>82</v>
      </c>
      <c r="DU41" s="27">
        <v>66</v>
      </c>
      <c r="DV41" s="27">
        <v>148</v>
      </c>
      <c r="DW41" s="27" t="s">
        <v>265</v>
      </c>
      <c r="DX41" s="27" t="s">
        <v>266</v>
      </c>
      <c r="DY41" s="130">
        <v>119.38666666666666</v>
      </c>
      <c r="DZ41" s="29">
        <f t="shared" si="46"/>
        <v>9.68</v>
      </c>
      <c r="EA41" s="156"/>
      <c r="EB41" s="156" t="str">
        <f t="shared" si="38"/>
        <v xml:space="preserve"> </v>
      </c>
      <c r="EC41" s="230"/>
      <c r="ED41" s="209" t="s">
        <v>262</v>
      </c>
      <c r="EE41" s="209">
        <v>2014</v>
      </c>
      <c r="EF41" s="209">
        <v>82</v>
      </c>
      <c r="EG41" s="231">
        <v>82</v>
      </c>
      <c r="EH41" s="156">
        <v>164</v>
      </c>
      <c r="EI41" s="156" t="s">
        <v>265</v>
      </c>
      <c r="EJ41" s="156" t="s">
        <v>266</v>
      </c>
      <c r="EK41" s="180">
        <v>88.86</v>
      </c>
      <c r="EL41" s="171">
        <f t="shared" si="47"/>
        <v>6.5019512195121951</v>
      </c>
      <c r="EN41" s="27" t="str">
        <f t="shared" si="39"/>
        <v xml:space="preserve"> </v>
      </c>
      <c r="EP41" s="138" t="s">
        <v>262</v>
      </c>
      <c r="EQ41" s="49">
        <v>2015</v>
      </c>
      <c r="ER41" s="49">
        <v>82</v>
      </c>
      <c r="ES41" s="27">
        <v>41</v>
      </c>
      <c r="ET41" s="27">
        <v>123</v>
      </c>
      <c r="EU41" s="27" t="s">
        <v>265</v>
      </c>
      <c r="EV41" s="27" t="s">
        <v>266</v>
      </c>
      <c r="EW41" s="139">
        <v>85.2</v>
      </c>
      <c r="EX41" s="35">
        <f t="shared" si="13"/>
        <v>8.3121951219512198</v>
      </c>
      <c r="EY41" s="156"/>
      <c r="EZ41" s="156" t="str">
        <f t="shared" si="40"/>
        <v xml:space="preserve"> </v>
      </c>
      <c r="FA41" s="230"/>
      <c r="FB41" s="251" t="s">
        <v>262</v>
      </c>
      <c r="FC41" s="209">
        <v>2016</v>
      </c>
      <c r="FD41" s="209">
        <v>82</v>
      </c>
      <c r="FE41" s="156"/>
      <c r="FF41" s="169">
        <f t="shared" si="48"/>
        <v>82</v>
      </c>
      <c r="FG41" s="156" t="s">
        <v>265</v>
      </c>
      <c r="FH41" s="156" t="s">
        <v>266</v>
      </c>
      <c r="FI41" s="246">
        <v>149.85</v>
      </c>
      <c r="FJ41" s="252">
        <f t="shared" si="15"/>
        <v>21.929268292682927</v>
      </c>
      <c r="FL41" s="27" t="str">
        <f t="shared" si="41"/>
        <v xml:space="preserve"> </v>
      </c>
      <c r="FN41" s="31" t="s">
        <v>262</v>
      </c>
      <c r="FO41" s="20">
        <v>2017</v>
      </c>
      <c r="FP41" s="33">
        <v>82</v>
      </c>
      <c r="FR41" s="34">
        <v>82</v>
      </c>
      <c r="FS41" t="s">
        <v>268</v>
      </c>
      <c r="FT41" t="s">
        <v>269</v>
      </c>
      <c r="FU41" s="11">
        <v>114.78</v>
      </c>
      <c r="FV41" s="35">
        <f t="shared" ref="FV41:FV47" si="49">IF(FU41&gt;0,(FU41/FR41)*12,FU41)</f>
        <v>16.797073170731707</v>
      </c>
      <c r="FW41" s="180"/>
      <c r="FX41" s="180" t="str">
        <f t="shared" si="42"/>
        <v xml:space="preserve"> </v>
      </c>
      <c r="FY41" s="235"/>
      <c r="FZ41" s="274" t="s">
        <v>262</v>
      </c>
      <c r="GA41" s="268">
        <v>2018</v>
      </c>
      <c r="GB41" s="152" t="s">
        <v>268</v>
      </c>
      <c r="GC41" s="152" t="s">
        <v>269</v>
      </c>
      <c r="GD41" s="152" t="s">
        <v>267</v>
      </c>
      <c r="GE41" s="275">
        <v>82</v>
      </c>
      <c r="GF41" s="156"/>
      <c r="GG41" s="273">
        <f t="shared" ref="GG41:GG47" si="50">GE41-GF41</f>
        <v>82</v>
      </c>
      <c r="GH41" s="269">
        <v>93.31</v>
      </c>
      <c r="GI41" s="252">
        <f t="shared" ref="GI41:GI47" si="51">IF(GH41&gt;0,(GH41/GG41)*12,GH41)</f>
        <v>13.655121951219513</v>
      </c>
    </row>
    <row r="42" spans="1:202" ht="12.75" customHeight="1" x14ac:dyDescent="0.25">
      <c r="A42" s="4"/>
      <c r="B42" s="4"/>
      <c r="C42" s="80">
        <v>904700</v>
      </c>
      <c r="D42">
        <v>2001</v>
      </c>
      <c r="E42" t="s">
        <v>717</v>
      </c>
      <c r="F42"/>
      <c r="G42" s="88">
        <v>274</v>
      </c>
      <c r="H42">
        <v>145.19</v>
      </c>
      <c r="I42">
        <v>6.36</v>
      </c>
      <c r="J42" s="151"/>
      <c r="K42" s="151"/>
      <c r="L42" s="157">
        <v>904700</v>
      </c>
      <c r="M42" s="152">
        <v>2002</v>
      </c>
      <c r="N42" s="152" t="s">
        <v>717</v>
      </c>
      <c r="O42" s="152"/>
      <c r="P42" s="158">
        <v>274</v>
      </c>
      <c r="Q42" s="152">
        <v>275.76</v>
      </c>
      <c r="R42" s="152">
        <v>12.08</v>
      </c>
      <c r="S42" s="77"/>
      <c r="T42" s="77"/>
      <c r="U42" s="80">
        <v>904700</v>
      </c>
      <c r="V42">
        <v>2003</v>
      </c>
      <c r="W42" t="s">
        <v>717</v>
      </c>
      <c r="X42" t="s">
        <v>718</v>
      </c>
      <c r="Y42" s="88">
        <v>274</v>
      </c>
      <c r="Z42">
        <v>0</v>
      </c>
      <c r="AA42">
        <v>0</v>
      </c>
      <c r="AB42" s="151"/>
      <c r="AC42" s="151"/>
      <c r="AD42" s="157">
        <v>904700</v>
      </c>
      <c r="AE42" s="162">
        <v>2004</v>
      </c>
      <c r="AF42" s="152" t="s">
        <v>717</v>
      </c>
      <c r="AG42" s="152" t="s">
        <v>718</v>
      </c>
      <c r="AH42" s="158">
        <v>274</v>
      </c>
      <c r="AI42" s="152">
        <v>85.92</v>
      </c>
      <c r="AJ42" s="152">
        <v>3.76</v>
      </c>
      <c r="AK42" s="4"/>
      <c r="AL42" s="4"/>
      <c r="AM42" s="80">
        <v>904700</v>
      </c>
      <c r="AN42">
        <v>2005</v>
      </c>
      <c r="AO42" t="s">
        <v>717</v>
      </c>
      <c r="AP42" t="s">
        <v>718</v>
      </c>
      <c r="AQ42" s="76">
        <v>274</v>
      </c>
      <c r="AR42" s="76">
        <v>-214</v>
      </c>
      <c r="AS42">
        <v>30.14</v>
      </c>
      <c r="AT42" s="76">
        <v>1.32</v>
      </c>
      <c r="AU42" s="151"/>
      <c r="AV42" s="151"/>
      <c r="AW42" s="157">
        <v>904700</v>
      </c>
      <c r="AX42" s="177">
        <v>2006</v>
      </c>
      <c r="AY42" s="178" t="s">
        <v>271</v>
      </c>
      <c r="AZ42" s="178" t="s">
        <v>152</v>
      </c>
      <c r="BA42" s="158">
        <v>274</v>
      </c>
      <c r="BB42" s="152">
        <v>-87</v>
      </c>
      <c r="BC42" s="151">
        <v>78.319999999999993</v>
      </c>
      <c r="BD42" s="151">
        <v>3.48</v>
      </c>
      <c r="BE42"/>
      <c r="BF42"/>
      <c r="BG42" s="80">
        <v>904700</v>
      </c>
      <c r="BH42" s="78" t="s">
        <v>864</v>
      </c>
      <c r="BI42" s="78" t="s">
        <v>271</v>
      </c>
      <c r="BJ42" s="78" t="s">
        <v>152</v>
      </c>
      <c r="BK42">
        <v>274</v>
      </c>
      <c r="BL42">
        <v>-88</v>
      </c>
      <c r="BM42">
        <v>49.55</v>
      </c>
      <c r="BN42">
        <v>2.16</v>
      </c>
      <c r="BO42" s="156"/>
      <c r="BP42" s="162"/>
      <c r="BQ42" s="157">
        <v>904700</v>
      </c>
      <c r="BR42" s="177">
        <v>2008</v>
      </c>
      <c r="BS42" s="152" t="s">
        <v>272</v>
      </c>
      <c r="BT42" s="152" t="s">
        <v>774</v>
      </c>
      <c r="BU42" s="152">
        <v>274</v>
      </c>
      <c r="BV42" s="152">
        <v>-88</v>
      </c>
      <c r="BW42" s="152">
        <v>186</v>
      </c>
      <c r="BX42" s="152">
        <v>23.98</v>
      </c>
      <c r="BY42" s="151">
        <f>(BX42/BU42)*12</f>
        <v>1.0502189781021898</v>
      </c>
      <c r="BZ42" s="148" t="s">
        <v>112</v>
      </c>
      <c r="CA42" s="147"/>
      <c r="CB42" s="39" t="s">
        <v>270</v>
      </c>
      <c r="CC42" s="3" t="s">
        <v>865</v>
      </c>
      <c r="CD42" s="41">
        <v>274</v>
      </c>
      <c r="CE42" s="82">
        <v>-88</v>
      </c>
      <c r="CF42" s="82">
        <v>186</v>
      </c>
      <c r="CG42" s="82" t="s">
        <v>271</v>
      </c>
      <c r="CH42" s="82" t="s">
        <v>152</v>
      </c>
      <c r="CI42" s="82">
        <v>20.61</v>
      </c>
      <c r="CJ42" s="82">
        <v>0.96</v>
      </c>
      <c r="CK42" s="180" t="s">
        <v>113</v>
      </c>
      <c r="CL42" s="180" t="str">
        <f t="shared" si="35"/>
        <v xml:space="preserve"> </v>
      </c>
      <c r="CM42" s="196">
        <v>40210</v>
      </c>
      <c r="CN42" s="198" t="s">
        <v>270</v>
      </c>
      <c r="CO42" s="192" t="s">
        <v>861</v>
      </c>
      <c r="CP42" s="156" t="s">
        <v>271</v>
      </c>
      <c r="CQ42" s="156" t="s">
        <v>152</v>
      </c>
      <c r="CR42" s="156">
        <v>274</v>
      </c>
      <c r="CS42" s="151">
        <v>35.35</v>
      </c>
      <c r="CT42" s="168">
        <v>1.548175182481752</v>
      </c>
      <c r="CV42" s="25" t="str">
        <f t="shared" si="36"/>
        <v xml:space="preserve"> </v>
      </c>
      <c r="CX42" s="131" t="s">
        <v>270</v>
      </c>
      <c r="CY42" s="49">
        <v>2011</v>
      </c>
      <c r="CZ42" s="49">
        <v>274</v>
      </c>
      <c r="DA42" s="27" t="s">
        <v>272</v>
      </c>
      <c r="DC42" s="29">
        <f t="shared" si="43"/>
        <v>18.495000000000001</v>
      </c>
      <c r="DD42" s="130">
        <v>0.81</v>
      </c>
      <c r="DE42" s="172"/>
      <c r="DF42" s="156" t="str">
        <f t="shared" si="37"/>
        <v xml:space="preserve"> </v>
      </c>
      <c r="DG42" s="172"/>
      <c r="DH42" s="211" t="s">
        <v>270</v>
      </c>
      <c r="DI42" s="209">
        <v>2012</v>
      </c>
      <c r="DJ42" s="209">
        <v>274</v>
      </c>
      <c r="DK42" s="156" t="s">
        <v>272</v>
      </c>
      <c r="DL42" s="156"/>
      <c r="DM42" s="210">
        <v>0</v>
      </c>
      <c r="DN42" s="171">
        <f t="shared" si="44"/>
        <v>0</v>
      </c>
      <c r="DO42" s="41"/>
      <c r="DP42" s="27" t="str">
        <f t="shared" si="45"/>
        <v xml:space="preserve"> </v>
      </c>
      <c r="DQ42" s="41"/>
      <c r="DR42" s="132" t="s">
        <v>270</v>
      </c>
      <c r="DS42" s="49">
        <v>2013</v>
      </c>
      <c r="DT42" s="49">
        <v>274</v>
      </c>
      <c r="DU42" s="27">
        <v>-250</v>
      </c>
      <c r="DV42" s="27">
        <v>24</v>
      </c>
      <c r="DW42" s="27" t="s">
        <v>272</v>
      </c>
      <c r="DY42" s="130">
        <v>0</v>
      </c>
      <c r="DZ42" s="29">
        <f t="shared" si="46"/>
        <v>0</v>
      </c>
      <c r="EA42" s="172"/>
      <c r="EB42" s="156" t="str">
        <f t="shared" si="38"/>
        <v xml:space="preserve"> </v>
      </c>
      <c r="EC42" s="232"/>
      <c r="ED42" s="211" t="s">
        <v>270</v>
      </c>
      <c r="EE42" s="209">
        <v>2014</v>
      </c>
      <c r="EF42" s="209">
        <v>274</v>
      </c>
      <c r="EG42" s="231">
        <v>-254</v>
      </c>
      <c r="EH42" s="156">
        <v>20</v>
      </c>
      <c r="EI42" s="156" t="s">
        <v>272</v>
      </c>
      <c r="EJ42" s="156"/>
      <c r="EK42" s="180">
        <v>0</v>
      </c>
      <c r="EL42" s="171">
        <f t="shared" si="47"/>
        <v>0</v>
      </c>
      <c r="EM42" s="41"/>
      <c r="EN42" s="27" t="str">
        <f t="shared" si="39"/>
        <v xml:space="preserve"> </v>
      </c>
      <c r="EO42" s="42"/>
      <c r="EP42" s="141" t="s">
        <v>270</v>
      </c>
      <c r="EQ42" s="49">
        <v>2015</v>
      </c>
      <c r="ER42" s="49">
        <v>274</v>
      </c>
      <c r="ES42" s="27">
        <v>0</v>
      </c>
      <c r="ET42" s="27">
        <v>274</v>
      </c>
      <c r="EU42" s="27" t="s">
        <v>272</v>
      </c>
      <c r="EW42" s="28">
        <v>0</v>
      </c>
      <c r="EX42" s="35">
        <f t="shared" si="13"/>
        <v>0</v>
      </c>
      <c r="EY42" s="172"/>
      <c r="EZ42" s="156" t="str">
        <f t="shared" si="40"/>
        <v xml:space="preserve"> </v>
      </c>
      <c r="FA42" s="232"/>
      <c r="FB42" s="253" t="s">
        <v>270</v>
      </c>
      <c r="FC42" s="209">
        <v>2016</v>
      </c>
      <c r="FD42" s="209">
        <v>274</v>
      </c>
      <c r="FE42" s="156"/>
      <c r="FF42" s="169">
        <f t="shared" si="48"/>
        <v>274</v>
      </c>
      <c r="FG42" s="156" t="s">
        <v>272</v>
      </c>
      <c r="FH42" s="156"/>
      <c r="FI42" s="246">
        <v>0</v>
      </c>
      <c r="FJ42" s="252">
        <f t="shared" si="15"/>
        <v>0</v>
      </c>
      <c r="FK42" s="41"/>
      <c r="FL42" s="27" t="str">
        <f t="shared" si="41"/>
        <v xml:space="preserve"> </v>
      </c>
      <c r="FM42" s="42"/>
      <c r="FN42" s="43" t="s">
        <v>270</v>
      </c>
      <c r="FO42" s="20">
        <v>2017</v>
      </c>
      <c r="FP42" s="33">
        <v>274</v>
      </c>
      <c r="FR42" s="34">
        <v>274</v>
      </c>
      <c r="FS42" t="s">
        <v>272</v>
      </c>
      <c r="FT42" t="s">
        <v>66</v>
      </c>
      <c r="FU42" s="11">
        <v>0</v>
      </c>
      <c r="FV42" s="35">
        <f t="shared" si="49"/>
        <v>0</v>
      </c>
      <c r="FW42" s="180"/>
      <c r="FX42" s="180" t="str">
        <f t="shared" si="42"/>
        <v xml:space="preserve"> </v>
      </c>
      <c r="FY42" s="235"/>
      <c r="FZ42" s="278" t="s">
        <v>270</v>
      </c>
      <c r="GA42" s="268">
        <v>2018</v>
      </c>
      <c r="GB42" s="152" t="s">
        <v>272</v>
      </c>
      <c r="GC42" s="152" t="s">
        <v>66</v>
      </c>
      <c r="GD42" s="152" t="s">
        <v>273</v>
      </c>
      <c r="GE42" s="275">
        <v>274</v>
      </c>
      <c r="GF42" s="156"/>
      <c r="GG42" s="273">
        <f t="shared" si="50"/>
        <v>274</v>
      </c>
      <c r="GH42" s="269">
        <v>0</v>
      </c>
      <c r="GI42" s="252">
        <f t="shared" si="51"/>
        <v>0</v>
      </c>
      <c r="GJ42" s="41"/>
      <c r="GK42" s="41"/>
    </row>
    <row r="43" spans="1:202" s="41" customFormat="1" ht="12.75" customHeight="1" x14ac:dyDescent="0.25">
      <c r="A43" s="4"/>
      <c r="B43" s="4"/>
      <c r="C43">
        <v>904900</v>
      </c>
      <c r="D43">
        <v>2001</v>
      </c>
      <c r="E43" t="s">
        <v>613</v>
      </c>
      <c r="F43"/>
      <c r="G43" s="76">
        <v>205</v>
      </c>
      <c r="H43">
        <v>268.70999999999998</v>
      </c>
      <c r="I43">
        <v>15.73</v>
      </c>
      <c r="J43" s="151"/>
      <c r="K43" s="151"/>
      <c r="L43" s="152">
        <v>904900</v>
      </c>
      <c r="M43" s="152">
        <v>2002</v>
      </c>
      <c r="N43" s="152" t="s">
        <v>613</v>
      </c>
      <c r="O43" s="152"/>
      <c r="P43" s="153">
        <v>205</v>
      </c>
      <c r="Q43" s="153">
        <v>442.7</v>
      </c>
      <c r="R43" s="153">
        <v>25.91</v>
      </c>
      <c r="S43" s="77"/>
      <c r="T43" s="77"/>
      <c r="U43">
        <v>904900</v>
      </c>
      <c r="V43">
        <v>2003</v>
      </c>
      <c r="W43" t="s">
        <v>613</v>
      </c>
      <c r="X43" t="s">
        <v>644</v>
      </c>
      <c r="Y43" s="76">
        <v>205</v>
      </c>
      <c r="Z43" s="76">
        <v>310.94</v>
      </c>
      <c r="AA43" s="76">
        <v>18.2</v>
      </c>
      <c r="AB43" s="151"/>
      <c r="AC43" s="151"/>
      <c r="AD43" s="156">
        <v>904900</v>
      </c>
      <c r="AE43" s="162">
        <v>2004</v>
      </c>
      <c r="AF43" s="156" t="s">
        <v>613</v>
      </c>
      <c r="AG43" s="156" t="s">
        <v>644</v>
      </c>
      <c r="AH43" s="171">
        <v>205</v>
      </c>
      <c r="AI43" s="156">
        <v>246.26</v>
      </c>
      <c r="AJ43" s="156">
        <v>14.42</v>
      </c>
      <c r="AK43" s="4"/>
      <c r="AL43" s="4"/>
      <c r="AM43" t="s">
        <v>274</v>
      </c>
      <c r="AN43">
        <v>2005</v>
      </c>
      <c r="AO43" t="s">
        <v>719</v>
      </c>
      <c r="AP43" t="s">
        <v>720</v>
      </c>
      <c r="AQ43" s="76">
        <v>205</v>
      </c>
      <c r="AR43" s="76">
        <v>0</v>
      </c>
      <c r="AS43">
        <v>114.9</v>
      </c>
      <c r="AT43" s="76">
        <v>6.7258536585365798</v>
      </c>
      <c r="AU43" s="151"/>
      <c r="AV43" s="151"/>
      <c r="AW43" s="152">
        <v>904900</v>
      </c>
      <c r="AX43" s="177">
        <v>2006</v>
      </c>
      <c r="AY43" s="152" t="s">
        <v>782</v>
      </c>
      <c r="AZ43" s="152" t="s">
        <v>644</v>
      </c>
      <c r="BA43" s="152">
        <v>205</v>
      </c>
      <c r="BB43" s="152">
        <v>0</v>
      </c>
      <c r="BC43" s="152">
        <v>107.7</v>
      </c>
      <c r="BD43" s="152">
        <v>6.3</v>
      </c>
      <c r="BE43"/>
      <c r="BF43"/>
      <c r="BG43" s="78" t="s">
        <v>274</v>
      </c>
      <c r="BH43" s="78" t="s">
        <v>864</v>
      </c>
      <c r="BI43" s="78" t="s">
        <v>275</v>
      </c>
      <c r="BJ43" s="78" t="s">
        <v>276</v>
      </c>
      <c r="BK43">
        <v>205</v>
      </c>
      <c r="BL43">
        <v>0</v>
      </c>
      <c r="BM43">
        <v>114.75</v>
      </c>
      <c r="BN43">
        <v>6.72</v>
      </c>
      <c r="BO43" s="172"/>
      <c r="BP43" s="179"/>
      <c r="BQ43" s="152">
        <v>904900</v>
      </c>
      <c r="BR43" s="177">
        <v>2008</v>
      </c>
      <c r="BS43" s="152" t="s">
        <v>782</v>
      </c>
      <c r="BT43" s="152" t="s">
        <v>644</v>
      </c>
      <c r="BU43" s="152">
        <v>205</v>
      </c>
      <c r="BV43" s="152">
        <v>0</v>
      </c>
      <c r="BW43" s="152">
        <v>205</v>
      </c>
      <c r="BX43" s="152">
        <v>108.41</v>
      </c>
      <c r="BY43" s="152">
        <v>6.35</v>
      </c>
      <c r="BZ43" s="25"/>
      <c r="CA43" s="27"/>
      <c r="CB43" s="24" t="s">
        <v>274</v>
      </c>
      <c r="CC43" s="3" t="s">
        <v>865</v>
      </c>
      <c r="CD43" s="27">
        <v>205</v>
      </c>
      <c r="CE43" s="82">
        <v>0</v>
      </c>
      <c r="CF43" s="82">
        <v>205</v>
      </c>
      <c r="CG43" s="82" t="s">
        <v>275</v>
      </c>
      <c r="CH43" s="82" t="s">
        <v>276</v>
      </c>
      <c r="CI43" s="82">
        <v>97.59</v>
      </c>
      <c r="CJ43" s="82">
        <v>5.76</v>
      </c>
      <c r="CK43" s="180"/>
      <c r="CL43" s="180" t="str">
        <f t="shared" si="35"/>
        <v xml:space="preserve"> </v>
      </c>
      <c r="CM43" s="196"/>
      <c r="CN43" s="197" t="s">
        <v>274</v>
      </c>
      <c r="CO43" s="192" t="s">
        <v>861</v>
      </c>
      <c r="CP43" s="156" t="s">
        <v>275</v>
      </c>
      <c r="CQ43" s="156" t="s">
        <v>276</v>
      </c>
      <c r="CR43" s="156">
        <v>205</v>
      </c>
      <c r="CS43" s="151">
        <v>187.16</v>
      </c>
      <c r="CT43" s="168">
        <v>10.955707317073172</v>
      </c>
      <c r="CU43" s="25"/>
      <c r="CV43" s="25" t="str">
        <f t="shared" si="36"/>
        <v xml:space="preserve"> </v>
      </c>
      <c r="CW43" s="26"/>
      <c r="CX43" s="129" t="s">
        <v>274</v>
      </c>
      <c r="CY43" s="49">
        <v>2011</v>
      </c>
      <c r="CZ43" s="49">
        <v>205</v>
      </c>
      <c r="DA43" s="27" t="s">
        <v>277</v>
      </c>
      <c r="DB43" s="27" t="s">
        <v>278</v>
      </c>
      <c r="DC43" s="29">
        <f t="shared" si="43"/>
        <v>166.39166666666665</v>
      </c>
      <c r="DD43" s="130">
        <v>9.74</v>
      </c>
      <c r="DE43" s="156"/>
      <c r="DF43" s="156" t="str">
        <f t="shared" si="37"/>
        <v xml:space="preserve"> </v>
      </c>
      <c r="DG43" s="156"/>
      <c r="DH43" s="209" t="s">
        <v>274</v>
      </c>
      <c r="DI43" s="209">
        <v>2012</v>
      </c>
      <c r="DJ43" s="209">
        <v>205</v>
      </c>
      <c r="DK43" s="156" t="s">
        <v>277</v>
      </c>
      <c r="DL43" s="156" t="s">
        <v>278</v>
      </c>
      <c r="DM43" s="210">
        <v>391.04</v>
      </c>
      <c r="DN43" s="171">
        <f t="shared" si="44"/>
        <v>22.890146341463417</v>
      </c>
      <c r="DO43" s="27"/>
      <c r="DP43" s="27" t="str">
        <f t="shared" si="45"/>
        <v xml:space="preserve"> </v>
      </c>
      <c r="DQ43" s="27"/>
      <c r="DR43" s="49" t="s">
        <v>274</v>
      </c>
      <c r="DS43" s="49">
        <v>2013</v>
      </c>
      <c r="DT43" s="49">
        <v>205</v>
      </c>
      <c r="DU43" s="27">
        <v>0</v>
      </c>
      <c r="DV43" s="27">
        <v>205</v>
      </c>
      <c r="DW43" s="27" t="s">
        <v>277</v>
      </c>
      <c r="DX43" s="27" t="s">
        <v>278</v>
      </c>
      <c r="DY43" s="130">
        <v>152.21250000000001</v>
      </c>
      <c r="DZ43" s="29">
        <f t="shared" si="46"/>
        <v>8.91</v>
      </c>
      <c r="EA43" s="156"/>
      <c r="EB43" s="156" t="str">
        <f t="shared" si="38"/>
        <v xml:space="preserve"> </v>
      </c>
      <c r="EC43" s="230"/>
      <c r="ED43" s="209" t="s">
        <v>274</v>
      </c>
      <c r="EE43" s="209">
        <v>2014</v>
      </c>
      <c r="EF43" s="209">
        <v>205</v>
      </c>
      <c r="EG43" s="231">
        <v>0</v>
      </c>
      <c r="EH43" s="156">
        <v>205</v>
      </c>
      <c r="EI43" s="156" t="s">
        <v>277</v>
      </c>
      <c r="EJ43" s="156" t="s">
        <v>278</v>
      </c>
      <c r="EK43" s="180">
        <v>136.71</v>
      </c>
      <c r="EL43" s="171">
        <f t="shared" si="47"/>
        <v>8.0025365853658545</v>
      </c>
      <c r="EM43" s="27"/>
      <c r="EN43" s="27" t="str">
        <f t="shared" si="39"/>
        <v xml:space="preserve"> </v>
      </c>
      <c r="EO43" s="30"/>
      <c r="EP43" s="138" t="s">
        <v>274</v>
      </c>
      <c r="EQ43" s="49">
        <v>2015</v>
      </c>
      <c r="ER43" s="49">
        <v>205</v>
      </c>
      <c r="ES43" s="27">
        <v>0</v>
      </c>
      <c r="ET43" s="27">
        <v>205</v>
      </c>
      <c r="EU43" s="27" t="s">
        <v>277</v>
      </c>
      <c r="EV43" s="27" t="s">
        <v>278</v>
      </c>
      <c r="EW43" s="139">
        <v>143.96</v>
      </c>
      <c r="EX43" s="35">
        <f t="shared" si="13"/>
        <v>8.4269268292682931</v>
      </c>
      <c r="EY43" s="156"/>
      <c r="EZ43" s="156" t="str">
        <f t="shared" si="40"/>
        <v xml:space="preserve"> </v>
      </c>
      <c r="FA43" s="230"/>
      <c r="FB43" s="251" t="s">
        <v>274</v>
      </c>
      <c r="FC43" s="209">
        <v>2016</v>
      </c>
      <c r="FD43" s="209">
        <v>205</v>
      </c>
      <c r="FE43" s="156"/>
      <c r="FF43" s="169">
        <f t="shared" si="48"/>
        <v>205</v>
      </c>
      <c r="FG43" s="156" t="s">
        <v>277</v>
      </c>
      <c r="FH43" s="156" t="s">
        <v>278</v>
      </c>
      <c r="FI43" s="246">
        <v>160.94999999999999</v>
      </c>
      <c r="FJ43" s="252">
        <f t="shared" si="15"/>
        <v>9.4214634146341449</v>
      </c>
      <c r="FK43" s="27"/>
      <c r="FL43" s="27" t="str">
        <f t="shared" si="41"/>
        <v xml:space="preserve"> </v>
      </c>
      <c r="FM43" s="30"/>
      <c r="FN43" s="31" t="s">
        <v>274</v>
      </c>
      <c r="FO43" s="20">
        <v>2017</v>
      </c>
      <c r="FP43" s="33">
        <v>205</v>
      </c>
      <c r="FQ43" s="27"/>
      <c r="FR43" s="34">
        <v>205</v>
      </c>
      <c r="FS43" t="s">
        <v>280</v>
      </c>
      <c r="FT43" t="s">
        <v>281</v>
      </c>
      <c r="FU43" s="11">
        <v>207.7</v>
      </c>
      <c r="FV43" s="35">
        <f t="shared" si="49"/>
        <v>12.158048780487805</v>
      </c>
      <c r="FW43" s="180"/>
      <c r="FX43" s="180" t="str">
        <f t="shared" si="42"/>
        <v xml:space="preserve"> </v>
      </c>
      <c r="FY43" s="235"/>
      <c r="FZ43" s="274" t="s">
        <v>274</v>
      </c>
      <c r="GA43" s="268">
        <v>2018</v>
      </c>
      <c r="GB43" s="152" t="s">
        <v>280</v>
      </c>
      <c r="GC43" s="152" t="s">
        <v>281</v>
      </c>
      <c r="GD43" s="152" t="s">
        <v>279</v>
      </c>
      <c r="GE43" s="275">
        <v>205</v>
      </c>
      <c r="GF43" s="156"/>
      <c r="GG43" s="273">
        <f t="shared" si="50"/>
        <v>205</v>
      </c>
      <c r="GH43" s="269">
        <v>103.58</v>
      </c>
      <c r="GI43" s="252">
        <f t="shared" si="51"/>
        <v>6.063219512195122</v>
      </c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</row>
    <row r="44" spans="1:202" ht="12.75" customHeight="1" x14ac:dyDescent="0.25">
      <c r="A44" s="4"/>
      <c r="B44" s="4"/>
      <c r="C44">
        <v>905000</v>
      </c>
      <c r="D44">
        <v>2001</v>
      </c>
      <c r="E44" t="s">
        <v>569</v>
      </c>
      <c r="F44"/>
      <c r="G44" s="76">
        <v>71</v>
      </c>
      <c r="H44">
        <v>88.75</v>
      </c>
      <c r="I44">
        <v>15</v>
      </c>
      <c r="J44" s="151"/>
      <c r="K44" s="151"/>
      <c r="L44" s="152">
        <v>905000</v>
      </c>
      <c r="M44" s="152">
        <v>2002</v>
      </c>
      <c r="N44" s="152" t="s">
        <v>569</v>
      </c>
      <c r="O44" s="152"/>
      <c r="P44" s="153">
        <v>71</v>
      </c>
      <c r="Q44" s="153">
        <v>53.4</v>
      </c>
      <c r="R44" s="153">
        <v>9.0299999999999994</v>
      </c>
      <c r="S44" s="77"/>
      <c r="T44" s="77"/>
      <c r="U44">
        <v>905000</v>
      </c>
      <c r="V44">
        <v>2003</v>
      </c>
      <c r="W44" t="s">
        <v>569</v>
      </c>
      <c r="X44" t="s">
        <v>569</v>
      </c>
      <c r="Y44" s="76">
        <v>71</v>
      </c>
      <c r="Z44" s="76">
        <v>11.21</v>
      </c>
      <c r="AA44" s="76">
        <v>1.89</v>
      </c>
      <c r="AB44" s="151"/>
      <c r="AC44" s="151"/>
      <c r="AD44" s="172">
        <v>905000</v>
      </c>
      <c r="AE44" s="162">
        <v>2004</v>
      </c>
      <c r="AF44" s="172" t="s">
        <v>569</v>
      </c>
      <c r="AG44" s="172" t="s">
        <v>569</v>
      </c>
      <c r="AH44" s="173">
        <v>71</v>
      </c>
      <c r="AI44" s="172">
        <v>0</v>
      </c>
      <c r="AJ44" s="172">
        <v>0</v>
      </c>
      <c r="AK44" s="4"/>
      <c r="AL44" s="4"/>
      <c r="AM44" t="s">
        <v>282</v>
      </c>
      <c r="AN44">
        <v>2005</v>
      </c>
      <c r="AO44" t="s">
        <v>721</v>
      </c>
      <c r="AP44" t="s">
        <v>721</v>
      </c>
      <c r="AQ44" s="76">
        <v>71</v>
      </c>
      <c r="AR44" s="76">
        <v>-71</v>
      </c>
      <c r="AS44">
        <v>0</v>
      </c>
      <c r="AT44" s="76">
        <v>0</v>
      </c>
      <c r="AU44" s="151"/>
      <c r="AV44" s="151"/>
      <c r="AW44" s="152">
        <v>905000</v>
      </c>
      <c r="AX44" s="177">
        <v>2006</v>
      </c>
      <c r="AY44" s="152" t="s">
        <v>783</v>
      </c>
      <c r="AZ44" s="152" t="s">
        <v>783</v>
      </c>
      <c r="BA44" s="152">
        <v>71</v>
      </c>
      <c r="BB44" s="152">
        <v>-37</v>
      </c>
      <c r="BC44" s="152">
        <v>0</v>
      </c>
      <c r="BD44" s="152">
        <v>0</v>
      </c>
      <c r="BE44"/>
      <c r="BF44"/>
      <c r="BG44" s="78" t="s">
        <v>282</v>
      </c>
      <c r="BH44" s="78" t="s">
        <v>864</v>
      </c>
      <c r="BI44" s="78" t="s">
        <v>283</v>
      </c>
      <c r="BJ44" s="78" t="s">
        <v>62</v>
      </c>
      <c r="BK44">
        <v>71</v>
      </c>
      <c r="BL44">
        <v>-71</v>
      </c>
      <c r="BM44">
        <v>0</v>
      </c>
      <c r="BN44">
        <v>0</v>
      </c>
      <c r="BO44" s="156"/>
      <c r="BP44" s="162"/>
      <c r="BQ44" s="152">
        <v>905000</v>
      </c>
      <c r="BR44" s="177">
        <v>2008</v>
      </c>
      <c r="BS44" s="152" t="s">
        <v>783</v>
      </c>
      <c r="BT44" s="152"/>
      <c r="BU44" s="152">
        <v>71</v>
      </c>
      <c r="BV44" s="152">
        <v>-65</v>
      </c>
      <c r="BW44" s="152">
        <v>6</v>
      </c>
      <c r="BX44" s="152">
        <v>0</v>
      </c>
      <c r="BY44" s="152">
        <v>0</v>
      </c>
      <c r="CB44" s="24" t="s">
        <v>282</v>
      </c>
      <c r="CC44" s="3" t="s">
        <v>865</v>
      </c>
      <c r="CD44" s="27">
        <v>71</v>
      </c>
      <c r="CE44" s="82">
        <v>-13</v>
      </c>
      <c r="CF44" s="82">
        <v>58</v>
      </c>
      <c r="CG44" s="82" t="s">
        <v>283</v>
      </c>
      <c r="CH44" s="82" t="s">
        <v>62</v>
      </c>
      <c r="CI44" s="82">
        <v>0</v>
      </c>
      <c r="CJ44" s="82">
        <v>0</v>
      </c>
      <c r="CK44" s="180"/>
      <c r="CL44" s="180" t="str">
        <f t="shared" si="35"/>
        <v xml:space="preserve"> </v>
      </c>
      <c r="CM44" s="196"/>
      <c r="CN44" s="197" t="s">
        <v>282</v>
      </c>
      <c r="CO44" s="192" t="s">
        <v>861</v>
      </c>
      <c r="CP44" s="156" t="s">
        <v>283</v>
      </c>
      <c r="CQ44" s="156" t="s">
        <v>62</v>
      </c>
      <c r="CR44" s="156">
        <v>71</v>
      </c>
      <c r="CS44" s="151">
        <v>0</v>
      </c>
      <c r="CT44" s="168">
        <v>0</v>
      </c>
      <c r="CV44" s="25" t="str">
        <f t="shared" si="36"/>
        <v xml:space="preserve"> </v>
      </c>
      <c r="CX44" s="129" t="s">
        <v>282</v>
      </c>
      <c r="CY44" s="49">
        <v>2011</v>
      </c>
      <c r="CZ44" s="49">
        <v>71</v>
      </c>
      <c r="DA44" s="27" t="s">
        <v>284</v>
      </c>
      <c r="DC44" s="29">
        <f t="shared" si="43"/>
        <v>0</v>
      </c>
      <c r="DD44" s="130">
        <v>0</v>
      </c>
      <c r="DE44" s="156"/>
      <c r="DF44" s="156" t="str">
        <f t="shared" si="37"/>
        <v xml:space="preserve"> </v>
      </c>
      <c r="DG44" s="156"/>
      <c r="DH44" s="209" t="s">
        <v>282</v>
      </c>
      <c r="DI44" s="209">
        <v>2012</v>
      </c>
      <c r="DJ44" s="209">
        <v>71</v>
      </c>
      <c r="DK44" s="156" t="s">
        <v>284</v>
      </c>
      <c r="DL44" s="156"/>
      <c r="DM44" s="210">
        <v>109.24</v>
      </c>
      <c r="DN44" s="171">
        <f t="shared" si="44"/>
        <v>18.463098591549297</v>
      </c>
      <c r="DP44" s="27" t="str">
        <f t="shared" si="45"/>
        <v xml:space="preserve"> </v>
      </c>
      <c r="DR44" s="49" t="s">
        <v>282</v>
      </c>
      <c r="DS44" s="49">
        <v>2013</v>
      </c>
      <c r="DT44" s="49">
        <v>71</v>
      </c>
      <c r="DU44" s="27">
        <v>57</v>
      </c>
      <c r="DV44" s="27">
        <v>128</v>
      </c>
      <c r="DW44" s="27" t="s">
        <v>284</v>
      </c>
      <c r="DY44" s="130">
        <v>111.78666666666668</v>
      </c>
      <c r="DZ44" s="29">
        <f t="shared" si="46"/>
        <v>10.48</v>
      </c>
      <c r="EA44" s="156"/>
      <c r="EB44" s="156" t="str">
        <f t="shared" si="38"/>
        <v xml:space="preserve"> </v>
      </c>
      <c r="EC44" s="230"/>
      <c r="ED44" s="209" t="s">
        <v>282</v>
      </c>
      <c r="EE44" s="209">
        <v>2014</v>
      </c>
      <c r="EF44" s="209">
        <v>71</v>
      </c>
      <c r="EG44" s="231">
        <v>71</v>
      </c>
      <c r="EH44" s="156">
        <v>142</v>
      </c>
      <c r="EI44" s="156" t="s">
        <v>285</v>
      </c>
      <c r="EJ44" s="156"/>
      <c r="EK44" s="180">
        <v>97.92</v>
      </c>
      <c r="EL44" s="171">
        <f t="shared" si="47"/>
        <v>8.2749295774647891</v>
      </c>
      <c r="EN44" s="27" t="str">
        <f t="shared" si="39"/>
        <v xml:space="preserve"> </v>
      </c>
      <c r="EP44" s="138" t="s">
        <v>282</v>
      </c>
      <c r="EQ44" s="49">
        <v>2015</v>
      </c>
      <c r="ER44" s="49">
        <v>71</v>
      </c>
      <c r="ES44" s="27">
        <v>35</v>
      </c>
      <c r="ET44" s="27">
        <v>106</v>
      </c>
      <c r="EU44" s="27" t="s">
        <v>285</v>
      </c>
      <c r="EW44" s="139">
        <v>108.27</v>
      </c>
      <c r="EX44" s="35">
        <f t="shared" si="13"/>
        <v>12.25698113207547</v>
      </c>
      <c r="EY44" s="156"/>
      <c r="EZ44" s="156" t="str">
        <f t="shared" si="40"/>
        <v xml:space="preserve"> </v>
      </c>
      <c r="FA44" s="230"/>
      <c r="FB44" s="251" t="s">
        <v>282</v>
      </c>
      <c r="FC44" s="209">
        <v>2016</v>
      </c>
      <c r="FD44" s="209">
        <v>71</v>
      </c>
      <c r="FE44" s="156"/>
      <c r="FF44" s="169">
        <f t="shared" si="48"/>
        <v>71</v>
      </c>
      <c r="FG44" s="156" t="s">
        <v>285</v>
      </c>
      <c r="FH44" s="156"/>
      <c r="FI44" s="246">
        <v>115.97</v>
      </c>
      <c r="FJ44" s="252">
        <f t="shared" si="15"/>
        <v>19.600563380281692</v>
      </c>
      <c r="FL44" s="27" t="str">
        <f t="shared" si="41"/>
        <v xml:space="preserve"> </v>
      </c>
      <c r="FN44" s="31" t="s">
        <v>282</v>
      </c>
      <c r="FO44" s="20">
        <v>2017</v>
      </c>
      <c r="FP44" s="33">
        <v>71</v>
      </c>
      <c r="FR44" s="34">
        <v>71</v>
      </c>
      <c r="FS44" t="s">
        <v>287</v>
      </c>
      <c r="FT44" t="s">
        <v>66</v>
      </c>
      <c r="FU44" s="11">
        <v>114.48</v>
      </c>
      <c r="FV44" s="35">
        <f t="shared" si="49"/>
        <v>19.348732394366198</v>
      </c>
      <c r="FW44" s="180"/>
      <c r="FX44" s="180" t="str">
        <f t="shared" si="42"/>
        <v xml:space="preserve"> </v>
      </c>
      <c r="FY44" s="235"/>
      <c r="FZ44" s="274" t="s">
        <v>282</v>
      </c>
      <c r="GA44" s="268">
        <v>2018</v>
      </c>
      <c r="GB44" s="152" t="s">
        <v>287</v>
      </c>
      <c r="GC44" s="152" t="s">
        <v>66</v>
      </c>
      <c r="GD44" s="152" t="s">
        <v>286</v>
      </c>
      <c r="GE44" s="275">
        <v>71</v>
      </c>
      <c r="GF44" s="156"/>
      <c r="GG44" s="273">
        <f t="shared" si="50"/>
        <v>71</v>
      </c>
      <c r="GH44" s="269">
        <v>54.56</v>
      </c>
      <c r="GI44" s="252">
        <f t="shared" si="51"/>
        <v>9.2214084507042244</v>
      </c>
      <c r="GS44" s="41"/>
      <c r="GT44" s="41"/>
    </row>
    <row r="45" spans="1:202" s="41" customFormat="1" ht="12.75" customHeight="1" x14ac:dyDescent="0.25">
      <c r="A45" s="4" t="s">
        <v>843</v>
      </c>
      <c r="B45" s="4">
        <v>0</v>
      </c>
      <c r="C45">
        <v>905100</v>
      </c>
      <c r="D45">
        <v>2001</v>
      </c>
      <c r="E45" t="s">
        <v>579</v>
      </c>
      <c r="F45"/>
      <c r="G45" s="76">
        <v>28</v>
      </c>
      <c r="H45">
        <v>6.08</v>
      </c>
      <c r="I45">
        <v>2.61</v>
      </c>
      <c r="J45" s="151"/>
      <c r="K45" s="151"/>
      <c r="L45" s="152">
        <v>905100</v>
      </c>
      <c r="M45" s="152">
        <v>2002</v>
      </c>
      <c r="N45" s="152" t="s">
        <v>579</v>
      </c>
      <c r="O45" s="152"/>
      <c r="P45" s="153">
        <v>28</v>
      </c>
      <c r="Q45" s="153">
        <v>8.7799999999999994</v>
      </c>
      <c r="R45" s="153">
        <v>3.76</v>
      </c>
      <c r="S45" s="77"/>
      <c r="T45" s="77"/>
      <c r="U45">
        <v>905100</v>
      </c>
      <c r="V45">
        <v>2003</v>
      </c>
      <c r="W45" t="s">
        <v>579</v>
      </c>
      <c r="X45" t="s">
        <v>641</v>
      </c>
      <c r="Y45" s="76">
        <v>28</v>
      </c>
      <c r="Z45" s="76">
        <v>34.82</v>
      </c>
      <c r="AA45" s="76">
        <v>14.92</v>
      </c>
      <c r="AB45" s="151"/>
      <c r="AC45" s="151"/>
      <c r="AD45" s="156">
        <v>905100</v>
      </c>
      <c r="AE45" s="162">
        <v>2004</v>
      </c>
      <c r="AF45" s="156" t="s">
        <v>579</v>
      </c>
      <c r="AG45" s="156" t="s">
        <v>657</v>
      </c>
      <c r="AH45" s="171">
        <v>28</v>
      </c>
      <c r="AI45" s="156">
        <v>35.01</v>
      </c>
      <c r="AJ45" s="156">
        <v>15</v>
      </c>
      <c r="AK45" s="4"/>
      <c r="AL45" s="4"/>
      <c r="AM45" t="s">
        <v>288</v>
      </c>
      <c r="AN45">
        <v>2005</v>
      </c>
      <c r="AO45" t="s">
        <v>722</v>
      </c>
      <c r="AP45" t="s">
        <v>723</v>
      </c>
      <c r="AQ45" s="76">
        <v>28</v>
      </c>
      <c r="AR45" s="76">
        <v>0</v>
      </c>
      <c r="AS45">
        <v>15.1099999999999</v>
      </c>
      <c r="AT45" s="76">
        <v>6.4757142857142904</v>
      </c>
      <c r="AU45" s="151"/>
      <c r="AV45" s="151"/>
      <c r="AW45" s="152">
        <v>905100</v>
      </c>
      <c r="AX45" s="177">
        <v>2006</v>
      </c>
      <c r="AY45" s="152" t="s">
        <v>784</v>
      </c>
      <c r="AZ45" s="152" t="s">
        <v>657</v>
      </c>
      <c r="BA45" s="152">
        <v>28</v>
      </c>
      <c r="BB45" s="152">
        <v>0</v>
      </c>
      <c r="BC45" s="152">
        <v>19.309999999999999</v>
      </c>
      <c r="BD45" s="152">
        <v>8.2799999999999994</v>
      </c>
      <c r="BE45"/>
      <c r="BF45"/>
      <c r="BG45" s="78" t="s">
        <v>288</v>
      </c>
      <c r="BH45" s="78" t="s">
        <v>864</v>
      </c>
      <c r="BI45" s="78" t="s">
        <v>289</v>
      </c>
      <c r="BJ45" s="78" t="s">
        <v>290</v>
      </c>
      <c r="BK45">
        <v>28</v>
      </c>
      <c r="BL45">
        <v>0</v>
      </c>
      <c r="BM45">
        <v>7.2</v>
      </c>
      <c r="BN45">
        <v>3.12</v>
      </c>
      <c r="BO45" s="172"/>
      <c r="BP45" s="179"/>
      <c r="BQ45" s="152">
        <v>905100</v>
      </c>
      <c r="BR45" s="177">
        <v>2008</v>
      </c>
      <c r="BS45" s="152" t="s">
        <v>784</v>
      </c>
      <c r="BT45" s="152" t="s">
        <v>657</v>
      </c>
      <c r="BU45" s="152">
        <v>28</v>
      </c>
      <c r="BV45" s="152">
        <v>0</v>
      </c>
      <c r="BW45" s="152">
        <v>28</v>
      </c>
      <c r="BX45" s="152">
        <v>9.11</v>
      </c>
      <c r="BY45" s="152">
        <v>3.9</v>
      </c>
      <c r="BZ45" s="25"/>
      <c r="CA45" s="27"/>
      <c r="CB45" s="24" t="s">
        <v>288</v>
      </c>
      <c r="CC45" s="3" t="s">
        <v>865</v>
      </c>
      <c r="CD45" s="27">
        <v>28</v>
      </c>
      <c r="CE45" s="82">
        <v>0</v>
      </c>
      <c r="CF45" s="82">
        <v>28</v>
      </c>
      <c r="CG45" s="82" t="s">
        <v>289</v>
      </c>
      <c r="CH45" s="82" t="s">
        <v>290</v>
      </c>
      <c r="CI45" s="82">
        <v>16.57</v>
      </c>
      <c r="CJ45" s="82">
        <v>7.08</v>
      </c>
      <c r="CK45" s="180"/>
      <c r="CL45" s="180" t="str">
        <f t="shared" si="35"/>
        <v xml:space="preserve"> </v>
      </c>
      <c r="CM45" s="196"/>
      <c r="CN45" s="197" t="s">
        <v>288</v>
      </c>
      <c r="CO45" s="192" t="s">
        <v>861</v>
      </c>
      <c r="CP45" s="156" t="s">
        <v>289</v>
      </c>
      <c r="CQ45" s="156" t="s">
        <v>290</v>
      </c>
      <c r="CR45" s="156">
        <v>28</v>
      </c>
      <c r="CS45" s="151">
        <v>13.25</v>
      </c>
      <c r="CT45" s="168">
        <v>5.6785714285714288</v>
      </c>
      <c r="CU45" s="25"/>
      <c r="CV45" s="25" t="str">
        <f t="shared" si="36"/>
        <v xml:space="preserve"> </v>
      </c>
      <c r="CW45" s="26"/>
      <c r="CX45" s="129" t="s">
        <v>288</v>
      </c>
      <c r="CY45" s="49">
        <v>2011</v>
      </c>
      <c r="CZ45" s="49">
        <v>28</v>
      </c>
      <c r="DA45" s="27" t="s">
        <v>291</v>
      </c>
      <c r="DB45" s="27" t="s">
        <v>292</v>
      </c>
      <c r="DC45" s="29">
        <f t="shared" si="43"/>
        <v>23.49666666666667</v>
      </c>
      <c r="DD45" s="130">
        <v>10.07</v>
      </c>
      <c r="DE45" s="156"/>
      <c r="DF45" s="156" t="str">
        <f t="shared" si="37"/>
        <v xml:space="preserve"> </v>
      </c>
      <c r="DG45" s="156"/>
      <c r="DH45" s="209" t="s">
        <v>288</v>
      </c>
      <c r="DI45" s="209">
        <v>2012</v>
      </c>
      <c r="DJ45" s="209">
        <v>28</v>
      </c>
      <c r="DK45" s="156" t="s">
        <v>291</v>
      </c>
      <c r="DL45" s="156" t="s">
        <v>292</v>
      </c>
      <c r="DM45" s="210">
        <v>32.61</v>
      </c>
      <c r="DN45" s="171">
        <f t="shared" si="44"/>
        <v>13.975714285714286</v>
      </c>
      <c r="DO45" s="27"/>
      <c r="DP45" s="27" t="str">
        <f t="shared" si="45"/>
        <v xml:space="preserve"> </v>
      </c>
      <c r="DQ45" s="27"/>
      <c r="DR45" s="49" t="s">
        <v>288</v>
      </c>
      <c r="DS45" s="49">
        <v>2013</v>
      </c>
      <c r="DT45" s="49">
        <v>28</v>
      </c>
      <c r="DU45" s="27">
        <v>0</v>
      </c>
      <c r="DV45" s="27">
        <v>28</v>
      </c>
      <c r="DW45" s="27" t="s">
        <v>291</v>
      </c>
      <c r="DX45" s="27" t="s">
        <v>292</v>
      </c>
      <c r="DY45" s="130">
        <v>23.123333333333335</v>
      </c>
      <c r="DZ45" s="29">
        <f t="shared" si="46"/>
        <v>9.91</v>
      </c>
      <c r="EA45" s="156"/>
      <c r="EB45" s="156" t="str">
        <f t="shared" si="38"/>
        <v xml:space="preserve"> </v>
      </c>
      <c r="EC45" s="230"/>
      <c r="ED45" s="209" t="s">
        <v>288</v>
      </c>
      <c r="EE45" s="209">
        <v>2014</v>
      </c>
      <c r="EF45" s="209">
        <v>28</v>
      </c>
      <c r="EG45" s="231">
        <v>0</v>
      </c>
      <c r="EH45" s="156">
        <v>28</v>
      </c>
      <c r="EI45" s="156" t="s">
        <v>291</v>
      </c>
      <c r="EJ45" s="156" t="s">
        <v>292</v>
      </c>
      <c r="EK45" s="180">
        <v>13.92</v>
      </c>
      <c r="EL45" s="171">
        <f t="shared" si="47"/>
        <v>5.9657142857142862</v>
      </c>
      <c r="EM45" s="27"/>
      <c r="EN45" s="27" t="str">
        <f t="shared" si="39"/>
        <v xml:space="preserve"> </v>
      </c>
      <c r="EO45" s="30"/>
      <c r="EP45" s="138" t="s">
        <v>288</v>
      </c>
      <c r="EQ45" s="49">
        <v>2015</v>
      </c>
      <c r="ER45" s="49">
        <v>28</v>
      </c>
      <c r="ES45" s="27">
        <v>0</v>
      </c>
      <c r="ET45" s="27">
        <v>28</v>
      </c>
      <c r="EU45" s="27" t="s">
        <v>291</v>
      </c>
      <c r="EV45" s="27" t="s">
        <v>292</v>
      </c>
      <c r="EW45" s="139">
        <v>20.58</v>
      </c>
      <c r="EX45" s="35">
        <f t="shared" si="13"/>
        <v>8.82</v>
      </c>
      <c r="EY45" s="156"/>
      <c r="EZ45" s="156" t="str">
        <f t="shared" si="40"/>
        <v xml:space="preserve"> </v>
      </c>
      <c r="FA45" s="230"/>
      <c r="FB45" s="251" t="s">
        <v>288</v>
      </c>
      <c r="FC45" s="209">
        <v>2016</v>
      </c>
      <c r="FD45" s="209">
        <v>28</v>
      </c>
      <c r="FE45" s="156"/>
      <c r="FF45" s="169">
        <f t="shared" si="48"/>
        <v>28</v>
      </c>
      <c r="FG45" s="156" t="s">
        <v>291</v>
      </c>
      <c r="FH45" s="156" t="s">
        <v>292</v>
      </c>
      <c r="FI45" s="246">
        <v>19.23</v>
      </c>
      <c r="FJ45" s="252">
        <f t="shared" si="15"/>
        <v>8.2414285714285711</v>
      </c>
      <c r="FK45" s="27"/>
      <c r="FL45" s="27" t="str">
        <f t="shared" si="41"/>
        <v xml:space="preserve"> </v>
      </c>
      <c r="FM45" s="30"/>
      <c r="FN45" s="31" t="s">
        <v>288</v>
      </c>
      <c r="FO45" s="20">
        <v>2017</v>
      </c>
      <c r="FP45" s="33">
        <v>28</v>
      </c>
      <c r="FQ45" s="27"/>
      <c r="FR45" s="34">
        <v>28</v>
      </c>
      <c r="FS45" t="s">
        <v>294</v>
      </c>
      <c r="FT45" t="s">
        <v>295</v>
      </c>
      <c r="FU45" s="11">
        <v>23.93</v>
      </c>
      <c r="FV45" s="35">
        <f t="shared" si="49"/>
        <v>10.255714285714285</v>
      </c>
      <c r="FW45" s="180"/>
      <c r="FX45" s="180" t="str">
        <f t="shared" si="42"/>
        <v xml:space="preserve"> </v>
      </c>
      <c r="FY45" s="235"/>
      <c r="FZ45" s="274" t="s">
        <v>288</v>
      </c>
      <c r="GA45" s="268">
        <v>2018</v>
      </c>
      <c r="GB45" s="152" t="s">
        <v>294</v>
      </c>
      <c r="GC45" s="152" t="s">
        <v>295</v>
      </c>
      <c r="GD45" s="152" t="s">
        <v>293</v>
      </c>
      <c r="GE45" s="275">
        <v>28</v>
      </c>
      <c r="GF45" s="156"/>
      <c r="GG45" s="273">
        <f t="shared" si="50"/>
        <v>28</v>
      </c>
      <c r="GH45" s="269">
        <v>14.74</v>
      </c>
      <c r="GI45" s="252">
        <f t="shared" si="51"/>
        <v>6.3171428571428576</v>
      </c>
      <c r="GJ45" s="27"/>
      <c r="GK45" s="27"/>
      <c r="GS45" s="27"/>
      <c r="GT45" s="27"/>
    </row>
    <row r="46" spans="1:202" s="41" customFormat="1" ht="12.75" customHeight="1" x14ac:dyDescent="0.25">
      <c r="A46" s="4"/>
      <c r="B46" s="4"/>
      <c r="C46">
        <v>905300</v>
      </c>
      <c r="D46">
        <v>2001</v>
      </c>
      <c r="E46" t="s">
        <v>605</v>
      </c>
      <c r="F46"/>
      <c r="G46" s="76">
        <v>105</v>
      </c>
      <c r="H46">
        <v>116.34</v>
      </c>
      <c r="I46">
        <v>13.3</v>
      </c>
      <c r="J46" s="151"/>
      <c r="K46" s="151"/>
      <c r="L46" s="152">
        <v>905300</v>
      </c>
      <c r="M46" s="152">
        <v>2002</v>
      </c>
      <c r="N46" s="152" t="s">
        <v>605</v>
      </c>
      <c r="O46" s="152"/>
      <c r="P46" s="153">
        <v>105</v>
      </c>
      <c r="Q46" s="153">
        <v>197.44</v>
      </c>
      <c r="R46" s="153">
        <v>22.56</v>
      </c>
      <c r="S46" s="77"/>
      <c r="T46" s="77"/>
      <c r="U46">
        <v>905300</v>
      </c>
      <c r="V46">
        <v>2003</v>
      </c>
      <c r="W46" t="s">
        <v>605</v>
      </c>
      <c r="X46"/>
      <c r="Y46" s="76">
        <v>105</v>
      </c>
      <c r="Z46" s="76">
        <v>145.32</v>
      </c>
      <c r="AA46" s="76">
        <v>16.61</v>
      </c>
      <c r="AB46" s="151"/>
      <c r="AC46" s="151"/>
      <c r="AD46" s="156">
        <v>905300</v>
      </c>
      <c r="AE46" s="162">
        <v>2004</v>
      </c>
      <c r="AF46" s="156" t="s">
        <v>605</v>
      </c>
      <c r="AG46" s="156"/>
      <c r="AH46" s="171">
        <v>105</v>
      </c>
      <c r="AI46" s="156">
        <v>123.35</v>
      </c>
      <c r="AJ46" s="156">
        <v>14.1</v>
      </c>
      <c r="AK46" s="4"/>
      <c r="AL46" s="4"/>
      <c r="AM46" t="s">
        <v>296</v>
      </c>
      <c r="AN46">
        <v>2005</v>
      </c>
      <c r="AO46" t="s">
        <v>682</v>
      </c>
      <c r="AP46" t="s">
        <v>670</v>
      </c>
      <c r="AQ46" s="76">
        <v>105</v>
      </c>
      <c r="AR46" s="76">
        <v>25</v>
      </c>
      <c r="AS46">
        <v>65.62</v>
      </c>
      <c r="AT46" s="76">
        <v>7.4994285714285702</v>
      </c>
      <c r="AU46" s="151"/>
      <c r="AV46" s="151"/>
      <c r="AW46" s="152">
        <v>905300</v>
      </c>
      <c r="AX46" s="177">
        <v>2006</v>
      </c>
      <c r="AY46" s="152" t="s">
        <v>771</v>
      </c>
      <c r="AZ46" s="152"/>
      <c r="BA46" s="152">
        <v>105</v>
      </c>
      <c r="BB46" s="152">
        <v>0</v>
      </c>
      <c r="BC46" s="152">
        <v>73.5</v>
      </c>
      <c r="BD46" s="152">
        <v>8.4</v>
      </c>
      <c r="BE46"/>
      <c r="BF46"/>
      <c r="BG46" s="78" t="s">
        <v>296</v>
      </c>
      <c r="BH46" s="78" t="s">
        <v>864</v>
      </c>
      <c r="BI46" s="78" t="s">
        <v>114</v>
      </c>
      <c r="BJ46" s="78" t="s">
        <v>62</v>
      </c>
      <c r="BK46">
        <v>105</v>
      </c>
      <c r="BL46">
        <v>25</v>
      </c>
      <c r="BM46">
        <v>33.32</v>
      </c>
      <c r="BN46">
        <v>3.84</v>
      </c>
      <c r="BO46" s="172"/>
      <c r="BP46" s="179"/>
      <c r="BQ46" s="152">
        <v>905300</v>
      </c>
      <c r="BR46" s="177">
        <v>2008</v>
      </c>
      <c r="BS46" s="152" t="s">
        <v>771</v>
      </c>
      <c r="BT46" s="152"/>
      <c r="BU46" s="152">
        <v>105</v>
      </c>
      <c r="BV46" s="152">
        <v>25</v>
      </c>
      <c r="BW46" s="152">
        <v>130</v>
      </c>
      <c r="BX46" s="152">
        <v>63.32</v>
      </c>
      <c r="BY46" s="152">
        <v>7.24</v>
      </c>
      <c r="BZ46" s="25"/>
      <c r="CA46" s="27"/>
      <c r="CB46" s="24" t="s">
        <v>296</v>
      </c>
      <c r="CC46" s="3" t="s">
        <v>865</v>
      </c>
      <c r="CD46" s="27">
        <v>105</v>
      </c>
      <c r="CE46" s="82">
        <v>25</v>
      </c>
      <c r="CF46" s="82">
        <v>130</v>
      </c>
      <c r="CG46" s="82" t="s">
        <v>114</v>
      </c>
      <c r="CH46" s="82" t="s">
        <v>62</v>
      </c>
      <c r="CI46" s="82">
        <v>29.63</v>
      </c>
      <c r="CJ46" s="82">
        <v>3.36</v>
      </c>
      <c r="CK46" s="180"/>
      <c r="CL46" s="180" t="str">
        <f t="shared" si="35"/>
        <v xml:space="preserve"> </v>
      </c>
      <c r="CM46" s="196"/>
      <c r="CN46" s="197" t="s">
        <v>296</v>
      </c>
      <c r="CO46" s="192" t="s">
        <v>861</v>
      </c>
      <c r="CP46" s="156" t="s">
        <v>114</v>
      </c>
      <c r="CQ46" s="156" t="s">
        <v>62</v>
      </c>
      <c r="CR46" s="156">
        <v>105</v>
      </c>
      <c r="CS46" s="151">
        <v>82.97</v>
      </c>
      <c r="CT46" s="168">
        <v>9.4822857142857142</v>
      </c>
      <c r="CU46" s="25"/>
      <c r="CV46" s="25" t="str">
        <f t="shared" si="36"/>
        <v xml:space="preserve"> </v>
      </c>
      <c r="CW46" s="26"/>
      <c r="CX46" s="129" t="s">
        <v>296</v>
      </c>
      <c r="CY46" s="49">
        <v>2011</v>
      </c>
      <c r="CZ46" s="49">
        <v>105</v>
      </c>
      <c r="DA46" s="27" t="s">
        <v>115</v>
      </c>
      <c r="DB46" s="27"/>
      <c r="DC46" s="29">
        <f t="shared" si="43"/>
        <v>117.86250000000001</v>
      </c>
      <c r="DD46" s="130">
        <v>13.47</v>
      </c>
      <c r="DE46" s="156"/>
      <c r="DF46" s="156" t="str">
        <f t="shared" si="37"/>
        <v xml:space="preserve"> </v>
      </c>
      <c r="DG46" s="156"/>
      <c r="DH46" s="209" t="s">
        <v>296</v>
      </c>
      <c r="DI46" s="209">
        <v>2012</v>
      </c>
      <c r="DJ46" s="209">
        <v>105</v>
      </c>
      <c r="DK46" s="156" t="s">
        <v>115</v>
      </c>
      <c r="DL46" s="156"/>
      <c r="DM46" s="210">
        <v>165.49</v>
      </c>
      <c r="DN46" s="171">
        <f t="shared" si="44"/>
        <v>18.913142857142859</v>
      </c>
      <c r="DO46" s="27"/>
      <c r="DP46" s="27" t="str">
        <f t="shared" si="45"/>
        <v xml:space="preserve"> </v>
      </c>
      <c r="DQ46" s="27"/>
      <c r="DR46" s="49" t="s">
        <v>296</v>
      </c>
      <c r="DS46" s="49">
        <v>2013</v>
      </c>
      <c r="DT46" s="49">
        <v>105</v>
      </c>
      <c r="DU46" s="27">
        <v>25</v>
      </c>
      <c r="DV46" s="27">
        <v>130</v>
      </c>
      <c r="DW46" s="27" t="s">
        <v>115</v>
      </c>
      <c r="DX46" s="27"/>
      <c r="DY46" s="130">
        <v>108.22500000000001</v>
      </c>
      <c r="DZ46" s="29">
        <f t="shared" si="46"/>
        <v>9.99</v>
      </c>
      <c r="EA46" s="156"/>
      <c r="EB46" s="156" t="str">
        <f t="shared" si="38"/>
        <v xml:space="preserve"> </v>
      </c>
      <c r="EC46" s="230"/>
      <c r="ED46" s="209" t="s">
        <v>296</v>
      </c>
      <c r="EE46" s="209">
        <v>2014</v>
      </c>
      <c r="EF46" s="209">
        <v>105</v>
      </c>
      <c r="EG46" s="231">
        <v>0</v>
      </c>
      <c r="EH46" s="156">
        <v>105</v>
      </c>
      <c r="EI46" s="156" t="s">
        <v>115</v>
      </c>
      <c r="EJ46" s="156"/>
      <c r="EK46" s="180">
        <v>78.73</v>
      </c>
      <c r="EL46" s="171">
        <f t="shared" si="47"/>
        <v>8.9977142857142862</v>
      </c>
      <c r="EM46" s="27"/>
      <c r="EN46" s="27" t="str">
        <f t="shared" si="39"/>
        <v xml:space="preserve"> </v>
      </c>
      <c r="EO46" s="30"/>
      <c r="EP46" s="138" t="s">
        <v>296</v>
      </c>
      <c r="EQ46" s="49">
        <v>2015</v>
      </c>
      <c r="ER46" s="49">
        <v>105</v>
      </c>
      <c r="ES46" s="27">
        <v>0</v>
      </c>
      <c r="ET46" s="27">
        <v>105</v>
      </c>
      <c r="EU46" s="27" t="s">
        <v>115</v>
      </c>
      <c r="EV46" s="27"/>
      <c r="EW46" s="139">
        <v>103.45</v>
      </c>
      <c r="EX46" s="35">
        <f t="shared" si="13"/>
        <v>11.822857142857142</v>
      </c>
      <c r="EY46" s="156"/>
      <c r="EZ46" s="156" t="str">
        <f t="shared" si="40"/>
        <v xml:space="preserve"> </v>
      </c>
      <c r="FA46" s="230"/>
      <c r="FB46" s="251" t="s">
        <v>296</v>
      </c>
      <c r="FC46" s="209">
        <v>2016</v>
      </c>
      <c r="FD46" s="209">
        <v>105</v>
      </c>
      <c r="FE46" s="156"/>
      <c r="FF46" s="169">
        <f t="shared" si="48"/>
        <v>105</v>
      </c>
      <c r="FG46" s="156" t="s">
        <v>115</v>
      </c>
      <c r="FH46" s="156"/>
      <c r="FI46" s="246">
        <v>158.19999999999999</v>
      </c>
      <c r="FJ46" s="252">
        <f t="shared" si="15"/>
        <v>18.079999999999998</v>
      </c>
      <c r="FK46" s="27"/>
      <c r="FL46" s="27" t="str">
        <f t="shared" si="41"/>
        <v xml:space="preserve"> </v>
      </c>
      <c r="FM46" s="30"/>
      <c r="FN46" s="31" t="s">
        <v>296</v>
      </c>
      <c r="FO46" s="20">
        <v>2017</v>
      </c>
      <c r="FP46" s="33">
        <v>105</v>
      </c>
      <c r="FQ46" s="27"/>
      <c r="FR46" s="34">
        <v>105</v>
      </c>
      <c r="FS46" t="s">
        <v>117</v>
      </c>
      <c r="FT46" t="s">
        <v>66</v>
      </c>
      <c r="FU46" s="11">
        <v>154.16999999999999</v>
      </c>
      <c r="FV46" s="35">
        <f t="shared" si="49"/>
        <v>17.619428571428571</v>
      </c>
      <c r="FW46" s="180"/>
      <c r="FX46" s="180" t="str">
        <f t="shared" si="42"/>
        <v xml:space="preserve"> </v>
      </c>
      <c r="FY46" s="235"/>
      <c r="FZ46" s="274" t="s">
        <v>296</v>
      </c>
      <c r="GA46" s="268">
        <v>2018</v>
      </c>
      <c r="GB46" s="152" t="s">
        <v>117</v>
      </c>
      <c r="GC46" s="152" t="s">
        <v>66</v>
      </c>
      <c r="GD46" s="152" t="s">
        <v>297</v>
      </c>
      <c r="GE46" s="275">
        <v>105</v>
      </c>
      <c r="GF46" s="156"/>
      <c r="GG46" s="273">
        <f t="shared" si="50"/>
        <v>105</v>
      </c>
      <c r="GH46" s="269">
        <v>94.17</v>
      </c>
      <c r="GI46" s="252">
        <f t="shared" si="51"/>
        <v>10.762285714285715</v>
      </c>
      <c r="GJ46" s="27"/>
      <c r="GK46" s="27"/>
      <c r="GL46" s="27"/>
      <c r="GM46" s="27"/>
      <c r="GN46" s="27"/>
      <c r="GO46" s="27"/>
      <c r="GP46" s="27"/>
      <c r="GQ46" s="27"/>
      <c r="GR46" s="27"/>
    </row>
    <row r="47" spans="1:202" ht="12.75" customHeight="1" x14ac:dyDescent="0.25">
      <c r="A47" s="4"/>
      <c r="B47" s="4"/>
      <c r="C47" s="87">
        <v>905400</v>
      </c>
      <c r="D47">
        <v>2001</v>
      </c>
      <c r="E47" t="s">
        <v>724</v>
      </c>
      <c r="F47"/>
      <c r="G47" s="87">
        <v>98</v>
      </c>
      <c r="H47">
        <v>182.87</v>
      </c>
      <c r="I47">
        <v>22.39</v>
      </c>
      <c r="J47" s="151"/>
      <c r="K47" s="151"/>
      <c r="L47" s="159">
        <v>905400</v>
      </c>
      <c r="M47" s="152">
        <v>2002</v>
      </c>
      <c r="N47" s="152" t="s">
        <v>724</v>
      </c>
      <c r="O47" s="152"/>
      <c r="P47" s="159">
        <v>98</v>
      </c>
      <c r="Q47" s="152">
        <v>201.42</v>
      </c>
      <c r="R47" s="152">
        <v>24.66</v>
      </c>
      <c r="S47" s="77"/>
      <c r="T47" s="77"/>
      <c r="U47" s="87">
        <v>905400</v>
      </c>
      <c r="V47">
        <v>2003</v>
      </c>
      <c r="W47" t="s">
        <v>724</v>
      </c>
      <c r="X47" t="s">
        <v>725</v>
      </c>
      <c r="Y47" s="87">
        <v>98</v>
      </c>
      <c r="Z47">
        <v>146.29</v>
      </c>
      <c r="AA47">
        <v>17.91</v>
      </c>
      <c r="AB47" s="151"/>
      <c r="AC47" s="151"/>
      <c r="AD47" s="159">
        <v>905400</v>
      </c>
      <c r="AE47" s="162">
        <v>2004</v>
      </c>
      <c r="AF47" s="152" t="s">
        <v>724</v>
      </c>
      <c r="AG47" s="152" t="s">
        <v>725</v>
      </c>
      <c r="AH47" s="158">
        <v>98</v>
      </c>
      <c r="AI47" s="152">
        <v>139.54</v>
      </c>
      <c r="AJ47" s="152">
        <v>17.09</v>
      </c>
      <c r="AK47" s="4"/>
      <c r="AL47" s="4"/>
      <c r="AM47" t="s">
        <v>298</v>
      </c>
      <c r="AN47">
        <v>2005</v>
      </c>
      <c r="AO47" t="s">
        <v>724</v>
      </c>
      <c r="AP47" t="s">
        <v>725</v>
      </c>
      <c r="AQ47" s="76">
        <v>98</v>
      </c>
      <c r="AR47" s="76">
        <v>30</v>
      </c>
      <c r="AS47">
        <v>62.71</v>
      </c>
      <c r="AT47" s="76">
        <v>7.67877551020407</v>
      </c>
      <c r="AU47" s="151" t="s">
        <v>843</v>
      </c>
      <c r="AV47" s="151">
        <v>0</v>
      </c>
      <c r="AW47" s="152">
        <v>905400</v>
      </c>
      <c r="AX47" s="177">
        <v>2006</v>
      </c>
      <c r="AY47" s="152" t="s">
        <v>785</v>
      </c>
      <c r="AZ47" s="152" t="s">
        <v>786</v>
      </c>
      <c r="BA47" s="152">
        <v>98</v>
      </c>
      <c r="BB47" s="152">
        <v>54</v>
      </c>
      <c r="BC47" s="152">
        <v>104.51</v>
      </c>
      <c r="BD47" s="152">
        <v>12.8</v>
      </c>
      <c r="BE47"/>
      <c r="BF47"/>
      <c r="BG47" s="78" t="s">
        <v>298</v>
      </c>
      <c r="BH47" s="78" t="s">
        <v>864</v>
      </c>
      <c r="BI47" s="78" t="s">
        <v>299</v>
      </c>
      <c r="BJ47" s="78" t="s">
        <v>300</v>
      </c>
      <c r="BK47">
        <v>98</v>
      </c>
      <c r="BL47">
        <v>98</v>
      </c>
      <c r="BM47">
        <v>107.15</v>
      </c>
      <c r="BN47">
        <v>13.08</v>
      </c>
      <c r="BO47" s="156"/>
      <c r="BP47" s="162"/>
      <c r="BQ47" s="152">
        <v>905400</v>
      </c>
      <c r="BR47" s="177">
        <v>2008</v>
      </c>
      <c r="BS47" s="152" t="s">
        <v>785</v>
      </c>
      <c r="BT47" s="152" t="s">
        <v>786</v>
      </c>
      <c r="BU47" s="152">
        <v>98</v>
      </c>
      <c r="BV47" s="152">
        <v>98</v>
      </c>
      <c r="BW47" s="152">
        <v>196</v>
      </c>
      <c r="BX47" s="152">
        <v>87.27</v>
      </c>
      <c r="BY47" s="152">
        <v>10.69</v>
      </c>
      <c r="CB47" s="24" t="s">
        <v>298</v>
      </c>
      <c r="CC47" s="3" t="s">
        <v>865</v>
      </c>
      <c r="CD47" s="27">
        <v>98</v>
      </c>
      <c r="CE47" s="82">
        <v>65</v>
      </c>
      <c r="CF47" s="82">
        <v>163</v>
      </c>
      <c r="CG47" s="82" t="s">
        <v>299</v>
      </c>
      <c r="CH47" s="82" t="s">
        <v>300</v>
      </c>
      <c r="CI47" s="82">
        <v>84.19</v>
      </c>
      <c r="CJ47" s="82">
        <v>10.32</v>
      </c>
      <c r="CK47" s="180"/>
      <c r="CL47" s="180" t="str">
        <f t="shared" si="35"/>
        <v xml:space="preserve"> </v>
      </c>
      <c r="CM47" s="196"/>
      <c r="CN47" s="197" t="s">
        <v>298</v>
      </c>
      <c r="CO47" s="192" t="s">
        <v>861</v>
      </c>
      <c r="CP47" s="156" t="s">
        <v>299</v>
      </c>
      <c r="CQ47" s="156" t="s">
        <v>300</v>
      </c>
      <c r="CR47" s="156">
        <v>98</v>
      </c>
      <c r="CS47" s="151">
        <v>134.4</v>
      </c>
      <c r="CT47" s="168">
        <v>16.457142857142856</v>
      </c>
      <c r="CV47" s="25" t="str">
        <f t="shared" si="36"/>
        <v xml:space="preserve"> </v>
      </c>
      <c r="CX47" s="129" t="s">
        <v>298</v>
      </c>
      <c r="CY47" s="49">
        <v>2011</v>
      </c>
      <c r="CZ47" s="49">
        <v>98</v>
      </c>
      <c r="DA47" s="27" t="s">
        <v>301</v>
      </c>
      <c r="DB47" s="27" t="s">
        <v>302</v>
      </c>
      <c r="DC47" s="29">
        <f t="shared" si="43"/>
        <v>146.67333333333335</v>
      </c>
      <c r="DD47" s="130">
        <v>17.96</v>
      </c>
      <c r="DE47" s="156"/>
      <c r="DF47" s="156" t="str">
        <f t="shared" si="37"/>
        <v xml:space="preserve"> </v>
      </c>
      <c r="DG47" s="156"/>
      <c r="DH47" s="209" t="s">
        <v>298</v>
      </c>
      <c r="DI47" s="209">
        <v>2012</v>
      </c>
      <c r="DJ47" s="209">
        <v>98</v>
      </c>
      <c r="DK47" s="156" t="s">
        <v>301</v>
      </c>
      <c r="DL47" s="156" t="s">
        <v>302</v>
      </c>
      <c r="DM47" s="210">
        <v>172.37</v>
      </c>
      <c r="DN47" s="171">
        <f t="shared" si="44"/>
        <v>21.106530612244899</v>
      </c>
      <c r="DO47" s="27" t="s">
        <v>303</v>
      </c>
      <c r="DP47" s="27" t="str">
        <f t="shared" si="45"/>
        <v xml:space="preserve"> </v>
      </c>
      <c r="DQ47" s="27" t="s">
        <v>304</v>
      </c>
      <c r="DR47" s="49" t="s">
        <v>298</v>
      </c>
      <c r="DS47" s="49">
        <v>2013</v>
      </c>
      <c r="DT47" s="49">
        <v>98</v>
      </c>
      <c r="DU47" s="27">
        <v>0</v>
      </c>
      <c r="DV47" s="27">
        <v>98</v>
      </c>
      <c r="DW47" s="27" t="s">
        <v>305</v>
      </c>
      <c r="DX47" s="27" t="s">
        <v>302</v>
      </c>
      <c r="DY47" s="130">
        <v>81.584999999999994</v>
      </c>
      <c r="DZ47" s="29">
        <f t="shared" si="46"/>
        <v>9.9899999999999984</v>
      </c>
      <c r="EA47" s="156"/>
      <c r="EB47" s="156" t="str">
        <f t="shared" si="38"/>
        <v xml:space="preserve"> </v>
      </c>
      <c r="EC47" s="230"/>
      <c r="ED47" s="209" t="s">
        <v>298</v>
      </c>
      <c r="EE47" s="209">
        <v>2014</v>
      </c>
      <c r="EF47" s="209">
        <v>98</v>
      </c>
      <c r="EG47" s="231">
        <v>80</v>
      </c>
      <c r="EH47" s="156">
        <v>178</v>
      </c>
      <c r="EI47" s="156" t="s">
        <v>305</v>
      </c>
      <c r="EJ47" s="156" t="s">
        <v>302</v>
      </c>
      <c r="EK47" s="180">
        <v>74.150000000000006</v>
      </c>
      <c r="EL47" s="171">
        <f t="shared" si="47"/>
        <v>4.9988764044943821</v>
      </c>
      <c r="EM47" s="27" t="s">
        <v>306</v>
      </c>
      <c r="EN47" s="27" t="str">
        <f t="shared" si="39"/>
        <v xml:space="preserve"> </v>
      </c>
      <c r="EO47" s="30" t="s">
        <v>307</v>
      </c>
      <c r="EP47" s="138" t="s">
        <v>298</v>
      </c>
      <c r="EQ47" s="49">
        <v>2015</v>
      </c>
      <c r="ER47" s="49">
        <v>98</v>
      </c>
      <c r="ES47" s="27">
        <v>49</v>
      </c>
      <c r="ET47" s="27">
        <v>147</v>
      </c>
      <c r="EU47" s="27" t="s">
        <v>305</v>
      </c>
      <c r="EV47" s="27" t="s">
        <v>302</v>
      </c>
      <c r="EW47" s="139">
        <v>142.99</v>
      </c>
      <c r="EX47" s="35">
        <f t="shared" si="13"/>
        <v>11.672653061224491</v>
      </c>
      <c r="EY47" s="156"/>
      <c r="EZ47" s="156" t="str">
        <f t="shared" si="40"/>
        <v xml:space="preserve"> </v>
      </c>
      <c r="FA47" s="230"/>
      <c r="FB47" s="251" t="s">
        <v>298</v>
      </c>
      <c r="FC47" s="209">
        <v>2016</v>
      </c>
      <c r="FD47" s="209">
        <v>98</v>
      </c>
      <c r="FE47" s="156"/>
      <c r="FF47" s="169">
        <f t="shared" si="48"/>
        <v>98</v>
      </c>
      <c r="FG47" s="156" t="s">
        <v>305</v>
      </c>
      <c r="FH47" s="156" t="s">
        <v>302</v>
      </c>
      <c r="FI47" s="246">
        <v>133.6</v>
      </c>
      <c r="FJ47" s="252">
        <f t="shared" si="15"/>
        <v>16.359183673469389</v>
      </c>
      <c r="FL47" s="27" t="str">
        <f t="shared" si="41"/>
        <v xml:space="preserve"> </v>
      </c>
      <c r="FN47" s="31" t="s">
        <v>298</v>
      </c>
      <c r="FO47" s="20">
        <v>2017</v>
      </c>
      <c r="FP47" s="33">
        <v>98</v>
      </c>
      <c r="FR47" s="34">
        <v>98</v>
      </c>
      <c r="FS47" t="s">
        <v>309</v>
      </c>
      <c r="FT47" t="s">
        <v>260</v>
      </c>
      <c r="FU47" s="11">
        <v>105.55</v>
      </c>
      <c r="FV47" s="35">
        <f t="shared" si="49"/>
        <v>12.924489795918367</v>
      </c>
      <c r="FW47" s="180"/>
      <c r="FX47" s="180" t="str">
        <f t="shared" si="42"/>
        <v xml:space="preserve"> </v>
      </c>
      <c r="FY47" s="235"/>
      <c r="FZ47" s="274" t="s">
        <v>298</v>
      </c>
      <c r="GA47" s="268">
        <v>2018</v>
      </c>
      <c r="GB47" s="152" t="s">
        <v>309</v>
      </c>
      <c r="GC47" s="152" t="s">
        <v>260</v>
      </c>
      <c r="GD47" s="152" t="s">
        <v>308</v>
      </c>
      <c r="GE47" s="275">
        <v>98</v>
      </c>
      <c r="GF47" s="156"/>
      <c r="GG47" s="273">
        <f t="shared" si="50"/>
        <v>98</v>
      </c>
      <c r="GH47" s="269">
        <v>60.76</v>
      </c>
      <c r="GI47" s="252">
        <f t="shared" si="51"/>
        <v>7.4399999999999995</v>
      </c>
      <c r="GL47" s="41"/>
      <c r="GM47" s="41"/>
      <c r="GN47" s="41"/>
      <c r="GO47" s="41"/>
      <c r="GP47" s="41"/>
      <c r="GQ47" s="41"/>
      <c r="GR47" s="41"/>
      <c r="GS47" s="41"/>
      <c r="GT47" s="41"/>
    </row>
    <row r="48" spans="1:202" ht="12.75" customHeight="1" x14ac:dyDescent="0.25">
      <c r="A48" s="4"/>
      <c r="B48" s="4"/>
      <c r="C48" s="80">
        <v>905500</v>
      </c>
      <c r="D48">
        <v>2001</v>
      </c>
      <c r="E48" t="s">
        <v>726</v>
      </c>
      <c r="F48"/>
      <c r="G48" s="87">
        <v>12.5</v>
      </c>
      <c r="H48">
        <v>0</v>
      </c>
      <c r="I48">
        <v>0</v>
      </c>
      <c r="J48" s="151" t="s">
        <v>845</v>
      </c>
      <c r="K48" s="151">
        <v>0</v>
      </c>
      <c r="L48" s="157">
        <v>905500</v>
      </c>
      <c r="M48" s="152">
        <v>2002</v>
      </c>
      <c r="N48" s="152" t="s">
        <v>726</v>
      </c>
      <c r="O48" s="152"/>
      <c r="P48" s="159">
        <v>12.5</v>
      </c>
      <c r="Q48" s="152">
        <v>0</v>
      </c>
      <c r="R48" s="152">
        <v>0</v>
      </c>
      <c r="S48" s="77" t="s">
        <v>844</v>
      </c>
      <c r="T48" s="77">
        <v>0</v>
      </c>
      <c r="U48" s="80">
        <v>905500</v>
      </c>
      <c r="V48">
        <v>2003</v>
      </c>
      <c r="W48" t="s">
        <v>726</v>
      </c>
      <c r="X48"/>
      <c r="Y48" s="87">
        <v>12.5</v>
      </c>
      <c r="Z48">
        <v>0</v>
      </c>
      <c r="AA48">
        <v>0</v>
      </c>
      <c r="AB48" s="151"/>
      <c r="AC48" s="151"/>
      <c r="AD48" s="157">
        <v>905500</v>
      </c>
      <c r="AE48" s="162">
        <v>2004</v>
      </c>
      <c r="AF48" s="152" t="s">
        <v>726</v>
      </c>
      <c r="AG48" s="156"/>
      <c r="AH48" s="158">
        <v>12.5</v>
      </c>
      <c r="AI48" s="152">
        <v>0</v>
      </c>
      <c r="AJ48" s="152">
        <v>0</v>
      </c>
      <c r="AK48" s="4"/>
      <c r="AL48" s="4"/>
      <c r="AM48" s="80">
        <v>905500</v>
      </c>
      <c r="AN48">
        <v>2005</v>
      </c>
      <c r="AO48" t="s">
        <v>726</v>
      </c>
      <c r="AP48" t="s">
        <v>670</v>
      </c>
      <c r="AQ48" s="76">
        <v>12.5</v>
      </c>
      <c r="AR48" s="76">
        <v>0</v>
      </c>
      <c r="AS48">
        <v>0</v>
      </c>
      <c r="AT48" s="76">
        <v>0</v>
      </c>
      <c r="AU48" s="151"/>
      <c r="AV48" s="151"/>
      <c r="AW48" s="157">
        <v>905500</v>
      </c>
      <c r="AX48" s="177">
        <v>2006</v>
      </c>
      <c r="AY48" s="178" t="s">
        <v>805</v>
      </c>
      <c r="AZ48" s="178" t="s">
        <v>806</v>
      </c>
      <c r="BA48" s="159">
        <v>12.5</v>
      </c>
      <c r="BB48" s="152">
        <v>0</v>
      </c>
      <c r="BC48" s="152">
        <v>0</v>
      </c>
      <c r="BD48" s="152">
        <v>0</v>
      </c>
      <c r="BE48"/>
      <c r="BF48"/>
      <c r="BG48" s="80">
        <v>905500</v>
      </c>
      <c r="BH48" s="78" t="s">
        <v>864</v>
      </c>
      <c r="BI48" s="78" t="s">
        <v>805</v>
      </c>
      <c r="BJ48" s="78" t="s">
        <v>806</v>
      </c>
      <c r="BK48">
        <v>12.5</v>
      </c>
      <c r="BL48">
        <v>0</v>
      </c>
      <c r="BM48">
        <v>0</v>
      </c>
      <c r="BN48">
        <v>0</v>
      </c>
      <c r="BO48" s="156"/>
      <c r="BP48" s="162"/>
      <c r="BQ48" s="157">
        <v>905500</v>
      </c>
      <c r="BR48" s="177">
        <v>2008</v>
      </c>
      <c r="BS48" s="152" t="s">
        <v>825</v>
      </c>
      <c r="BT48" s="152" t="s">
        <v>826</v>
      </c>
      <c r="BU48" s="152">
        <v>12.5</v>
      </c>
      <c r="BV48" s="152">
        <v>0</v>
      </c>
      <c r="BW48" s="152">
        <v>12.5</v>
      </c>
      <c r="BX48" s="152">
        <v>0</v>
      </c>
      <c r="BY48" s="152">
        <v>0</v>
      </c>
      <c r="BZ48" s="148"/>
      <c r="CA48" s="147"/>
      <c r="CB48" s="39" t="s">
        <v>310</v>
      </c>
      <c r="CC48" s="3" t="s">
        <v>865</v>
      </c>
      <c r="CD48" s="41">
        <v>12.5</v>
      </c>
      <c r="CE48" s="82">
        <v>0</v>
      </c>
      <c r="CF48" s="82">
        <v>12.5</v>
      </c>
      <c r="CG48" s="82" t="s">
        <v>805</v>
      </c>
      <c r="CH48" s="82" t="s">
        <v>806</v>
      </c>
      <c r="CI48" s="82">
        <v>0</v>
      </c>
      <c r="CJ48" s="82">
        <v>0</v>
      </c>
      <c r="CK48" s="180" t="s">
        <v>113</v>
      </c>
      <c r="CL48" s="180" t="str">
        <f t="shared" si="35"/>
        <v xml:space="preserve"> </v>
      </c>
      <c r="CM48" s="196">
        <v>40238</v>
      </c>
      <c r="CN48" s="198" t="s">
        <v>310</v>
      </c>
      <c r="CO48" s="192" t="s">
        <v>861</v>
      </c>
      <c r="CP48" s="156" t="s">
        <v>311</v>
      </c>
      <c r="CQ48" s="156" t="s">
        <v>312</v>
      </c>
      <c r="CR48" s="156">
        <v>12.5</v>
      </c>
      <c r="CS48" s="151">
        <v>0</v>
      </c>
      <c r="CT48" s="168">
        <v>0</v>
      </c>
      <c r="CV48" s="25" t="str">
        <f t="shared" si="36"/>
        <v xml:space="preserve"> </v>
      </c>
      <c r="CX48" s="131" t="s">
        <v>310</v>
      </c>
      <c r="CY48" s="49">
        <v>2011</v>
      </c>
      <c r="CZ48" s="49">
        <v>12.5</v>
      </c>
      <c r="DA48" s="27" t="s">
        <v>311</v>
      </c>
      <c r="DB48" s="27" t="s">
        <v>312</v>
      </c>
      <c r="DC48" s="29">
        <v>0</v>
      </c>
      <c r="DD48" s="130">
        <v>0</v>
      </c>
      <c r="DE48" s="172"/>
      <c r="DF48" s="156"/>
      <c r="DG48" s="172"/>
      <c r="DH48" s="211" t="s">
        <v>310</v>
      </c>
      <c r="DI48" s="209">
        <v>2012</v>
      </c>
      <c r="DJ48" s="209">
        <v>12.5</v>
      </c>
      <c r="DK48" s="156" t="s">
        <v>311</v>
      </c>
      <c r="DL48" s="156" t="s">
        <v>312</v>
      </c>
      <c r="DM48" s="210">
        <v>156.25</v>
      </c>
      <c r="DN48" s="171">
        <v>12.5</v>
      </c>
      <c r="DO48" s="25" t="s">
        <v>313</v>
      </c>
      <c r="DP48" s="25">
        <v>-12.5</v>
      </c>
      <c r="DQ48" s="50">
        <v>41275</v>
      </c>
      <c r="DR48" s="49"/>
      <c r="DS48" s="49"/>
      <c r="DY48" s="130"/>
      <c r="DZ48" s="29"/>
      <c r="EA48" s="180"/>
      <c r="EB48" s="156" t="str">
        <f t="shared" si="38"/>
        <v xml:space="preserve"> </v>
      </c>
      <c r="EC48" s="235"/>
      <c r="ED48" s="209"/>
      <c r="EE48" s="209"/>
      <c r="EF48" s="156"/>
      <c r="EG48" s="231"/>
      <c r="EH48" s="156"/>
      <c r="EI48" s="156"/>
      <c r="EJ48" s="156"/>
      <c r="EK48" s="180"/>
      <c r="EL48" s="171"/>
      <c r="EM48" s="25"/>
      <c r="EN48" s="27" t="str">
        <f t="shared" si="39"/>
        <v xml:space="preserve"> </v>
      </c>
      <c r="EO48" s="36"/>
      <c r="EP48" s="138"/>
      <c r="EQ48" s="49"/>
      <c r="EW48" s="44"/>
      <c r="EX48" s="35"/>
      <c r="EY48" s="180"/>
      <c r="EZ48" s="156" t="str">
        <f t="shared" si="40"/>
        <v xml:space="preserve"> </v>
      </c>
      <c r="FA48" s="235"/>
      <c r="FB48" s="251"/>
      <c r="FC48" s="209"/>
      <c r="FD48" s="156"/>
      <c r="FE48" s="156"/>
      <c r="FF48" s="169"/>
      <c r="FG48" s="156"/>
      <c r="FH48" s="156"/>
      <c r="FI48" s="246"/>
      <c r="FJ48" s="252"/>
      <c r="FK48" s="25"/>
      <c r="FL48" s="27" t="str">
        <f t="shared" si="41"/>
        <v xml:space="preserve"> </v>
      </c>
      <c r="FM48" s="36"/>
      <c r="FN48" s="31"/>
      <c r="FO48" s="49"/>
      <c r="FR48" s="52"/>
      <c r="FU48" s="11"/>
      <c r="FV48" s="35"/>
      <c r="FW48" s="180"/>
      <c r="FX48" s="180" t="str">
        <f t="shared" si="42"/>
        <v xml:space="preserve"> </v>
      </c>
      <c r="FY48" s="235"/>
      <c r="FZ48" s="274"/>
      <c r="GA48" s="268"/>
      <c r="GB48" s="152"/>
      <c r="GC48" s="152"/>
      <c r="GD48" s="152"/>
      <c r="GE48" s="280"/>
      <c r="GF48" s="156"/>
      <c r="GG48" s="281"/>
      <c r="GH48" s="269"/>
      <c r="GI48" s="252"/>
      <c r="GJ48" s="41"/>
      <c r="GK48" s="41"/>
      <c r="GL48" s="41"/>
      <c r="GM48" s="41"/>
      <c r="GN48" s="41"/>
      <c r="GO48" s="41"/>
      <c r="GP48" s="41"/>
      <c r="GQ48" s="41"/>
      <c r="GR48" s="41"/>
    </row>
    <row r="49" spans="1:202" ht="12.75" customHeight="1" x14ac:dyDescent="0.25">
      <c r="A49" s="4"/>
      <c r="B49" s="4"/>
      <c r="C49">
        <v>905600</v>
      </c>
      <c r="D49">
        <v>2001</v>
      </c>
      <c r="E49" t="s">
        <v>608</v>
      </c>
      <c r="F49"/>
      <c r="G49" s="76">
        <v>70</v>
      </c>
      <c r="H49">
        <v>66.8</v>
      </c>
      <c r="I49">
        <v>11.45</v>
      </c>
      <c r="J49" s="151"/>
      <c r="K49" s="151"/>
      <c r="L49" s="152">
        <v>905600</v>
      </c>
      <c r="M49" s="152">
        <v>2002</v>
      </c>
      <c r="N49" s="152" t="s">
        <v>608</v>
      </c>
      <c r="O49" s="152"/>
      <c r="P49" s="153">
        <v>70</v>
      </c>
      <c r="Q49" s="153">
        <v>135.68</v>
      </c>
      <c r="R49" s="153">
        <v>23.26</v>
      </c>
      <c r="S49" s="77"/>
      <c r="T49" s="77"/>
      <c r="U49">
        <v>905600</v>
      </c>
      <c r="V49">
        <v>2003</v>
      </c>
      <c r="W49" t="s">
        <v>608</v>
      </c>
      <c r="X49"/>
      <c r="Y49" s="76">
        <v>70</v>
      </c>
      <c r="Z49" s="76">
        <v>104.3</v>
      </c>
      <c r="AA49" s="76">
        <v>17.88</v>
      </c>
      <c r="AB49" s="151"/>
      <c r="AC49" s="151"/>
      <c r="AD49" s="156">
        <v>905600</v>
      </c>
      <c r="AE49" s="162">
        <v>2004</v>
      </c>
      <c r="AF49" s="156" t="s">
        <v>608</v>
      </c>
      <c r="AG49" s="156"/>
      <c r="AH49" s="171">
        <v>70</v>
      </c>
      <c r="AI49" s="156">
        <v>99.09</v>
      </c>
      <c r="AJ49" s="156">
        <v>16.989999999999998</v>
      </c>
      <c r="AK49" s="4"/>
      <c r="AL49" s="4"/>
      <c r="AM49" t="s">
        <v>314</v>
      </c>
      <c r="AN49">
        <v>2005</v>
      </c>
      <c r="AO49" t="s">
        <v>727</v>
      </c>
      <c r="AP49" t="s">
        <v>728</v>
      </c>
      <c r="AQ49" s="76">
        <v>70</v>
      </c>
      <c r="AR49" s="76">
        <v>70</v>
      </c>
      <c r="AS49">
        <v>75.48</v>
      </c>
      <c r="AT49" s="76">
        <v>12.9394285714286</v>
      </c>
      <c r="AU49" s="151"/>
      <c r="AV49" s="151"/>
      <c r="AW49" s="152">
        <v>905600</v>
      </c>
      <c r="AX49" s="177">
        <v>2006</v>
      </c>
      <c r="AY49" s="152" t="s">
        <v>317</v>
      </c>
      <c r="AZ49" s="152" t="s">
        <v>645</v>
      </c>
      <c r="BA49" s="152">
        <v>70</v>
      </c>
      <c r="BB49" s="152">
        <v>70</v>
      </c>
      <c r="BC49" s="152">
        <v>99.24</v>
      </c>
      <c r="BD49" s="152">
        <v>17.010000000000002</v>
      </c>
      <c r="BE49"/>
      <c r="BF49"/>
      <c r="BG49" s="78" t="s">
        <v>314</v>
      </c>
      <c r="BH49" s="78" t="s">
        <v>864</v>
      </c>
      <c r="BI49" s="78" t="s">
        <v>315</v>
      </c>
      <c r="BJ49" s="78" t="s">
        <v>316</v>
      </c>
      <c r="BK49">
        <v>70</v>
      </c>
      <c r="BL49">
        <v>70</v>
      </c>
      <c r="BM49">
        <v>76.78</v>
      </c>
      <c r="BN49">
        <v>13.2</v>
      </c>
      <c r="BO49" s="156"/>
      <c r="BP49" s="162"/>
      <c r="BQ49" s="152">
        <v>905600</v>
      </c>
      <c r="BR49" s="177">
        <v>2008</v>
      </c>
      <c r="BS49" s="152" t="s">
        <v>317</v>
      </c>
      <c r="BT49" s="152" t="s">
        <v>645</v>
      </c>
      <c r="BU49" s="152">
        <v>70</v>
      </c>
      <c r="BV49" s="152">
        <v>70</v>
      </c>
      <c r="BW49" s="152">
        <v>140</v>
      </c>
      <c r="BX49" s="152">
        <v>78.650000000000006</v>
      </c>
      <c r="BY49" s="152">
        <v>13.48</v>
      </c>
      <c r="CB49" s="24" t="s">
        <v>314</v>
      </c>
      <c r="CC49" s="3" t="s">
        <v>865</v>
      </c>
      <c r="CD49" s="27">
        <v>70</v>
      </c>
      <c r="CE49" s="82">
        <v>70</v>
      </c>
      <c r="CF49" s="82">
        <v>140</v>
      </c>
      <c r="CG49" s="82" t="s">
        <v>315</v>
      </c>
      <c r="CH49" s="82" t="s">
        <v>316</v>
      </c>
      <c r="CI49" s="82">
        <v>82.55</v>
      </c>
      <c r="CJ49" s="82">
        <v>14.16</v>
      </c>
      <c r="CK49" s="180"/>
      <c r="CL49" s="180" t="str">
        <f t="shared" si="35"/>
        <v xml:space="preserve"> </v>
      </c>
      <c r="CM49" s="196"/>
      <c r="CN49" s="197" t="s">
        <v>314</v>
      </c>
      <c r="CO49" s="192" t="s">
        <v>861</v>
      </c>
      <c r="CP49" s="156" t="s">
        <v>315</v>
      </c>
      <c r="CQ49" s="156" t="s">
        <v>316</v>
      </c>
      <c r="CR49" s="156">
        <v>70</v>
      </c>
      <c r="CS49" s="151">
        <v>94.29</v>
      </c>
      <c r="CT49" s="168">
        <v>16.164000000000001</v>
      </c>
      <c r="CV49" s="25" t="str">
        <f t="shared" si="36"/>
        <v xml:space="preserve"> </v>
      </c>
      <c r="CX49" s="129" t="s">
        <v>314</v>
      </c>
      <c r="CY49" s="49">
        <v>2011</v>
      </c>
      <c r="CZ49" s="49">
        <v>70</v>
      </c>
      <c r="DA49" s="27" t="s">
        <v>317</v>
      </c>
      <c r="DB49" s="27" t="s">
        <v>318</v>
      </c>
      <c r="DC49" s="29">
        <f t="shared" ref="DC49:DC59" si="52">(DD49/12)*CZ49</f>
        <v>95.666666666666657</v>
      </c>
      <c r="DD49" s="130">
        <v>16.399999999999999</v>
      </c>
      <c r="DE49" s="156"/>
      <c r="DF49" s="156" t="str">
        <f t="shared" ref="DF49:DF59" si="53">IF(CZ49-DJ49=0," ",DJ49-CZ49)</f>
        <v xml:space="preserve"> </v>
      </c>
      <c r="DG49" s="156"/>
      <c r="DH49" s="209" t="s">
        <v>314</v>
      </c>
      <c r="DI49" s="209">
        <v>2012</v>
      </c>
      <c r="DJ49" s="209">
        <v>70</v>
      </c>
      <c r="DK49" s="156" t="s">
        <v>317</v>
      </c>
      <c r="DL49" s="156" t="s">
        <v>318</v>
      </c>
      <c r="DM49" s="210">
        <v>126.2</v>
      </c>
      <c r="DN49" s="171">
        <f t="shared" ref="DN49:DN59" si="54">(DM49/DJ49)*12</f>
        <v>21.634285714285717</v>
      </c>
      <c r="DP49" s="27" t="str">
        <f t="shared" ref="DP49:DP59" si="55">IF(DJ49-DT49=0," ",DT49-DJ49)</f>
        <v xml:space="preserve"> </v>
      </c>
      <c r="DR49" s="49" t="s">
        <v>314</v>
      </c>
      <c r="DS49" s="49">
        <v>2013</v>
      </c>
      <c r="DT49" s="49">
        <v>70</v>
      </c>
      <c r="DU49" s="27">
        <v>-70</v>
      </c>
      <c r="DV49" s="27">
        <v>0</v>
      </c>
      <c r="DW49" s="27" t="s">
        <v>317</v>
      </c>
      <c r="DX49" s="27" t="s">
        <v>318</v>
      </c>
      <c r="DY49" s="130">
        <v>0</v>
      </c>
      <c r="DZ49" s="29">
        <f t="shared" ref="DZ49:DZ59" si="56">IF(DY49=0,0,(DY49/DV49)*12)</f>
        <v>0</v>
      </c>
      <c r="EA49" s="156"/>
      <c r="EB49" s="156" t="str">
        <f t="shared" si="38"/>
        <v xml:space="preserve"> </v>
      </c>
      <c r="EC49" s="230"/>
      <c r="ED49" s="209" t="s">
        <v>314</v>
      </c>
      <c r="EE49" s="209">
        <v>2014</v>
      </c>
      <c r="EF49" s="209">
        <v>70</v>
      </c>
      <c r="EG49" s="231">
        <v>-70</v>
      </c>
      <c r="EH49" s="156">
        <v>0</v>
      </c>
      <c r="EI49" s="156" t="s">
        <v>317</v>
      </c>
      <c r="EJ49" s="156" t="s">
        <v>318</v>
      </c>
      <c r="EK49" s="180">
        <v>0</v>
      </c>
      <c r="EL49" s="171">
        <f>IF(EK49=0,0,(EK49/EH49)*12)</f>
        <v>0</v>
      </c>
      <c r="EN49" s="27" t="str">
        <f t="shared" si="39"/>
        <v xml:space="preserve"> </v>
      </c>
      <c r="EP49" s="138" t="s">
        <v>314</v>
      </c>
      <c r="EQ49" s="49">
        <v>2015</v>
      </c>
      <c r="ER49" s="49">
        <v>70</v>
      </c>
      <c r="ES49" s="27">
        <v>0</v>
      </c>
      <c r="ET49" s="27">
        <v>70</v>
      </c>
      <c r="EU49" s="27" t="s">
        <v>317</v>
      </c>
      <c r="EV49" s="27" t="s">
        <v>318</v>
      </c>
      <c r="EW49" s="140">
        <v>0</v>
      </c>
      <c r="EX49" s="35">
        <f t="shared" si="13"/>
        <v>0</v>
      </c>
      <c r="EY49" s="156"/>
      <c r="EZ49" s="156" t="str">
        <f t="shared" si="40"/>
        <v xml:space="preserve"> </v>
      </c>
      <c r="FA49" s="230"/>
      <c r="FB49" s="251" t="s">
        <v>314</v>
      </c>
      <c r="FC49" s="209">
        <v>2016</v>
      </c>
      <c r="FD49" s="209">
        <v>70</v>
      </c>
      <c r="FE49" s="156"/>
      <c r="FF49" s="169">
        <f t="shared" ref="FF49:FF50" si="57">FD49-FE49</f>
        <v>70</v>
      </c>
      <c r="FG49" s="156" t="s">
        <v>317</v>
      </c>
      <c r="FH49" s="156" t="s">
        <v>318</v>
      </c>
      <c r="FI49" s="246">
        <v>0.09</v>
      </c>
      <c r="FJ49" s="252">
        <f t="shared" si="15"/>
        <v>1.5428571428571427E-2</v>
      </c>
      <c r="FL49" s="27" t="str">
        <f t="shared" si="41"/>
        <v xml:space="preserve"> </v>
      </c>
      <c r="FN49" s="31" t="s">
        <v>314</v>
      </c>
      <c r="FO49" s="20">
        <v>2017</v>
      </c>
      <c r="FP49" s="33">
        <v>70</v>
      </c>
      <c r="FR49" s="34">
        <v>70</v>
      </c>
      <c r="FS49" t="s">
        <v>317</v>
      </c>
      <c r="FT49" t="s">
        <v>320</v>
      </c>
      <c r="FU49" s="11">
        <v>0</v>
      </c>
      <c r="FV49" s="35">
        <f>IF(FU49&gt;0,(FU49/FR49)*12,FU49)</f>
        <v>0</v>
      </c>
      <c r="FW49" s="180"/>
      <c r="FX49" s="180" t="str">
        <f t="shared" si="42"/>
        <v xml:space="preserve"> </v>
      </c>
      <c r="FY49" s="235"/>
      <c r="FZ49" s="274" t="s">
        <v>314</v>
      </c>
      <c r="GA49" s="268">
        <v>2018</v>
      </c>
      <c r="GB49" s="152" t="s">
        <v>317</v>
      </c>
      <c r="GC49" s="152" t="s">
        <v>320</v>
      </c>
      <c r="GD49" s="152" t="s">
        <v>319</v>
      </c>
      <c r="GE49" s="275">
        <v>70</v>
      </c>
      <c r="GF49" s="156"/>
      <c r="GG49" s="273">
        <f>GE49-GF49</f>
        <v>70</v>
      </c>
      <c r="GH49" s="269">
        <v>0</v>
      </c>
      <c r="GI49" s="252">
        <f>IF(GH49&gt;0,(GH49/GG49)*12,GH49)</f>
        <v>0</v>
      </c>
    </row>
    <row r="50" spans="1:202" ht="12.75" customHeight="1" x14ac:dyDescent="0.25">
      <c r="A50" s="4"/>
      <c r="B50" s="4"/>
      <c r="C50" s="80">
        <v>905700</v>
      </c>
      <c r="D50">
        <v>2001</v>
      </c>
      <c r="E50" t="s">
        <v>867</v>
      </c>
      <c r="F50"/>
      <c r="G50" s="89">
        <v>80</v>
      </c>
      <c r="H50">
        <v>44.41</v>
      </c>
      <c r="I50">
        <v>6.66</v>
      </c>
      <c r="J50" s="151"/>
      <c r="K50" s="151"/>
      <c r="L50" s="157">
        <v>905700</v>
      </c>
      <c r="M50" s="152">
        <v>2002</v>
      </c>
      <c r="N50" s="152" t="s">
        <v>867</v>
      </c>
      <c r="O50" s="152"/>
      <c r="P50" s="160">
        <v>80</v>
      </c>
      <c r="Q50" s="152">
        <v>80.290000000000006</v>
      </c>
      <c r="R50" s="152">
        <v>12.04</v>
      </c>
      <c r="S50" s="77"/>
      <c r="T50" s="77"/>
      <c r="U50" s="80">
        <v>905700</v>
      </c>
      <c r="V50">
        <v>2003</v>
      </c>
      <c r="W50" t="s">
        <v>867</v>
      </c>
      <c r="X50"/>
      <c r="Y50" s="89">
        <v>80</v>
      </c>
      <c r="Z50">
        <v>61.6</v>
      </c>
      <c r="AA50">
        <v>9.24</v>
      </c>
      <c r="AB50" s="151"/>
      <c r="AC50" s="151"/>
      <c r="AD50" s="157">
        <v>905700</v>
      </c>
      <c r="AE50" s="162">
        <v>2004</v>
      </c>
      <c r="AF50" s="152" t="s">
        <v>867</v>
      </c>
      <c r="AG50" s="156"/>
      <c r="AH50" s="175">
        <v>80</v>
      </c>
      <c r="AI50" s="152">
        <v>43.87</v>
      </c>
      <c r="AJ50" s="152">
        <v>6.58</v>
      </c>
      <c r="AK50" s="4"/>
      <c r="AL50" s="4"/>
      <c r="AM50" s="80">
        <v>905700</v>
      </c>
      <c r="AN50">
        <v>2005</v>
      </c>
      <c r="AO50" t="s">
        <v>705</v>
      </c>
      <c r="AP50" t="s">
        <v>706</v>
      </c>
      <c r="AQ50" s="76">
        <v>80</v>
      </c>
      <c r="AR50" s="76">
        <v>53</v>
      </c>
      <c r="AS50">
        <v>59.78</v>
      </c>
      <c r="AT50" s="76">
        <v>8.9670000000000005</v>
      </c>
      <c r="AU50" s="151"/>
      <c r="AV50" s="151"/>
      <c r="AW50" s="157">
        <v>905700</v>
      </c>
      <c r="AX50" s="177">
        <v>2006</v>
      </c>
      <c r="AY50" s="178" t="s">
        <v>217</v>
      </c>
      <c r="AZ50" s="178" t="s">
        <v>218</v>
      </c>
      <c r="BA50" s="160">
        <v>80</v>
      </c>
      <c r="BB50" s="152">
        <v>52</v>
      </c>
      <c r="BC50" s="151">
        <v>73.14</v>
      </c>
      <c r="BD50" s="151">
        <v>10.92</v>
      </c>
      <c r="BE50"/>
      <c r="BF50"/>
      <c r="BG50" s="80">
        <v>905700</v>
      </c>
      <c r="BH50" s="78" t="s">
        <v>864</v>
      </c>
      <c r="BI50" s="78" t="s">
        <v>217</v>
      </c>
      <c r="BJ50" s="78" t="s">
        <v>218</v>
      </c>
      <c r="BK50">
        <v>80</v>
      </c>
      <c r="BL50">
        <v>76</v>
      </c>
      <c r="BM50">
        <v>59.58</v>
      </c>
      <c r="BN50">
        <v>8.8800000000000008</v>
      </c>
      <c r="BO50" s="156"/>
      <c r="BP50" s="162"/>
      <c r="BQ50" s="157">
        <v>905700</v>
      </c>
      <c r="BR50" s="177">
        <v>2008</v>
      </c>
      <c r="BS50" s="152" t="s">
        <v>823</v>
      </c>
      <c r="BT50" s="152" t="s">
        <v>824</v>
      </c>
      <c r="BU50" s="152">
        <v>80</v>
      </c>
      <c r="BV50" s="152">
        <v>76</v>
      </c>
      <c r="BW50" s="152">
        <v>156</v>
      </c>
      <c r="BX50" s="152">
        <v>57.04</v>
      </c>
      <c r="BY50" s="151">
        <f>(BX50/BU50)*12</f>
        <v>8.5559999999999992</v>
      </c>
      <c r="BZ50" s="148" t="s">
        <v>112</v>
      </c>
      <c r="CA50" s="147"/>
      <c r="CB50" s="39" t="s">
        <v>321</v>
      </c>
      <c r="CC50" s="3" t="s">
        <v>865</v>
      </c>
      <c r="CD50" s="41">
        <v>80</v>
      </c>
      <c r="CE50" s="82">
        <v>76</v>
      </c>
      <c r="CF50" s="82">
        <v>156</v>
      </c>
      <c r="CG50" s="82" t="s">
        <v>217</v>
      </c>
      <c r="CH50" s="82" t="s">
        <v>218</v>
      </c>
      <c r="CI50" s="82">
        <v>52.29</v>
      </c>
      <c r="CJ50" s="82">
        <v>7.8</v>
      </c>
      <c r="CK50" s="180" t="s">
        <v>113</v>
      </c>
      <c r="CL50" s="180" t="str">
        <f t="shared" si="35"/>
        <v xml:space="preserve"> </v>
      </c>
      <c r="CM50" s="196">
        <v>40299</v>
      </c>
      <c r="CN50" s="198" t="s">
        <v>321</v>
      </c>
      <c r="CO50" s="192" t="s">
        <v>861</v>
      </c>
      <c r="CP50" s="156" t="s">
        <v>217</v>
      </c>
      <c r="CQ50" s="156" t="s">
        <v>218</v>
      </c>
      <c r="CR50" s="156">
        <v>80</v>
      </c>
      <c r="CS50" s="151">
        <v>49.51</v>
      </c>
      <c r="CT50" s="168">
        <v>7.426499999999999</v>
      </c>
      <c r="CV50" s="25" t="str">
        <f t="shared" si="36"/>
        <v xml:space="preserve"> </v>
      </c>
      <c r="CX50" s="131" t="s">
        <v>321</v>
      </c>
      <c r="CY50" s="49">
        <v>2011</v>
      </c>
      <c r="CZ50" s="49">
        <v>80</v>
      </c>
      <c r="DA50" s="27" t="s">
        <v>219</v>
      </c>
      <c r="DB50" s="27" t="s">
        <v>220</v>
      </c>
      <c r="DC50" s="29">
        <f t="shared" si="52"/>
        <v>24.266666666666666</v>
      </c>
      <c r="DD50" s="130">
        <v>3.64</v>
      </c>
      <c r="DE50" s="172"/>
      <c r="DF50" s="156" t="str">
        <f t="shared" si="53"/>
        <v xml:space="preserve"> </v>
      </c>
      <c r="DG50" s="172"/>
      <c r="DH50" s="211" t="s">
        <v>321</v>
      </c>
      <c r="DI50" s="209">
        <v>2012</v>
      </c>
      <c r="DJ50" s="209">
        <v>80</v>
      </c>
      <c r="DK50" s="156" t="s">
        <v>219</v>
      </c>
      <c r="DL50" s="156" t="s">
        <v>220</v>
      </c>
      <c r="DM50" s="210">
        <v>78.959999999999994</v>
      </c>
      <c r="DN50" s="171">
        <f t="shared" si="54"/>
        <v>11.843999999999998</v>
      </c>
      <c r="DO50" s="41"/>
      <c r="DP50" s="27" t="str">
        <f t="shared" si="55"/>
        <v xml:space="preserve"> </v>
      </c>
      <c r="DQ50" s="41"/>
      <c r="DR50" s="132" t="s">
        <v>321</v>
      </c>
      <c r="DS50" s="49">
        <v>2013</v>
      </c>
      <c r="DT50" s="49">
        <v>80</v>
      </c>
      <c r="DU50" s="27">
        <v>0</v>
      </c>
      <c r="DV50" s="27">
        <v>80</v>
      </c>
      <c r="DW50" s="27" t="s">
        <v>219</v>
      </c>
      <c r="DX50" s="27" t="s">
        <v>220</v>
      </c>
      <c r="DY50" s="130">
        <v>66.666666666666671</v>
      </c>
      <c r="DZ50" s="29">
        <f t="shared" si="56"/>
        <v>10</v>
      </c>
      <c r="EA50" s="172"/>
      <c r="EB50" s="156" t="str">
        <f t="shared" si="38"/>
        <v xml:space="preserve"> </v>
      </c>
      <c r="EC50" s="232"/>
      <c r="ED50" s="211" t="s">
        <v>321</v>
      </c>
      <c r="EE50" s="209">
        <v>2014</v>
      </c>
      <c r="EF50" s="209">
        <v>80</v>
      </c>
      <c r="EG50" s="231">
        <v>0</v>
      </c>
      <c r="EH50" s="156">
        <v>80</v>
      </c>
      <c r="EI50" s="156" t="s">
        <v>219</v>
      </c>
      <c r="EJ50" s="156" t="s">
        <v>220</v>
      </c>
      <c r="EK50" s="180">
        <v>49.3</v>
      </c>
      <c r="EL50" s="171">
        <f>IF(EK50=0,0,(EK50/EH50)*12)</f>
        <v>7.3949999999999996</v>
      </c>
      <c r="EM50" s="41"/>
      <c r="EN50" s="27" t="str">
        <f t="shared" si="39"/>
        <v xml:space="preserve"> </v>
      </c>
      <c r="EO50" s="42"/>
      <c r="EP50" s="141" t="s">
        <v>321</v>
      </c>
      <c r="EQ50" s="49">
        <v>2015</v>
      </c>
      <c r="ER50" s="49">
        <v>80</v>
      </c>
      <c r="ES50" s="27">
        <v>0</v>
      </c>
      <c r="ET50" s="27">
        <v>80</v>
      </c>
      <c r="EU50" s="27" t="s">
        <v>219</v>
      </c>
      <c r="EV50" s="27" t="s">
        <v>220</v>
      </c>
      <c r="EW50" s="139">
        <v>47.31</v>
      </c>
      <c r="EX50" s="35">
        <f t="shared" si="13"/>
        <v>7.0964999999999998</v>
      </c>
      <c r="EY50" s="172"/>
      <c r="EZ50" s="156" t="str">
        <f t="shared" si="40"/>
        <v xml:space="preserve"> </v>
      </c>
      <c r="FA50" s="232"/>
      <c r="FB50" s="253" t="s">
        <v>321</v>
      </c>
      <c r="FC50" s="209">
        <v>2016</v>
      </c>
      <c r="FD50" s="209">
        <v>80</v>
      </c>
      <c r="FE50" s="156"/>
      <c r="FF50" s="169">
        <f t="shared" si="57"/>
        <v>80</v>
      </c>
      <c r="FG50" s="156" t="s">
        <v>219</v>
      </c>
      <c r="FH50" s="156" t="s">
        <v>220</v>
      </c>
      <c r="FI50" s="246">
        <v>56.83</v>
      </c>
      <c r="FJ50" s="252">
        <f t="shared" si="15"/>
        <v>8.5244999999999997</v>
      </c>
      <c r="FK50" s="41"/>
      <c r="FL50" s="27" t="str">
        <f t="shared" si="41"/>
        <v xml:space="preserve"> </v>
      </c>
      <c r="FM50" s="42"/>
      <c r="FN50" s="43" t="s">
        <v>321</v>
      </c>
      <c r="FO50" s="20">
        <v>2017</v>
      </c>
      <c r="FP50" s="33">
        <v>80</v>
      </c>
      <c r="FR50" s="34">
        <v>80</v>
      </c>
      <c r="FS50" t="s">
        <v>222</v>
      </c>
      <c r="FT50" t="s">
        <v>223</v>
      </c>
      <c r="FU50" s="11">
        <v>68.319999999999993</v>
      </c>
      <c r="FV50" s="35">
        <f>IF(FU50&gt;0,(FU50/FR50)*12,FU50)</f>
        <v>10.247999999999998</v>
      </c>
      <c r="FW50" s="180"/>
      <c r="FX50" s="180" t="str">
        <f t="shared" si="42"/>
        <v xml:space="preserve"> </v>
      </c>
      <c r="FY50" s="235"/>
      <c r="FZ50" s="278" t="s">
        <v>321</v>
      </c>
      <c r="GA50" s="268">
        <v>2018</v>
      </c>
      <c r="GB50" s="152" t="s">
        <v>222</v>
      </c>
      <c r="GC50" s="152" t="s">
        <v>223</v>
      </c>
      <c r="GD50" s="152" t="s">
        <v>322</v>
      </c>
      <c r="GE50" s="275">
        <v>80</v>
      </c>
      <c r="GF50" s="156"/>
      <c r="GG50" s="273">
        <f>GE50-GF50</f>
        <v>80</v>
      </c>
      <c r="GH50" s="269">
        <v>27.7</v>
      </c>
      <c r="GI50" s="252">
        <f>IF(GH50&gt;0,(GH50/GG50)*12,GH50)</f>
        <v>4.1550000000000002</v>
      </c>
      <c r="GJ50" s="41"/>
      <c r="GK50" s="41"/>
    </row>
    <row r="51" spans="1:202" ht="12.75" customHeight="1" x14ac:dyDescent="0.25">
      <c r="A51" s="4"/>
      <c r="B51" s="4"/>
      <c r="C51" s="80">
        <v>905800</v>
      </c>
      <c r="D51">
        <v>2001</v>
      </c>
      <c r="E51" t="s">
        <v>870</v>
      </c>
      <c r="F51" t="s">
        <v>871</v>
      </c>
      <c r="G51" s="89">
        <v>126</v>
      </c>
      <c r="H51">
        <v>38.94</v>
      </c>
      <c r="I51">
        <v>3.71</v>
      </c>
      <c r="J51" s="151"/>
      <c r="K51" s="151"/>
      <c r="L51" s="157">
        <v>905800</v>
      </c>
      <c r="M51" s="152">
        <v>2002</v>
      </c>
      <c r="N51" s="152" t="s">
        <v>870</v>
      </c>
      <c r="O51" s="152" t="s">
        <v>730</v>
      </c>
      <c r="P51" s="160">
        <v>126</v>
      </c>
      <c r="Q51" s="152">
        <v>102.37</v>
      </c>
      <c r="R51" s="152">
        <v>9.75</v>
      </c>
      <c r="S51" s="77"/>
      <c r="T51" s="77"/>
      <c r="U51" s="80">
        <v>905800</v>
      </c>
      <c r="V51">
        <v>2003</v>
      </c>
      <c r="W51" t="s">
        <v>870</v>
      </c>
      <c r="X51" t="s">
        <v>730</v>
      </c>
      <c r="Y51" s="89">
        <v>126</v>
      </c>
      <c r="Z51">
        <v>63.32</v>
      </c>
      <c r="AA51">
        <v>6.03</v>
      </c>
      <c r="AB51" s="151"/>
      <c r="AC51" s="151"/>
      <c r="AD51" s="157">
        <v>905800</v>
      </c>
      <c r="AE51" s="162">
        <v>2004</v>
      </c>
      <c r="AF51" s="152" t="s">
        <v>870</v>
      </c>
      <c r="AG51" s="152" t="s">
        <v>730</v>
      </c>
      <c r="AH51" s="175">
        <v>126</v>
      </c>
      <c r="AI51" s="152">
        <v>50.12</v>
      </c>
      <c r="AJ51" s="152">
        <v>4.7699999999999996</v>
      </c>
      <c r="AK51" s="4"/>
      <c r="AL51" s="4"/>
      <c r="AM51" s="80">
        <v>905800</v>
      </c>
      <c r="AN51">
        <v>2005</v>
      </c>
      <c r="AO51" t="s">
        <v>729</v>
      </c>
      <c r="AP51" t="s">
        <v>730</v>
      </c>
      <c r="AQ51" s="76">
        <v>126</v>
      </c>
      <c r="AR51" s="76">
        <v>22</v>
      </c>
      <c r="AS51">
        <v>35.450000000000003</v>
      </c>
      <c r="AT51" s="76">
        <v>3.3761904761904802</v>
      </c>
      <c r="AU51" s="151"/>
      <c r="AV51" s="151"/>
      <c r="AW51" s="157">
        <v>905800</v>
      </c>
      <c r="AX51" s="177">
        <v>2006</v>
      </c>
      <c r="AY51" s="152" t="s">
        <v>729</v>
      </c>
      <c r="AZ51" s="152" t="s">
        <v>730</v>
      </c>
      <c r="BA51" s="160">
        <v>126</v>
      </c>
      <c r="BB51" s="152">
        <v>19</v>
      </c>
      <c r="BC51" s="151">
        <v>57.44</v>
      </c>
      <c r="BD51" s="151">
        <v>5.52</v>
      </c>
      <c r="BE51"/>
      <c r="BF51"/>
      <c r="BG51" s="80">
        <v>905800</v>
      </c>
      <c r="BH51" s="78" t="s">
        <v>864</v>
      </c>
      <c r="BI51" s="78" t="s">
        <v>324</v>
      </c>
      <c r="BJ51" s="78" t="s">
        <v>325</v>
      </c>
      <c r="BK51">
        <v>126</v>
      </c>
      <c r="BL51">
        <v>-126</v>
      </c>
      <c r="BM51">
        <v>0</v>
      </c>
      <c r="BN51">
        <v>0</v>
      </c>
      <c r="BO51" s="156"/>
      <c r="BP51" s="162"/>
      <c r="BQ51" s="157">
        <v>905800</v>
      </c>
      <c r="BR51" s="177">
        <v>2008</v>
      </c>
      <c r="BS51" s="152" t="s">
        <v>827</v>
      </c>
      <c r="BT51" s="152" t="s">
        <v>828</v>
      </c>
      <c r="BU51" s="152">
        <v>126</v>
      </c>
      <c r="BV51" s="152">
        <v>-126</v>
      </c>
      <c r="BW51" s="152">
        <v>0</v>
      </c>
      <c r="BX51" s="152">
        <v>0</v>
      </c>
      <c r="BY51" s="152">
        <v>0</v>
      </c>
      <c r="BZ51" s="148" t="s">
        <v>112</v>
      </c>
      <c r="CA51" s="147"/>
      <c r="CB51" s="39" t="s">
        <v>323</v>
      </c>
      <c r="CC51" s="3" t="s">
        <v>865</v>
      </c>
      <c r="CD51" s="41">
        <v>126</v>
      </c>
      <c r="CE51" s="82">
        <v>-126</v>
      </c>
      <c r="CF51" s="82">
        <v>0</v>
      </c>
      <c r="CG51" s="82" t="s">
        <v>324</v>
      </c>
      <c r="CH51" s="82" t="s">
        <v>325</v>
      </c>
      <c r="CI51" s="82">
        <v>0</v>
      </c>
      <c r="CJ51" s="82">
        <v>0</v>
      </c>
      <c r="CK51" s="180" t="s">
        <v>113</v>
      </c>
      <c r="CL51" s="180" t="str">
        <f t="shared" si="35"/>
        <v xml:space="preserve"> </v>
      </c>
      <c r="CM51" s="196">
        <v>40269</v>
      </c>
      <c r="CN51" s="198" t="s">
        <v>323</v>
      </c>
      <c r="CO51" s="192" t="s">
        <v>861</v>
      </c>
      <c r="CP51" s="156" t="s">
        <v>324</v>
      </c>
      <c r="CQ51" s="156" t="s">
        <v>325</v>
      </c>
      <c r="CR51" s="156">
        <v>126</v>
      </c>
      <c r="CS51" s="151">
        <v>0</v>
      </c>
      <c r="CT51" s="168">
        <v>0</v>
      </c>
      <c r="CU51" s="25" t="s">
        <v>326</v>
      </c>
      <c r="CV51" s="25" t="str">
        <f t="shared" si="36"/>
        <v xml:space="preserve"> </v>
      </c>
      <c r="CW51" s="26">
        <v>40575</v>
      </c>
      <c r="CX51" s="131" t="s">
        <v>323</v>
      </c>
      <c r="CY51" s="49">
        <v>2011</v>
      </c>
      <c r="CZ51" s="49">
        <v>126</v>
      </c>
      <c r="DA51" s="27" t="s">
        <v>327</v>
      </c>
      <c r="DB51" s="27" t="s">
        <v>328</v>
      </c>
      <c r="DC51" s="29">
        <f t="shared" si="52"/>
        <v>0</v>
      </c>
      <c r="DD51" s="130">
        <v>0</v>
      </c>
      <c r="DE51" s="172"/>
      <c r="DF51" s="156" t="str">
        <f t="shared" si="53"/>
        <v xml:space="preserve"> </v>
      </c>
      <c r="DG51" s="172"/>
      <c r="DH51" s="211" t="s">
        <v>323</v>
      </c>
      <c r="DI51" s="209">
        <v>2012</v>
      </c>
      <c r="DJ51" s="209">
        <v>126</v>
      </c>
      <c r="DK51" s="156" t="s">
        <v>327</v>
      </c>
      <c r="DL51" s="156" t="s">
        <v>328</v>
      </c>
      <c r="DM51" s="210">
        <v>0</v>
      </c>
      <c r="DN51" s="171">
        <f t="shared" si="54"/>
        <v>0</v>
      </c>
      <c r="DO51" s="41"/>
      <c r="DP51" s="27" t="str">
        <f t="shared" si="55"/>
        <v xml:space="preserve"> </v>
      </c>
      <c r="DQ51" s="41"/>
      <c r="DR51" s="132" t="s">
        <v>323</v>
      </c>
      <c r="DS51" s="49">
        <v>2013</v>
      </c>
      <c r="DT51" s="49">
        <v>126</v>
      </c>
      <c r="DU51" s="27">
        <v>-126</v>
      </c>
      <c r="DV51" s="27">
        <v>0</v>
      </c>
      <c r="DW51" s="27" t="s">
        <v>327</v>
      </c>
      <c r="DX51" s="27" t="s">
        <v>328</v>
      </c>
      <c r="DY51" s="130">
        <v>0</v>
      </c>
      <c r="DZ51" s="29">
        <f t="shared" si="56"/>
        <v>0</v>
      </c>
      <c r="EA51" s="180" t="s">
        <v>329</v>
      </c>
      <c r="EB51" s="156">
        <f t="shared" si="38"/>
        <v>-126</v>
      </c>
      <c r="EC51" s="235" t="s">
        <v>330</v>
      </c>
      <c r="ED51" s="211"/>
      <c r="EE51" s="209"/>
      <c r="EF51" s="209"/>
      <c r="EG51" s="231"/>
      <c r="EH51" s="156"/>
      <c r="EI51" s="156"/>
      <c r="EJ51" s="156"/>
      <c r="EK51" s="180"/>
      <c r="EL51" s="171"/>
      <c r="EM51" s="25"/>
      <c r="EN51" s="27" t="str">
        <f t="shared" si="39"/>
        <v xml:space="preserve"> </v>
      </c>
      <c r="EO51" s="36"/>
      <c r="EP51" s="141"/>
      <c r="EQ51" s="49"/>
      <c r="ER51" s="49"/>
      <c r="EW51" s="44"/>
      <c r="EX51" s="35"/>
      <c r="EY51" s="180"/>
      <c r="EZ51" s="156" t="str">
        <f t="shared" si="40"/>
        <v xml:space="preserve"> </v>
      </c>
      <c r="FA51" s="235"/>
      <c r="FB51" s="253"/>
      <c r="FC51" s="209"/>
      <c r="FD51" s="209"/>
      <c r="FE51" s="156"/>
      <c r="FF51" s="169"/>
      <c r="FG51" s="156"/>
      <c r="FH51" s="156"/>
      <c r="FI51" s="246"/>
      <c r="FJ51" s="252"/>
      <c r="FK51" s="25"/>
      <c r="FL51" s="27" t="str">
        <f t="shared" si="41"/>
        <v xml:space="preserve"> </v>
      </c>
      <c r="FM51" s="36"/>
      <c r="FN51" s="43"/>
      <c r="FO51" s="49"/>
      <c r="FP51" s="33"/>
      <c r="FR51" s="34"/>
      <c r="FU51" s="11"/>
      <c r="FV51" s="35"/>
      <c r="FW51" s="180"/>
      <c r="FX51" s="180" t="str">
        <f t="shared" si="42"/>
        <v xml:space="preserve"> </v>
      </c>
      <c r="FY51" s="235"/>
      <c r="FZ51" s="278"/>
      <c r="GA51" s="268"/>
      <c r="GB51" s="152"/>
      <c r="GC51" s="152"/>
      <c r="GD51" s="152"/>
      <c r="GE51" s="275"/>
      <c r="GF51" s="156"/>
      <c r="GG51" s="279"/>
      <c r="GH51" s="269"/>
      <c r="GI51" s="252"/>
      <c r="GJ51" s="41"/>
      <c r="GK51" s="41"/>
    </row>
    <row r="52" spans="1:202" ht="12.75" customHeight="1" x14ac:dyDescent="0.25">
      <c r="A52" s="4"/>
      <c r="B52" s="4"/>
      <c r="C52">
        <v>905900</v>
      </c>
      <c r="D52">
        <v>2001</v>
      </c>
      <c r="E52" t="s">
        <v>600</v>
      </c>
      <c r="F52" t="s">
        <v>601</v>
      </c>
      <c r="G52" s="76">
        <v>106</v>
      </c>
      <c r="H52">
        <v>143.33000000000001</v>
      </c>
      <c r="I52">
        <v>16.23</v>
      </c>
      <c r="J52" s="151"/>
      <c r="K52" s="151"/>
      <c r="L52" s="152">
        <v>905900</v>
      </c>
      <c r="M52" s="152">
        <v>2002</v>
      </c>
      <c r="N52" s="152" t="s">
        <v>600</v>
      </c>
      <c r="O52" s="152" t="s">
        <v>601</v>
      </c>
      <c r="P52" s="153">
        <v>106</v>
      </c>
      <c r="Q52" s="153">
        <v>182.88</v>
      </c>
      <c r="R52" s="153">
        <v>20.7</v>
      </c>
      <c r="S52" s="77"/>
      <c r="T52" s="77"/>
      <c r="U52">
        <v>905900</v>
      </c>
      <c r="V52">
        <v>2003</v>
      </c>
      <c r="W52" t="s">
        <v>600</v>
      </c>
      <c r="X52" t="s">
        <v>601</v>
      </c>
      <c r="Y52" s="76">
        <v>106</v>
      </c>
      <c r="Z52" s="76">
        <v>152.74</v>
      </c>
      <c r="AA52" s="76">
        <v>17.29</v>
      </c>
      <c r="AB52" s="151"/>
      <c r="AC52" s="151"/>
      <c r="AD52" s="156">
        <v>905900</v>
      </c>
      <c r="AE52" s="162">
        <v>2004</v>
      </c>
      <c r="AF52" s="156" t="s">
        <v>600</v>
      </c>
      <c r="AG52" s="156" t="s">
        <v>601</v>
      </c>
      <c r="AH52" s="171">
        <v>106</v>
      </c>
      <c r="AI52" s="156">
        <v>146.44</v>
      </c>
      <c r="AJ52" s="156">
        <v>16.579999999999998</v>
      </c>
      <c r="AK52" s="4"/>
      <c r="AL52" s="4"/>
      <c r="AM52" t="s">
        <v>331</v>
      </c>
      <c r="AN52">
        <v>2005</v>
      </c>
      <c r="AO52" t="s">
        <v>731</v>
      </c>
      <c r="AP52" t="s">
        <v>732</v>
      </c>
      <c r="AQ52" s="76">
        <v>106</v>
      </c>
      <c r="AR52" s="76">
        <v>0</v>
      </c>
      <c r="AS52">
        <v>45.17</v>
      </c>
      <c r="AT52" s="76">
        <v>5.1135849056603702</v>
      </c>
      <c r="AU52" s="151"/>
      <c r="AV52" s="151"/>
      <c r="AW52" s="152">
        <v>905900</v>
      </c>
      <c r="AX52" s="177">
        <v>2006</v>
      </c>
      <c r="AY52" s="152" t="s">
        <v>787</v>
      </c>
      <c r="AZ52" s="152" t="s">
        <v>601</v>
      </c>
      <c r="BA52" s="152">
        <v>106</v>
      </c>
      <c r="BB52" s="152">
        <v>0</v>
      </c>
      <c r="BC52" s="152">
        <v>69.33</v>
      </c>
      <c r="BD52" s="152">
        <v>7.85</v>
      </c>
      <c r="BE52"/>
      <c r="BF52"/>
      <c r="BG52" s="78" t="s">
        <v>331</v>
      </c>
      <c r="BH52" s="78" t="s">
        <v>864</v>
      </c>
      <c r="BI52" s="78" t="s">
        <v>332</v>
      </c>
      <c r="BJ52" s="78" t="s">
        <v>333</v>
      </c>
      <c r="BK52">
        <v>106</v>
      </c>
      <c r="BL52">
        <v>0</v>
      </c>
      <c r="BM52">
        <v>30.79</v>
      </c>
      <c r="BN52">
        <v>3.48</v>
      </c>
      <c r="BO52" s="156"/>
      <c r="BP52" s="162"/>
      <c r="BQ52" s="152">
        <v>905900</v>
      </c>
      <c r="BR52" s="177">
        <v>2008</v>
      </c>
      <c r="BS52" s="152" t="s">
        <v>787</v>
      </c>
      <c r="BT52" s="152" t="s">
        <v>601</v>
      </c>
      <c r="BU52" s="152">
        <v>106</v>
      </c>
      <c r="BV52" s="152">
        <v>0</v>
      </c>
      <c r="BW52" s="152">
        <v>106</v>
      </c>
      <c r="BX52" s="152">
        <v>24.94</v>
      </c>
      <c r="BY52" s="152">
        <v>2.82</v>
      </c>
      <c r="CB52" s="24" t="s">
        <v>331</v>
      </c>
      <c r="CC52" s="3" t="s">
        <v>865</v>
      </c>
      <c r="CD52" s="27">
        <v>106</v>
      </c>
      <c r="CE52" s="82">
        <v>0</v>
      </c>
      <c r="CF52" s="82">
        <v>106</v>
      </c>
      <c r="CG52" s="82" t="s">
        <v>332</v>
      </c>
      <c r="CH52" s="82" t="s">
        <v>333</v>
      </c>
      <c r="CI52" s="82">
        <v>17.45</v>
      </c>
      <c r="CJ52" s="82">
        <v>1.92</v>
      </c>
      <c r="CK52" s="180"/>
      <c r="CL52" s="180" t="str">
        <f t="shared" si="35"/>
        <v xml:space="preserve"> </v>
      </c>
      <c r="CM52" s="196"/>
      <c r="CN52" s="197" t="s">
        <v>331</v>
      </c>
      <c r="CO52" s="192" t="s">
        <v>861</v>
      </c>
      <c r="CP52" s="156" t="s">
        <v>332</v>
      </c>
      <c r="CQ52" s="156" t="s">
        <v>333</v>
      </c>
      <c r="CR52" s="156">
        <v>106</v>
      </c>
      <c r="CS52" s="151">
        <v>121.82</v>
      </c>
      <c r="CT52" s="168">
        <v>13.790943396226416</v>
      </c>
      <c r="CV52" s="25" t="str">
        <f t="shared" si="36"/>
        <v xml:space="preserve"> </v>
      </c>
      <c r="CX52" s="129" t="s">
        <v>331</v>
      </c>
      <c r="CY52" s="49">
        <v>2011</v>
      </c>
      <c r="CZ52" s="49">
        <v>106</v>
      </c>
      <c r="DA52" s="27" t="s">
        <v>334</v>
      </c>
      <c r="DB52" s="27" t="s">
        <v>335</v>
      </c>
      <c r="DC52" s="29">
        <f t="shared" si="52"/>
        <v>139.47833333333332</v>
      </c>
      <c r="DD52" s="130">
        <v>15.79</v>
      </c>
      <c r="DE52" s="156"/>
      <c r="DF52" s="156" t="str">
        <f t="shared" si="53"/>
        <v xml:space="preserve"> </v>
      </c>
      <c r="DG52" s="156"/>
      <c r="DH52" s="209" t="s">
        <v>331</v>
      </c>
      <c r="DI52" s="209">
        <v>2012</v>
      </c>
      <c r="DJ52" s="209">
        <v>106</v>
      </c>
      <c r="DK52" s="156" t="s">
        <v>334</v>
      </c>
      <c r="DL52" s="156" t="s">
        <v>335</v>
      </c>
      <c r="DM52" s="210">
        <v>141.4</v>
      </c>
      <c r="DN52" s="171">
        <f t="shared" si="54"/>
        <v>16.007547169811321</v>
      </c>
      <c r="DP52" s="27" t="str">
        <f t="shared" si="55"/>
        <v xml:space="preserve"> </v>
      </c>
      <c r="DR52" s="49" t="s">
        <v>331</v>
      </c>
      <c r="DS52" s="49">
        <v>2013</v>
      </c>
      <c r="DT52" s="49">
        <v>106</v>
      </c>
      <c r="DU52" s="27">
        <v>85</v>
      </c>
      <c r="DV52" s="27">
        <v>191</v>
      </c>
      <c r="DW52" s="27" t="s">
        <v>334</v>
      </c>
      <c r="DX52" s="27" t="s">
        <v>335</v>
      </c>
      <c r="DY52" s="130">
        <v>150.89000000000001</v>
      </c>
      <c r="DZ52" s="29">
        <f t="shared" si="56"/>
        <v>9.48</v>
      </c>
      <c r="EA52" s="156"/>
      <c r="EB52" s="156" t="str">
        <f t="shared" si="38"/>
        <v xml:space="preserve"> </v>
      </c>
      <c r="EC52" s="230"/>
      <c r="ED52" s="209" t="s">
        <v>331</v>
      </c>
      <c r="EE52" s="209">
        <v>2014</v>
      </c>
      <c r="EF52" s="209">
        <v>106</v>
      </c>
      <c r="EG52" s="231">
        <v>106</v>
      </c>
      <c r="EH52" s="156">
        <v>212</v>
      </c>
      <c r="EI52" s="156" t="s">
        <v>334</v>
      </c>
      <c r="EJ52" s="156" t="s">
        <v>335</v>
      </c>
      <c r="EK52" s="180">
        <v>95.85</v>
      </c>
      <c r="EL52" s="171">
        <f t="shared" ref="EL52:EL59" si="58">IF(EK52=0,0,(EK52/EH52)*12)</f>
        <v>5.4254716981132072</v>
      </c>
      <c r="EN52" s="27" t="str">
        <f t="shared" si="39"/>
        <v xml:space="preserve"> </v>
      </c>
      <c r="EP52" s="138" t="s">
        <v>331</v>
      </c>
      <c r="EQ52" s="49">
        <v>2015</v>
      </c>
      <c r="ER52" s="49">
        <v>106</v>
      </c>
      <c r="ES52" s="27">
        <v>53</v>
      </c>
      <c r="ET52" s="27">
        <v>159</v>
      </c>
      <c r="EU52" s="27" t="s">
        <v>334</v>
      </c>
      <c r="EV52" s="27" t="s">
        <v>335</v>
      </c>
      <c r="EW52" s="142">
        <v>158.55000000000001</v>
      </c>
      <c r="EX52" s="35">
        <f t="shared" si="13"/>
        <v>11.966037735849056</v>
      </c>
      <c r="EY52" s="156"/>
      <c r="EZ52" s="156" t="str">
        <f t="shared" si="40"/>
        <v xml:space="preserve"> </v>
      </c>
      <c r="FA52" s="230"/>
      <c r="FB52" s="251" t="s">
        <v>331</v>
      </c>
      <c r="FC52" s="209">
        <v>2016</v>
      </c>
      <c r="FD52" s="209">
        <v>106</v>
      </c>
      <c r="FE52" s="156"/>
      <c r="FF52" s="169">
        <f t="shared" ref="FF52:FF59" si="59">FD52-FE52</f>
        <v>106</v>
      </c>
      <c r="FG52" s="156" t="s">
        <v>334</v>
      </c>
      <c r="FH52" s="156" t="s">
        <v>335</v>
      </c>
      <c r="FI52" s="246">
        <v>142.91999999999999</v>
      </c>
      <c r="FJ52" s="252">
        <f t="shared" si="15"/>
        <v>16.179622641509432</v>
      </c>
      <c r="FL52" s="27" t="str">
        <f t="shared" si="41"/>
        <v xml:space="preserve"> </v>
      </c>
      <c r="FN52" s="31" t="s">
        <v>331</v>
      </c>
      <c r="FO52" s="20">
        <v>2017</v>
      </c>
      <c r="FP52" s="33">
        <v>106</v>
      </c>
      <c r="FR52" s="34">
        <v>106</v>
      </c>
      <c r="FS52" t="s">
        <v>337</v>
      </c>
      <c r="FT52" t="s">
        <v>338</v>
      </c>
      <c r="FU52" s="11">
        <v>135.66</v>
      </c>
      <c r="FV52" s="35">
        <f>IF(FU52&gt;0,(FU52/FR52)*12,FU52)</f>
        <v>15.357735849056604</v>
      </c>
      <c r="FW52" s="180"/>
      <c r="FX52" s="180" t="str">
        <f t="shared" si="42"/>
        <v xml:space="preserve"> </v>
      </c>
      <c r="FY52" s="235"/>
      <c r="FZ52" s="274" t="s">
        <v>331</v>
      </c>
      <c r="GA52" s="268">
        <v>2018</v>
      </c>
      <c r="GB52" s="152" t="s">
        <v>337</v>
      </c>
      <c r="GC52" s="152" t="s">
        <v>338</v>
      </c>
      <c r="GD52" s="152" t="s">
        <v>336</v>
      </c>
      <c r="GE52" s="275">
        <v>106</v>
      </c>
      <c r="GF52" s="156"/>
      <c r="GG52" s="273">
        <f>GE52-GF52</f>
        <v>106</v>
      </c>
      <c r="GH52" s="269">
        <v>128.16</v>
      </c>
      <c r="GI52" s="252">
        <f>IF(GH52&gt;0,(GH52/GG52)*12,GH52)</f>
        <v>14.508679245283018</v>
      </c>
    </row>
    <row r="53" spans="1:202" ht="12.75" customHeight="1" x14ac:dyDescent="0.25">
      <c r="A53" s="4"/>
      <c r="B53" s="4"/>
      <c r="C53">
        <v>906000</v>
      </c>
      <c r="D53">
        <v>2001</v>
      </c>
      <c r="E53" t="s">
        <v>603</v>
      </c>
      <c r="F53" t="s">
        <v>604</v>
      </c>
      <c r="G53" s="76">
        <v>74</v>
      </c>
      <c r="H53">
        <v>53.9</v>
      </c>
      <c r="I53">
        <v>8.74</v>
      </c>
      <c r="J53" s="151"/>
      <c r="K53" s="151"/>
      <c r="L53" s="152">
        <v>906000</v>
      </c>
      <c r="M53" s="152">
        <v>2002</v>
      </c>
      <c r="N53" s="152" t="s">
        <v>603</v>
      </c>
      <c r="O53" s="152" t="s">
        <v>604</v>
      </c>
      <c r="P53" s="153">
        <v>74</v>
      </c>
      <c r="Q53" s="153">
        <v>133.83000000000001</v>
      </c>
      <c r="R53" s="153">
        <v>21.7</v>
      </c>
      <c r="S53" s="77"/>
      <c r="T53" s="77"/>
      <c r="U53">
        <v>906000</v>
      </c>
      <c r="V53">
        <v>2003</v>
      </c>
      <c r="W53" t="s">
        <v>603</v>
      </c>
      <c r="X53" t="s">
        <v>604</v>
      </c>
      <c r="Y53" s="76">
        <v>74</v>
      </c>
      <c r="Z53" s="76">
        <v>111.04</v>
      </c>
      <c r="AA53" s="76">
        <v>18.010000000000002</v>
      </c>
      <c r="AB53" s="151"/>
      <c r="AC53" s="151"/>
      <c r="AD53" s="156">
        <v>906000</v>
      </c>
      <c r="AE53" s="162">
        <v>2004</v>
      </c>
      <c r="AF53" s="156" t="s">
        <v>603</v>
      </c>
      <c r="AG53" s="156" t="s">
        <v>604</v>
      </c>
      <c r="AH53" s="171">
        <v>74</v>
      </c>
      <c r="AI53" s="156">
        <v>49.39</v>
      </c>
      <c r="AJ53" s="156">
        <v>8.01</v>
      </c>
      <c r="AK53" s="4"/>
      <c r="AL53" s="4"/>
      <c r="AM53" t="s">
        <v>339</v>
      </c>
      <c r="AN53">
        <v>2005</v>
      </c>
      <c r="AO53" t="s">
        <v>733</v>
      </c>
      <c r="AP53" t="s">
        <v>704</v>
      </c>
      <c r="AQ53" s="76">
        <v>74</v>
      </c>
      <c r="AR53" s="76">
        <v>0</v>
      </c>
      <c r="AS53">
        <v>15.98</v>
      </c>
      <c r="AT53" s="76">
        <v>2.5913513513513502</v>
      </c>
      <c r="AU53" s="151"/>
      <c r="AV53" s="151"/>
      <c r="AW53" s="152">
        <v>906000</v>
      </c>
      <c r="AX53" s="177">
        <v>2006</v>
      </c>
      <c r="AY53" s="152" t="s">
        <v>788</v>
      </c>
      <c r="AZ53" s="152" t="s">
        <v>604</v>
      </c>
      <c r="BA53" s="152">
        <v>74</v>
      </c>
      <c r="BB53" s="152">
        <v>0</v>
      </c>
      <c r="BC53" s="152">
        <v>30.15</v>
      </c>
      <c r="BD53" s="152">
        <v>4.8899999999999997</v>
      </c>
      <c r="BE53"/>
      <c r="BF53"/>
      <c r="BG53" s="78" t="s">
        <v>339</v>
      </c>
      <c r="BH53" s="78" t="s">
        <v>864</v>
      </c>
      <c r="BI53" s="78" t="s">
        <v>340</v>
      </c>
      <c r="BJ53" s="78" t="s">
        <v>341</v>
      </c>
      <c r="BK53">
        <v>74</v>
      </c>
      <c r="BL53">
        <v>0</v>
      </c>
      <c r="BM53">
        <v>21.14</v>
      </c>
      <c r="BN53">
        <v>3.48</v>
      </c>
      <c r="BO53" s="156"/>
      <c r="BP53" s="162"/>
      <c r="BQ53" s="152">
        <v>906000</v>
      </c>
      <c r="BR53" s="177">
        <v>2008</v>
      </c>
      <c r="BS53" s="152" t="s">
        <v>788</v>
      </c>
      <c r="BT53" s="152" t="s">
        <v>604</v>
      </c>
      <c r="BU53" s="152">
        <v>74</v>
      </c>
      <c r="BV53" s="152">
        <v>0</v>
      </c>
      <c r="BW53" s="152">
        <v>74</v>
      </c>
      <c r="BX53" s="152">
        <v>24.55</v>
      </c>
      <c r="BY53" s="152">
        <v>3.98</v>
      </c>
      <c r="CB53" s="24" t="s">
        <v>339</v>
      </c>
      <c r="CC53" s="3" t="s">
        <v>865</v>
      </c>
      <c r="CD53" s="27">
        <v>74</v>
      </c>
      <c r="CE53" s="82">
        <v>0</v>
      </c>
      <c r="CF53" s="82">
        <v>74</v>
      </c>
      <c r="CG53" s="82" t="s">
        <v>340</v>
      </c>
      <c r="CH53" s="82" t="s">
        <v>341</v>
      </c>
      <c r="CI53" s="82">
        <v>9.27</v>
      </c>
      <c r="CJ53" s="82">
        <v>1.56</v>
      </c>
      <c r="CK53" s="180"/>
      <c r="CL53" s="180" t="str">
        <f t="shared" si="35"/>
        <v xml:space="preserve"> </v>
      </c>
      <c r="CM53" s="196"/>
      <c r="CN53" s="197" t="s">
        <v>339</v>
      </c>
      <c r="CO53" s="192" t="s">
        <v>861</v>
      </c>
      <c r="CP53" s="156" t="s">
        <v>340</v>
      </c>
      <c r="CQ53" s="156" t="s">
        <v>341</v>
      </c>
      <c r="CR53" s="156">
        <v>74</v>
      </c>
      <c r="CS53" s="151">
        <v>66.84</v>
      </c>
      <c r="CT53" s="168">
        <v>10.838918918918921</v>
      </c>
      <c r="CV53" s="25" t="str">
        <f t="shared" si="36"/>
        <v xml:space="preserve"> </v>
      </c>
      <c r="CX53" s="129" t="s">
        <v>339</v>
      </c>
      <c r="CY53" s="49">
        <v>2011</v>
      </c>
      <c r="CZ53" s="49">
        <v>74</v>
      </c>
      <c r="DA53" s="27" t="s">
        <v>342</v>
      </c>
      <c r="DB53" s="27" t="s">
        <v>343</v>
      </c>
      <c r="DC53" s="29">
        <f t="shared" si="52"/>
        <v>77.885000000000005</v>
      </c>
      <c r="DD53" s="130">
        <v>12.63</v>
      </c>
      <c r="DE53" s="156"/>
      <c r="DF53" s="156" t="str">
        <f t="shared" si="53"/>
        <v xml:space="preserve"> </v>
      </c>
      <c r="DG53" s="156"/>
      <c r="DH53" s="209" t="s">
        <v>339</v>
      </c>
      <c r="DI53" s="209">
        <v>2012</v>
      </c>
      <c r="DJ53" s="209">
        <v>74</v>
      </c>
      <c r="DK53" s="156" t="s">
        <v>342</v>
      </c>
      <c r="DL53" s="156" t="s">
        <v>343</v>
      </c>
      <c r="DM53" s="210">
        <v>134.63999999999999</v>
      </c>
      <c r="DN53" s="171">
        <f t="shared" si="54"/>
        <v>21.833513513513513</v>
      </c>
      <c r="DP53" s="27" t="str">
        <f t="shared" si="55"/>
        <v xml:space="preserve"> </v>
      </c>
      <c r="DR53" s="49" t="s">
        <v>339</v>
      </c>
      <c r="DS53" s="49">
        <v>2013</v>
      </c>
      <c r="DT53" s="49">
        <v>74</v>
      </c>
      <c r="DU53" s="27">
        <v>0</v>
      </c>
      <c r="DV53" s="27">
        <v>74</v>
      </c>
      <c r="DW53" s="27" t="s">
        <v>342</v>
      </c>
      <c r="DX53" s="27" t="s">
        <v>343</v>
      </c>
      <c r="DY53" s="130">
        <v>49.579999999999991</v>
      </c>
      <c r="DZ53" s="29">
        <f t="shared" si="56"/>
        <v>8.0399999999999991</v>
      </c>
      <c r="EA53" s="156"/>
      <c r="EB53" s="156" t="str">
        <f t="shared" si="38"/>
        <v xml:space="preserve"> </v>
      </c>
      <c r="EC53" s="230"/>
      <c r="ED53" s="209" t="s">
        <v>339</v>
      </c>
      <c r="EE53" s="209">
        <v>2014</v>
      </c>
      <c r="EF53" s="209">
        <v>74</v>
      </c>
      <c r="EG53" s="231">
        <v>0</v>
      </c>
      <c r="EH53" s="156">
        <v>74</v>
      </c>
      <c r="EI53" s="156" t="s">
        <v>342</v>
      </c>
      <c r="EJ53" s="156" t="s">
        <v>343</v>
      </c>
      <c r="EK53" s="180">
        <v>24.47</v>
      </c>
      <c r="EL53" s="171">
        <f t="shared" si="58"/>
        <v>3.9681081081081082</v>
      </c>
      <c r="EN53" s="27" t="str">
        <f t="shared" si="39"/>
        <v xml:space="preserve"> </v>
      </c>
      <c r="EP53" s="138" t="s">
        <v>339</v>
      </c>
      <c r="EQ53" s="49">
        <v>2015</v>
      </c>
      <c r="ER53" s="49">
        <v>74</v>
      </c>
      <c r="ES53" s="27">
        <v>0</v>
      </c>
      <c r="ET53" s="27">
        <v>74</v>
      </c>
      <c r="EU53" s="27" t="s">
        <v>342</v>
      </c>
      <c r="EV53" s="27" t="s">
        <v>343</v>
      </c>
      <c r="EW53" s="139">
        <v>72.87</v>
      </c>
      <c r="EX53" s="35">
        <f t="shared" si="13"/>
        <v>11.816756756756758</v>
      </c>
      <c r="EY53" s="156" t="s">
        <v>344</v>
      </c>
      <c r="EZ53" s="156" t="str">
        <f t="shared" si="40"/>
        <v xml:space="preserve"> </v>
      </c>
      <c r="FA53" s="230" t="s">
        <v>345</v>
      </c>
      <c r="FB53" s="251" t="s">
        <v>339</v>
      </c>
      <c r="FC53" s="209">
        <v>2016</v>
      </c>
      <c r="FD53" s="209">
        <v>74</v>
      </c>
      <c r="FE53" s="156"/>
      <c r="FF53" s="169">
        <f t="shared" si="59"/>
        <v>74</v>
      </c>
      <c r="FG53" s="156" t="s">
        <v>346</v>
      </c>
      <c r="FH53" s="156" t="s">
        <v>343</v>
      </c>
      <c r="FI53" s="246">
        <v>68.05</v>
      </c>
      <c r="FJ53" s="252">
        <f t="shared" si="15"/>
        <v>11.035135135135135</v>
      </c>
      <c r="FL53" s="27" t="str">
        <f t="shared" si="41"/>
        <v xml:space="preserve"> </v>
      </c>
      <c r="FN53" s="31" t="s">
        <v>339</v>
      </c>
      <c r="FO53" s="20">
        <v>2017</v>
      </c>
      <c r="FP53" s="33">
        <v>74</v>
      </c>
      <c r="FR53" s="34">
        <v>74</v>
      </c>
      <c r="FS53" t="s">
        <v>348</v>
      </c>
      <c r="FT53" t="s">
        <v>349</v>
      </c>
      <c r="FU53" s="11">
        <v>90.99</v>
      </c>
      <c r="FV53" s="35">
        <f>IF(FU53&gt;0,(FU53/FR53)*12,FU53)</f>
        <v>14.755135135135134</v>
      </c>
      <c r="FW53" s="180"/>
      <c r="FX53" s="180" t="str">
        <f t="shared" si="42"/>
        <v xml:space="preserve"> </v>
      </c>
      <c r="FY53" s="235"/>
      <c r="FZ53" s="274" t="s">
        <v>339</v>
      </c>
      <c r="GA53" s="268">
        <v>2018</v>
      </c>
      <c r="GB53" s="152" t="s">
        <v>348</v>
      </c>
      <c r="GC53" s="152" t="s">
        <v>349</v>
      </c>
      <c r="GD53" s="152" t="s">
        <v>347</v>
      </c>
      <c r="GE53" s="275">
        <v>74</v>
      </c>
      <c r="GF53" s="156">
        <v>74</v>
      </c>
      <c r="GG53" s="273">
        <f>GE53-GF53</f>
        <v>0</v>
      </c>
      <c r="GH53" s="269">
        <v>0</v>
      </c>
      <c r="GI53" s="252">
        <f>IF(GH53&gt;0,(GH53/GG53)*12,GH53)</f>
        <v>0</v>
      </c>
    </row>
    <row r="54" spans="1:202" ht="12.75" customHeight="1" x14ac:dyDescent="0.25">
      <c r="A54" s="4"/>
      <c r="B54" s="4"/>
      <c r="C54">
        <v>906100</v>
      </c>
      <c r="D54">
        <v>2001</v>
      </c>
      <c r="E54" t="s">
        <v>574</v>
      </c>
      <c r="F54" t="s">
        <v>573</v>
      </c>
      <c r="G54" s="76">
        <v>100</v>
      </c>
      <c r="H54">
        <v>68.53</v>
      </c>
      <c r="I54">
        <v>8.2200000000000006</v>
      </c>
      <c r="J54" s="151"/>
      <c r="K54" s="151"/>
      <c r="L54" s="152">
        <v>906100</v>
      </c>
      <c r="M54" s="152">
        <v>2002</v>
      </c>
      <c r="N54" s="152" t="s">
        <v>574</v>
      </c>
      <c r="O54" s="152" t="s">
        <v>573</v>
      </c>
      <c r="P54" s="153">
        <v>100</v>
      </c>
      <c r="Q54" s="153">
        <v>106.98</v>
      </c>
      <c r="R54" s="153">
        <v>12.84</v>
      </c>
      <c r="S54" s="77"/>
      <c r="T54" s="77"/>
      <c r="U54">
        <v>906100</v>
      </c>
      <c r="V54">
        <v>2003</v>
      </c>
      <c r="W54" t="s">
        <v>574</v>
      </c>
      <c r="X54" t="s">
        <v>573</v>
      </c>
      <c r="Y54" s="76">
        <v>100</v>
      </c>
      <c r="Z54" s="76">
        <v>113.73</v>
      </c>
      <c r="AA54" s="76">
        <v>13.65</v>
      </c>
      <c r="AB54" s="151"/>
      <c r="AC54" s="151"/>
      <c r="AD54" s="172">
        <v>906100</v>
      </c>
      <c r="AE54" s="162">
        <v>2004</v>
      </c>
      <c r="AF54" s="172" t="s">
        <v>574</v>
      </c>
      <c r="AG54" s="172" t="s">
        <v>573</v>
      </c>
      <c r="AH54" s="173">
        <v>100</v>
      </c>
      <c r="AI54" s="172">
        <v>82.09</v>
      </c>
      <c r="AJ54" s="172">
        <v>9.85</v>
      </c>
      <c r="AK54" s="4"/>
      <c r="AL54" s="4"/>
      <c r="AM54" t="s">
        <v>350</v>
      </c>
      <c r="AN54">
        <v>2005</v>
      </c>
      <c r="AO54" t="s">
        <v>353</v>
      </c>
      <c r="AP54" t="s">
        <v>734</v>
      </c>
      <c r="AQ54" s="76">
        <v>100</v>
      </c>
      <c r="AR54" s="76">
        <v>41</v>
      </c>
      <c r="AS54">
        <v>55.81</v>
      </c>
      <c r="AT54" s="76">
        <v>6.6971999999999898</v>
      </c>
      <c r="AU54" s="151"/>
      <c r="AV54" s="151"/>
      <c r="AW54" s="152">
        <v>906100</v>
      </c>
      <c r="AX54" s="177">
        <v>2006</v>
      </c>
      <c r="AY54" s="152" t="s">
        <v>789</v>
      </c>
      <c r="AZ54" s="152" t="s">
        <v>573</v>
      </c>
      <c r="BA54" s="152">
        <v>100</v>
      </c>
      <c r="BB54" s="152">
        <v>41</v>
      </c>
      <c r="BC54" s="152">
        <v>65.52</v>
      </c>
      <c r="BD54" s="152">
        <v>7.86</v>
      </c>
      <c r="BE54"/>
      <c r="BF54"/>
      <c r="BG54" s="78" t="s">
        <v>350</v>
      </c>
      <c r="BH54" s="78" t="s">
        <v>864</v>
      </c>
      <c r="BI54" s="78" t="s">
        <v>351</v>
      </c>
      <c r="BJ54" s="78" t="s">
        <v>352</v>
      </c>
      <c r="BK54">
        <v>100</v>
      </c>
      <c r="BL54">
        <v>74</v>
      </c>
      <c r="BM54">
        <v>42.45</v>
      </c>
      <c r="BN54">
        <v>5.04</v>
      </c>
      <c r="BO54" s="156"/>
      <c r="BP54" s="162"/>
      <c r="BQ54" s="152">
        <v>906100</v>
      </c>
      <c r="BR54" s="177">
        <v>2008</v>
      </c>
      <c r="BS54" s="152" t="s">
        <v>789</v>
      </c>
      <c r="BT54" s="152" t="s">
        <v>573</v>
      </c>
      <c r="BU54" s="152">
        <v>100</v>
      </c>
      <c r="BV54" s="152">
        <v>74</v>
      </c>
      <c r="BW54" s="152">
        <v>174</v>
      </c>
      <c r="BX54" s="152">
        <v>58.84</v>
      </c>
      <c r="BY54" s="152">
        <v>7.06</v>
      </c>
      <c r="CB54" s="24" t="s">
        <v>350</v>
      </c>
      <c r="CC54" s="3" t="s">
        <v>865</v>
      </c>
      <c r="CD54" s="27">
        <v>100</v>
      </c>
      <c r="CE54" s="82">
        <v>40</v>
      </c>
      <c r="CF54" s="82">
        <v>140</v>
      </c>
      <c r="CG54" s="82" t="s">
        <v>351</v>
      </c>
      <c r="CH54" s="82" t="s">
        <v>352</v>
      </c>
      <c r="CI54" s="82">
        <v>53.53</v>
      </c>
      <c r="CJ54" s="82">
        <v>6.48</v>
      </c>
      <c r="CK54" s="180"/>
      <c r="CL54" s="180" t="str">
        <f t="shared" si="35"/>
        <v xml:space="preserve"> </v>
      </c>
      <c r="CM54" s="196"/>
      <c r="CN54" s="197" t="s">
        <v>350</v>
      </c>
      <c r="CO54" s="192" t="s">
        <v>861</v>
      </c>
      <c r="CP54" s="156" t="s">
        <v>351</v>
      </c>
      <c r="CQ54" s="156" t="s">
        <v>352</v>
      </c>
      <c r="CR54" s="156">
        <v>100</v>
      </c>
      <c r="CS54" s="151">
        <v>62.19</v>
      </c>
      <c r="CT54" s="168">
        <v>7.4627999999999997</v>
      </c>
      <c r="CV54" s="25" t="str">
        <f t="shared" si="36"/>
        <v xml:space="preserve"> </v>
      </c>
      <c r="CX54" s="129" t="s">
        <v>350</v>
      </c>
      <c r="CY54" s="49">
        <v>2011</v>
      </c>
      <c r="CZ54" s="49">
        <v>100</v>
      </c>
      <c r="DA54" s="27" t="s">
        <v>353</v>
      </c>
      <c r="DB54" s="27" t="s">
        <v>354</v>
      </c>
      <c r="DC54" s="29">
        <f t="shared" si="52"/>
        <v>62.583333333333336</v>
      </c>
      <c r="DD54" s="130">
        <v>7.51</v>
      </c>
      <c r="DE54" s="156"/>
      <c r="DF54" s="156" t="str">
        <f t="shared" si="53"/>
        <v xml:space="preserve"> </v>
      </c>
      <c r="DG54" s="156"/>
      <c r="DH54" s="209" t="s">
        <v>350</v>
      </c>
      <c r="DI54" s="209">
        <v>2012</v>
      </c>
      <c r="DJ54" s="209">
        <v>100</v>
      </c>
      <c r="DK54" s="156" t="s">
        <v>353</v>
      </c>
      <c r="DL54" s="156" t="s">
        <v>354</v>
      </c>
      <c r="DM54" s="210">
        <v>144.19999999999999</v>
      </c>
      <c r="DN54" s="171">
        <f t="shared" si="54"/>
        <v>17.303999999999998</v>
      </c>
      <c r="DP54" s="27" t="str">
        <f t="shared" si="55"/>
        <v xml:space="preserve"> </v>
      </c>
      <c r="DR54" s="49" t="s">
        <v>350</v>
      </c>
      <c r="DS54" s="49">
        <v>2013</v>
      </c>
      <c r="DT54" s="49">
        <v>100</v>
      </c>
      <c r="DU54" s="27">
        <v>75</v>
      </c>
      <c r="DV54" s="27">
        <v>175</v>
      </c>
      <c r="DW54" s="27" t="s">
        <v>353</v>
      </c>
      <c r="DX54" s="27" t="s">
        <v>354</v>
      </c>
      <c r="DY54" s="130">
        <v>130.95833333333334</v>
      </c>
      <c r="DZ54" s="29">
        <f t="shared" si="56"/>
        <v>8.98</v>
      </c>
      <c r="EA54" s="156"/>
      <c r="EB54" s="156" t="str">
        <f t="shared" si="38"/>
        <v xml:space="preserve"> </v>
      </c>
      <c r="EC54" s="230"/>
      <c r="ED54" s="209" t="s">
        <v>350</v>
      </c>
      <c r="EE54" s="209">
        <v>2014</v>
      </c>
      <c r="EF54" s="209">
        <v>100</v>
      </c>
      <c r="EG54" s="231">
        <v>67</v>
      </c>
      <c r="EH54" s="156">
        <v>167</v>
      </c>
      <c r="EI54" s="156" t="s">
        <v>353</v>
      </c>
      <c r="EJ54" s="156" t="s">
        <v>354</v>
      </c>
      <c r="EK54" s="180">
        <v>67.3</v>
      </c>
      <c r="EL54" s="171">
        <f t="shared" si="58"/>
        <v>4.8359281437125752</v>
      </c>
      <c r="EN54" s="27" t="str">
        <f t="shared" si="39"/>
        <v xml:space="preserve"> </v>
      </c>
      <c r="EP54" s="138" t="s">
        <v>350</v>
      </c>
      <c r="EQ54" s="49">
        <v>2015</v>
      </c>
      <c r="ER54" s="49">
        <v>100</v>
      </c>
      <c r="ES54" s="27">
        <v>0</v>
      </c>
      <c r="ET54" s="27">
        <v>100</v>
      </c>
      <c r="EU54" s="27" t="s">
        <v>353</v>
      </c>
      <c r="EV54" s="27" t="s">
        <v>354</v>
      </c>
      <c r="EW54" s="139">
        <v>84.88</v>
      </c>
      <c r="EX54" s="35">
        <f t="shared" si="13"/>
        <v>10.185600000000001</v>
      </c>
      <c r="EY54" s="156"/>
      <c r="EZ54" s="156" t="str">
        <f t="shared" si="40"/>
        <v xml:space="preserve"> </v>
      </c>
      <c r="FA54" s="230"/>
      <c r="FB54" s="251" t="s">
        <v>350</v>
      </c>
      <c r="FC54" s="209">
        <v>2016</v>
      </c>
      <c r="FD54" s="209">
        <v>100</v>
      </c>
      <c r="FE54" s="156"/>
      <c r="FF54" s="169">
        <f t="shared" si="59"/>
        <v>100</v>
      </c>
      <c r="FG54" s="156" t="s">
        <v>353</v>
      </c>
      <c r="FH54" s="156" t="s">
        <v>354</v>
      </c>
      <c r="FI54" s="246">
        <v>117.57</v>
      </c>
      <c r="FJ54" s="252">
        <f t="shared" si="15"/>
        <v>14.1084</v>
      </c>
      <c r="FL54" s="27" t="str">
        <f t="shared" si="41"/>
        <v xml:space="preserve"> </v>
      </c>
      <c r="FN54" s="31" t="s">
        <v>350</v>
      </c>
      <c r="FO54" s="20">
        <v>2017</v>
      </c>
      <c r="FP54" s="33">
        <v>100</v>
      </c>
      <c r="FR54" s="34">
        <v>100</v>
      </c>
      <c r="FS54" t="s">
        <v>356</v>
      </c>
      <c r="FT54" t="s">
        <v>357</v>
      </c>
      <c r="FU54" s="11">
        <v>87.49</v>
      </c>
      <c r="FV54" s="35">
        <f>IF(FU54&gt;0,(FU54/FR54)*12,FU54)</f>
        <v>10.498799999999999</v>
      </c>
      <c r="FW54" s="180"/>
      <c r="FX54" s="180" t="str">
        <f t="shared" si="42"/>
        <v xml:space="preserve"> </v>
      </c>
      <c r="FY54" s="235"/>
      <c r="FZ54" s="274" t="s">
        <v>350</v>
      </c>
      <c r="GA54" s="268">
        <v>2018</v>
      </c>
      <c r="GB54" s="152" t="s">
        <v>356</v>
      </c>
      <c r="GC54" s="152" t="s">
        <v>357</v>
      </c>
      <c r="GD54" s="152" t="s">
        <v>355</v>
      </c>
      <c r="GE54" s="275">
        <v>100</v>
      </c>
      <c r="GF54" s="156"/>
      <c r="GG54" s="273">
        <f>GE54-GF54</f>
        <v>100</v>
      </c>
      <c r="GH54" s="269">
        <v>43.89</v>
      </c>
      <c r="GI54" s="252">
        <f>IF(GH54&gt;0,(GH54/GG54)*12,GH54)</f>
        <v>5.2667999999999999</v>
      </c>
    </row>
    <row r="55" spans="1:202" s="41" customFormat="1" ht="12.75" customHeight="1" x14ac:dyDescent="0.25">
      <c r="A55" s="4"/>
      <c r="B55" s="4"/>
      <c r="C55">
        <v>906200</v>
      </c>
      <c r="D55">
        <v>2001</v>
      </c>
      <c r="E55" t="s">
        <v>578</v>
      </c>
      <c r="F55"/>
      <c r="G55" s="76">
        <v>121</v>
      </c>
      <c r="H55">
        <v>156.59</v>
      </c>
      <c r="I55">
        <v>15.53</v>
      </c>
      <c r="J55" s="151"/>
      <c r="K55" s="151"/>
      <c r="L55" s="152">
        <v>906200</v>
      </c>
      <c r="M55" s="152">
        <v>2002</v>
      </c>
      <c r="N55" s="152" t="s">
        <v>578</v>
      </c>
      <c r="O55" s="152"/>
      <c r="P55" s="153">
        <v>121</v>
      </c>
      <c r="Q55" s="153">
        <v>158.30000000000001</v>
      </c>
      <c r="R55" s="153">
        <v>15.7</v>
      </c>
      <c r="S55" s="77"/>
      <c r="T55" s="77"/>
      <c r="U55">
        <v>906200</v>
      </c>
      <c r="V55">
        <v>2003</v>
      </c>
      <c r="W55" t="s">
        <v>578</v>
      </c>
      <c r="X55" t="s">
        <v>641</v>
      </c>
      <c r="Y55" s="76">
        <v>121</v>
      </c>
      <c r="Z55" s="76">
        <v>167.25</v>
      </c>
      <c r="AA55" s="76">
        <v>16.59</v>
      </c>
      <c r="AB55" s="151"/>
      <c r="AC55" s="151"/>
      <c r="AD55" s="156">
        <v>906200</v>
      </c>
      <c r="AE55" s="162">
        <v>2004</v>
      </c>
      <c r="AF55" s="156" t="s">
        <v>578</v>
      </c>
      <c r="AG55" s="156" t="s">
        <v>641</v>
      </c>
      <c r="AH55" s="171">
        <v>121</v>
      </c>
      <c r="AI55" s="156">
        <v>142.94</v>
      </c>
      <c r="AJ55" s="156">
        <v>14.18</v>
      </c>
      <c r="AK55" s="4"/>
      <c r="AL55" s="4"/>
      <c r="AM55" t="s">
        <v>358</v>
      </c>
      <c r="AN55">
        <v>2005</v>
      </c>
      <c r="AO55" t="s">
        <v>735</v>
      </c>
      <c r="AP55" t="s">
        <v>700</v>
      </c>
      <c r="AQ55" s="76">
        <v>121</v>
      </c>
      <c r="AR55" s="76">
        <v>182</v>
      </c>
      <c r="AS55">
        <v>106.36</v>
      </c>
      <c r="AT55" s="76">
        <v>10.5480991735537</v>
      </c>
      <c r="AU55" s="151"/>
      <c r="AV55" s="151"/>
      <c r="AW55" s="152">
        <v>906200</v>
      </c>
      <c r="AX55" s="177">
        <v>2006</v>
      </c>
      <c r="AY55" s="152" t="s">
        <v>790</v>
      </c>
      <c r="AZ55" s="152" t="s">
        <v>641</v>
      </c>
      <c r="BA55" s="152">
        <v>121</v>
      </c>
      <c r="BB55" s="152">
        <v>170</v>
      </c>
      <c r="BC55" s="152">
        <v>125.6</v>
      </c>
      <c r="BD55" s="152">
        <v>12.46</v>
      </c>
      <c r="BE55"/>
      <c r="BF55"/>
      <c r="BG55" s="78" t="s">
        <v>358</v>
      </c>
      <c r="BH55" s="78" t="s">
        <v>864</v>
      </c>
      <c r="BI55" s="78" t="s">
        <v>359</v>
      </c>
      <c r="BJ55" s="78" t="s">
        <v>192</v>
      </c>
      <c r="BK55">
        <v>121</v>
      </c>
      <c r="BL55">
        <v>113</v>
      </c>
      <c r="BM55">
        <v>12.47</v>
      </c>
      <c r="BN55">
        <v>1.2</v>
      </c>
      <c r="BO55" s="172"/>
      <c r="BP55" s="179"/>
      <c r="BQ55" s="152">
        <v>906200</v>
      </c>
      <c r="BR55" s="177">
        <v>2008</v>
      </c>
      <c r="BS55" s="152" t="s">
        <v>790</v>
      </c>
      <c r="BT55" s="152" t="s">
        <v>641</v>
      </c>
      <c r="BU55" s="152">
        <v>121</v>
      </c>
      <c r="BV55" s="152">
        <v>59</v>
      </c>
      <c r="BW55" s="152">
        <v>180</v>
      </c>
      <c r="BX55" s="152">
        <v>31.17</v>
      </c>
      <c r="BY55" s="152">
        <v>3.09</v>
      </c>
      <c r="BZ55" s="25"/>
      <c r="CA55" s="27"/>
      <c r="CB55" s="24" t="s">
        <v>358</v>
      </c>
      <c r="CC55" s="3" t="s">
        <v>865</v>
      </c>
      <c r="CD55" s="27">
        <v>121</v>
      </c>
      <c r="CE55" s="82">
        <v>59</v>
      </c>
      <c r="CF55" s="82">
        <v>180</v>
      </c>
      <c r="CG55" s="82" t="s">
        <v>359</v>
      </c>
      <c r="CH55" s="82" t="s">
        <v>192</v>
      </c>
      <c r="CI55" s="82">
        <v>28.27</v>
      </c>
      <c r="CJ55" s="82">
        <v>2.76</v>
      </c>
      <c r="CK55" s="180"/>
      <c r="CL55" s="180" t="str">
        <f t="shared" si="35"/>
        <v xml:space="preserve"> </v>
      </c>
      <c r="CM55" s="196"/>
      <c r="CN55" s="197" t="s">
        <v>358</v>
      </c>
      <c r="CO55" s="192" t="s">
        <v>861</v>
      </c>
      <c r="CP55" s="156" t="s">
        <v>359</v>
      </c>
      <c r="CQ55" s="156" t="s">
        <v>192</v>
      </c>
      <c r="CR55" s="156">
        <v>121</v>
      </c>
      <c r="CS55" s="151">
        <v>103.63</v>
      </c>
      <c r="CT55" s="168">
        <v>10.277355371900825</v>
      </c>
      <c r="CU55" s="25"/>
      <c r="CV55" s="25" t="str">
        <f t="shared" si="36"/>
        <v xml:space="preserve"> </v>
      </c>
      <c r="CW55" s="26"/>
      <c r="CX55" s="129" t="s">
        <v>358</v>
      </c>
      <c r="CY55" s="49">
        <v>2011</v>
      </c>
      <c r="CZ55" s="49">
        <v>121</v>
      </c>
      <c r="DA55" s="27" t="s">
        <v>360</v>
      </c>
      <c r="DB55" s="27" t="s">
        <v>194</v>
      </c>
      <c r="DC55" s="29">
        <f t="shared" si="52"/>
        <v>87.019166666666678</v>
      </c>
      <c r="DD55" s="130">
        <v>8.6300000000000008</v>
      </c>
      <c r="DE55" s="156"/>
      <c r="DF55" s="156" t="str">
        <f t="shared" si="53"/>
        <v xml:space="preserve"> </v>
      </c>
      <c r="DG55" s="156"/>
      <c r="DH55" s="209" t="s">
        <v>358</v>
      </c>
      <c r="DI55" s="209">
        <v>2012</v>
      </c>
      <c r="DJ55" s="209">
        <v>121</v>
      </c>
      <c r="DK55" s="156" t="s">
        <v>360</v>
      </c>
      <c r="DL55" s="156" t="s">
        <v>194</v>
      </c>
      <c r="DM55" s="210">
        <v>242.63</v>
      </c>
      <c r="DN55" s="171">
        <f t="shared" si="54"/>
        <v>24.062479338842977</v>
      </c>
      <c r="DO55" s="27"/>
      <c r="DP55" s="27" t="str">
        <f t="shared" si="55"/>
        <v xml:space="preserve"> </v>
      </c>
      <c r="DQ55" s="27"/>
      <c r="DR55" s="49" t="s">
        <v>358</v>
      </c>
      <c r="DS55" s="49">
        <v>2013</v>
      </c>
      <c r="DT55" s="49">
        <v>121</v>
      </c>
      <c r="DU55" s="27">
        <v>97</v>
      </c>
      <c r="DV55" s="27">
        <v>218</v>
      </c>
      <c r="DW55" s="27" t="s">
        <v>361</v>
      </c>
      <c r="DX55" s="27" t="s">
        <v>194</v>
      </c>
      <c r="DY55" s="130">
        <v>178.94166666666663</v>
      </c>
      <c r="DZ55" s="29">
        <f t="shared" si="56"/>
        <v>9.8499999999999979</v>
      </c>
      <c r="EA55" s="156"/>
      <c r="EB55" s="156" t="str">
        <f t="shared" si="38"/>
        <v xml:space="preserve"> </v>
      </c>
      <c r="EC55" s="230"/>
      <c r="ED55" s="209" t="s">
        <v>358</v>
      </c>
      <c r="EE55" s="209">
        <v>2014</v>
      </c>
      <c r="EF55" s="209">
        <v>121</v>
      </c>
      <c r="EG55" s="231">
        <v>113</v>
      </c>
      <c r="EH55" s="156">
        <v>234</v>
      </c>
      <c r="EI55" s="156" t="s">
        <v>361</v>
      </c>
      <c r="EJ55" s="156" t="s">
        <v>194</v>
      </c>
      <c r="EK55" s="180">
        <v>122.42</v>
      </c>
      <c r="EL55" s="171">
        <f t="shared" si="58"/>
        <v>6.2779487179487186</v>
      </c>
      <c r="EM55" s="27"/>
      <c r="EN55" s="27" t="str">
        <f t="shared" si="39"/>
        <v xml:space="preserve"> </v>
      </c>
      <c r="EO55" s="30"/>
      <c r="EP55" s="138" t="s">
        <v>358</v>
      </c>
      <c r="EQ55" s="49">
        <v>2015</v>
      </c>
      <c r="ER55" s="49">
        <v>121</v>
      </c>
      <c r="ES55" s="27">
        <v>60</v>
      </c>
      <c r="ET55" s="27">
        <v>181</v>
      </c>
      <c r="EU55" s="27" t="s">
        <v>361</v>
      </c>
      <c r="EV55" s="27" t="s">
        <v>194</v>
      </c>
      <c r="EW55" s="139">
        <v>160.25</v>
      </c>
      <c r="EX55" s="35">
        <f t="shared" si="13"/>
        <v>10.624309392265193</v>
      </c>
      <c r="EY55" s="156"/>
      <c r="EZ55" s="156" t="str">
        <f t="shared" si="40"/>
        <v xml:space="preserve"> </v>
      </c>
      <c r="FA55" s="230"/>
      <c r="FB55" s="251" t="s">
        <v>358</v>
      </c>
      <c r="FC55" s="209">
        <v>2016</v>
      </c>
      <c r="FD55" s="209">
        <v>121</v>
      </c>
      <c r="FE55" s="156"/>
      <c r="FF55" s="169">
        <f t="shared" si="59"/>
        <v>121</v>
      </c>
      <c r="FG55" s="156" t="s">
        <v>361</v>
      </c>
      <c r="FH55" s="156" t="s">
        <v>194</v>
      </c>
      <c r="FI55" s="246">
        <v>150.79</v>
      </c>
      <c r="FJ55" s="252">
        <f t="shared" si="15"/>
        <v>14.954380165289257</v>
      </c>
      <c r="FK55" s="27"/>
      <c r="FL55" s="27" t="str">
        <f t="shared" si="41"/>
        <v xml:space="preserve"> </v>
      </c>
      <c r="FM55" s="30"/>
      <c r="FN55" s="31" t="s">
        <v>358</v>
      </c>
      <c r="FO55" s="20">
        <v>2017</v>
      </c>
      <c r="FP55" s="33">
        <v>121</v>
      </c>
      <c r="FQ55" s="27">
        <v>43</v>
      </c>
      <c r="FR55" s="6">
        <v>78</v>
      </c>
      <c r="FS55" t="s">
        <v>363</v>
      </c>
      <c r="FT55" t="s">
        <v>197</v>
      </c>
      <c r="FU55" s="11">
        <v>47.86</v>
      </c>
      <c r="FV55" s="35">
        <f>IF(FU55&gt;0,(FU55/FR55)*12,FU55)</f>
        <v>7.3630769230769229</v>
      </c>
      <c r="FW55" s="180"/>
      <c r="FX55" s="180" t="str">
        <f t="shared" si="42"/>
        <v xml:space="preserve"> </v>
      </c>
      <c r="FY55" s="235"/>
      <c r="FZ55" s="274" t="s">
        <v>358</v>
      </c>
      <c r="GA55" s="268">
        <v>2018</v>
      </c>
      <c r="GB55" s="152" t="s">
        <v>363</v>
      </c>
      <c r="GC55" s="152" t="s">
        <v>197</v>
      </c>
      <c r="GD55" s="152" t="s">
        <v>362</v>
      </c>
      <c r="GE55" s="275">
        <v>121</v>
      </c>
      <c r="GF55" s="156"/>
      <c r="GG55" s="273">
        <f>GE55-GF55</f>
        <v>121</v>
      </c>
      <c r="GH55" s="269">
        <v>66.41</v>
      </c>
      <c r="GI55" s="252">
        <f>IF(GH55&gt;0,(GH55/GG55)*12,GH55)</f>
        <v>6.5861157024793382</v>
      </c>
      <c r="GJ55" s="27"/>
      <c r="GK55" s="27"/>
      <c r="GL55" s="27"/>
      <c r="GM55" s="27"/>
      <c r="GN55" s="27"/>
      <c r="GO55" s="27"/>
      <c r="GP55" s="27"/>
      <c r="GQ55" s="27"/>
      <c r="GR55" s="27"/>
      <c r="GS55" s="27"/>
      <c r="GT55" s="27"/>
    </row>
    <row r="56" spans="1:202" ht="12.75" customHeight="1" x14ac:dyDescent="0.25">
      <c r="A56" s="4"/>
      <c r="B56" s="4"/>
      <c r="C56">
        <v>906300</v>
      </c>
      <c r="D56">
        <v>2001</v>
      </c>
      <c r="E56" t="s">
        <v>570</v>
      </c>
      <c r="F56"/>
      <c r="G56" s="76">
        <v>90</v>
      </c>
      <c r="H56">
        <v>58.59</v>
      </c>
      <c r="I56">
        <v>7.81</v>
      </c>
      <c r="J56" s="151"/>
      <c r="K56" s="151"/>
      <c r="L56" s="152">
        <v>906300</v>
      </c>
      <c r="M56" s="152">
        <v>2002</v>
      </c>
      <c r="N56" s="152" t="s">
        <v>570</v>
      </c>
      <c r="O56" s="152"/>
      <c r="P56" s="153">
        <v>90</v>
      </c>
      <c r="Q56" s="153">
        <v>180.33</v>
      </c>
      <c r="R56" s="153">
        <v>24.04</v>
      </c>
      <c r="S56" s="77"/>
      <c r="T56" s="77"/>
      <c r="U56">
        <v>906300</v>
      </c>
      <c r="V56">
        <v>2003</v>
      </c>
      <c r="W56" t="s">
        <v>570</v>
      </c>
      <c r="X56"/>
      <c r="Y56" s="76">
        <v>90</v>
      </c>
      <c r="Z56" s="76">
        <v>120.41</v>
      </c>
      <c r="AA56" s="76">
        <v>16.05</v>
      </c>
      <c r="AB56" s="151"/>
      <c r="AC56" s="151"/>
      <c r="AD56" s="172">
        <v>906300</v>
      </c>
      <c r="AE56" s="162">
        <v>2004</v>
      </c>
      <c r="AF56" s="172" t="s">
        <v>570</v>
      </c>
      <c r="AG56" s="172" t="s">
        <v>648</v>
      </c>
      <c r="AH56" s="173">
        <v>90</v>
      </c>
      <c r="AI56" s="172">
        <v>132.07</v>
      </c>
      <c r="AJ56" s="172">
        <v>17.61</v>
      </c>
      <c r="AK56" s="4"/>
      <c r="AL56" s="4"/>
      <c r="AM56" t="s">
        <v>364</v>
      </c>
      <c r="AN56">
        <v>2005</v>
      </c>
      <c r="AO56" t="s">
        <v>667</v>
      </c>
      <c r="AP56" t="s">
        <v>668</v>
      </c>
      <c r="AQ56" s="76">
        <v>90</v>
      </c>
      <c r="AR56" s="76">
        <v>-40</v>
      </c>
      <c r="AS56">
        <v>27.18</v>
      </c>
      <c r="AT56" s="76">
        <v>3.6240000000000001</v>
      </c>
      <c r="AU56" s="151"/>
      <c r="AV56" s="151"/>
      <c r="AW56" s="152">
        <v>906300</v>
      </c>
      <c r="AX56" s="177">
        <v>2006</v>
      </c>
      <c r="AY56" s="152" t="s">
        <v>765</v>
      </c>
      <c r="AZ56" s="152" t="s">
        <v>648</v>
      </c>
      <c r="BA56" s="152">
        <v>90</v>
      </c>
      <c r="BB56" s="152">
        <v>38</v>
      </c>
      <c r="BC56" s="152">
        <v>116.51</v>
      </c>
      <c r="BD56" s="152">
        <v>15.53</v>
      </c>
      <c r="BE56"/>
      <c r="BF56"/>
      <c r="BG56" s="78" t="s">
        <v>364</v>
      </c>
      <c r="BH56" s="78" t="s">
        <v>864</v>
      </c>
      <c r="BI56" s="78" t="s">
        <v>365</v>
      </c>
      <c r="BJ56" s="78" t="s">
        <v>53</v>
      </c>
      <c r="BK56">
        <v>90</v>
      </c>
      <c r="BL56">
        <v>78</v>
      </c>
      <c r="BM56">
        <v>65.760000000000005</v>
      </c>
      <c r="BN56">
        <v>8.76</v>
      </c>
      <c r="BO56" s="156"/>
      <c r="BP56" s="162"/>
      <c r="BQ56" s="152">
        <v>906300</v>
      </c>
      <c r="BR56" s="177">
        <v>2008</v>
      </c>
      <c r="BS56" s="152" t="s">
        <v>765</v>
      </c>
      <c r="BT56" s="152" t="s">
        <v>648</v>
      </c>
      <c r="BU56" s="152">
        <v>90</v>
      </c>
      <c r="BV56" s="152">
        <v>-45</v>
      </c>
      <c r="BW56" s="152">
        <v>45</v>
      </c>
      <c r="BX56" s="152">
        <v>15.38</v>
      </c>
      <c r="BY56" s="152">
        <v>2.0499999999999998</v>
      </c>
      <c r="CB56" s="24" t="s">
        <v>364</v>
      </c>
      <c r="CC56" s="3" t="s">
        <v>865</v>
      </c>
      <c r="CD56" s="27">
        <v>90</v>
      </c>
      <c r="CE56" s="82">
        <v>20</v>
      </c>
      <c r="CF56" s="82">
        <v>110</v>
      </c>
      <c r="CG56" s="82" t="s">
        <v>365</v>
      </c>
      <c r="CH56" s="82" t="s">
        <v>53</v>
      </c>
      <c r="CI56" s="82">
        <v>49.46</v>
      </c>
      <c r="CJ56" s="82">
        <v>6.6</v>
      </c>
      <c r="CK56" s="180"/>
      <c r="CL56" s="180" t="str">
        <f t="shared" si="35"/>
        <v xml:space="preserve"> </v>
      </c>
      <c r="CM56" s="196"/>
      <c r="CN56" s="197" t="s">
        <v>364</v>
      </c>
      <c r="CO56" s="192" t="s">
        <v>861</v>
      </c>
      <c r="CP56" s="156" t="s">
        <v>365</v>
      </c>
      <c r="CQ56" s="156" t="s">
        <v>53</v>
      </c>
      <c r="CR56" s="156">
        <v>90</v>
      </c>
      <c r="CS56" s="151">
        <v>62.96</v>
      </c>
      <c r="CT56" s="168">
        <v>8.3946666666666676</v>
      </c>
      <c r="CV56" s="25" t="str">
        <f t="shared" si="36"/>
        <v xml:space="preserve"> </v>
      </c>
      <c r="CX56" s="129" t="s">
        <v>364</v>
      </c>
      <c r="CY56" s="49">
        <v>2011</v>
      </c>
      <c r="CZ56" s="49">
        <v>90</v>
      </c>
      <c r="DA56" s="27" t="s">
        <v>366</v>
      </c>
      <c r="DB56" s="27" t="s">
        <v>55</v>
      </c>
      <c r="DC56" s="29">
        <f t="shared" si="52"/>
        <v>106.80000000000001</v>
      </c>
      <c r="DD56" s="130">
        <v>14.24</v>
      </c>
      <c r="DE56" s="156" t="s">
        <v>56</v>
      </c>
      <c r="DF56" s="156" t="str">
        <f t="shared" si="53"/>
        <v xml:space="preserve"> </v>
      </c>
      <c r="DG56" s="156"/>
      <c r="DH56" s="209" t="s">
        <v>364</v>
      </c>
      <c r="DI56" s="209">
        <v>2012</v>
      </c>
      <c r="DJ56" s="209">
        <v>90</v>
      </c>
      <c r="DK56" s="156" t="s">
        <v>57</v>
      </c>
      <c r="DL56" s="156" t="s">
        <v>58</v>
      </c>
      <c r="DM56" s="210">
        <v>231.06</v>
      </c>
      <c r="DN56" s="171">
        <f t="shared" si="54"/>
        <v>30.808</v>
      </c>
      <c r="DP56" s="27" t="str">
        <f t="shared" si="55"/>
        <v xml:space="preserve"> </v>
      </c>
      <c r="DR56" s="49" t="s">
        <v>364</v>
      </c>
      <c r="DS56" s="49">
        <v>2013</v>
      </c>
      <c r="DT56" s="49">
        <v>90</v>
      </c>
      <c r="DU56" s="27">
        <v>72</v>
      </c>
      <c r="DV56" s="27">
        <v>162</v>
      </c>
      <c r="DW56" s="27" t="s">
        <v>57</v>
      </c>
      <c r="DX56" s="27" t="s">
        <v>58</v>
      </c>
      <c r="DY56" s="130">
        <v>129.06</v>
      </c>
      <c r="DZ56" s="29">
        <f t="shared" si="56"/>
        <v>9.5599999999999987</v>
      </c>
      <c r="EA56" s="156"/>
      <c r="EB56" s="156" t="str">
        <f t="shared" si="38"/>
        <v xml:space="preserve"> </v>
      </c>
      <c r="EC56" s="230"/>
      <c r="ED56" s="209" t="s">
        <v>364</v>
      </c>
      <c r="EE56" s="209">
        <v>2014</v>
      </c>
      <c r="EF56" s="209">
        <v>90</v>
      </c>
      <c r="EG56" s="231">
        <v>90</v>
      </c>
      <c r="EH56" s="156">
        <v>180</v>
      </c>
      <c r="EI56" s="156" t="s">
        <v>57</v>
      </c>
      <c r="EJ56" s="156" t="s">
        <v>58</v>
      </c>
      <c r="EK56" s="180">
        <v>84.01</v>
      </c>
      <c r="EL56" s="171">
        <f t="shared" si="58"/>
        <v>5.6006666666666671</v>
      </c>
      <c r="EN56" s="27" t="str">
        <f t="shared" si="39"/>
        <v xml:space="preserve"> </v>
      </c>
      <c r="EP56" s="138" t="s">
        <v>364</v>
      </c>
      <c r="EQ56" s="49">
        <v>2015</v>
      </c>
      <c r="ER56" s="49">
        <v>90</v>
      </c>
      <c r="ES56" s="27">
        <v>45</v>
      </c>
      <c r="ET56" s="27">
        <v>135</v>
      </c>
      <c r="EU56" s="27" t="s">
        <v>57</v>
      </c>
      <c r="EV56" s="27" t="s">
        <v>58</v>
      </c>
      <c r="EW56" s="139">
        <v>97.21</v>
      </c>
      <c r="EX56" s="35">
        <f t="shared" si="13"/>
        <v>8.6408888888888882</v>
      </c>
      <c r="EY56" s="156" t="s">
        <v>367</v>
      </c>
      <c r="EZ56" s="156">
        <f t="shared" si="40"/>
        <v>-90</v>
      </c>
      <c r="FA56" s="233">
        <v>42361</v>
      </c>
      <c r="FB56" s="251"/>
      <c r="FC56" s="209"/>
      <c r="FD56" s="209"/>
      <c r="FE56" s="156"/>
      <c r="FF56" s="169"/>
      <c r="FG56" s="156"/>
      <c r="FH56" s="156"/>
      <c r="FI56" s="246"/>
      <c r="FJ56" s="252"/>
      <c r="FL56" s="27" t="str">
        <f t="shared" si="41"/>
        <v xml:space="preserve"> </v>
      </c>
      <c r="FM56" s="46"/>
      <c r="FN56" s="31"/>
      <c r="FO56" s="49"/>
      <c r="FP56" s="33"/>
      <c r="FU56" s="11"/>
      <c r="FV56" s="35"/>
      <c r="FW56" s="180"/>
      <c r="FX56" s="180" t="str">
        <f t="shared" si="42"/>
        <v xml:space="preserve"> </v>
      </c>
      <c r="FY56" s="234"/>
      <c r="FZ56" s="274"/>
      <c r="GA56" s="268"/>
      <c r="GB56" s="152"/>
      <c r="GC56" s="152"/>
      <c r="GD56" s="152"/>
      <c r="GE56" s="275"/>
      <c r="GF56" s="156"/>
      <c r="GG56" s="162"/>
      <c r="GH56" s="269"/>
      <c r="GI56" s="252"/>
      <c r="GS56" s="41"/>
      <c r="GT56" s="41"/>
    </row>
    <row r="57" spans="1:202" ht="12.75" customHeight="1" x14ac:dyDescent="0.25">
      <c r="A57" s="4"/>
      <c r="B57" s="4"/>
      <c r="C57">
        <v>906400</v>
      </c>
      <c r="D57">
        <v>2001</v>
      </c>
      <c r="E57" t="s">
        <v>618</v>
      </c>
      <c r="F57"/>
      <c r="G57" s="76">
        <v>200</v>
      </c>
      <c r="H57">
        <v>396.85</v>
      </c>
      <c r="I57">
        <v>23.81</v>
      </c>
      <c r="J57" s="151"/>
      <c r="K57" s="151"/>
      <c r="L57" s="152">
        <v>906400</v>
      </c>
      <c r="M57" s="152">
        <v>2002</v>
      </c>
      <c r="N57" s="152" t="s">
        <v>618</v>
      </c>
      <c r="O57" s="152"/>
      <c r="P57" s="153">
        <v>200</v>
      </c>
      <c r="Q57" s="153">
        <v>513.04</v>
      </c>
      <c r="R57" s="153">
        <v>30.78</v>
      </c>
      <c r="S57" s="77"/>
      <c r="T57" s="77"/>
      <c r="U57">
        <v>906400</v>
      </c>
      <c r="V57">
        <v>2003</v>
      </c>
      <c r="W57" t="s">
        <v>618</v>
      </c>
      <c r="X57"/>
      <c r="Y57" s="76">
        <v>200</v>
      </c>
      <c r="Z57" s="76">
        <v>294.35000000000002</v>
      </c>
      <c r="AA57" s="76">
        <v>17.66</v>
      </c>
      <c r="AB57" s="151"/>
      <c r="AC57" s="151"/>
      <c r="AD57" s="172">
        <v>906400</v>
      </c>
      <c r="AE57" s="162">
        <v>2004</v>
      </c>
      <c r="AF57" s="172" t="s">
        <v>618</v>
      </c>
      <c r="AG57" s="172"/>
      <c r="AH57" s="173">
        <v>200</v>
      </c>
      <c r="AI57" s="172">
        <v>250.47</v>
      </c>
      <c r="AJ57" s="172">
        <v>15.03</v>
      </c>
      <c r="AK57" s="4" t="s">
        <v>847</v>
      </c>
      <c r="AL57" s="4">
        <v>-96</v>
      </c>
      <c r="AM57" t="s">
        <v>368</v>
      </c>
      <c r="AN57">
        <v>2005</v>
      </c>
      <c r="AO57" t="s">
        <v>736</v>
      </c>
      <c r="AP57" t="s">
        <v>684</v>
      </c>
      <c r="AQ57" s="76">
        <v>104</v>
      </c>
      <c r="AR57" s="76">
        <v>0</v>
      </c>
      <c r="AS57">
        <v>49.43</v>
      </c>
      <c r="AT57" s="76">
        <v>5.7034615384615401</v>
      </c>
      <c r="AU57" s="151"/>
      <c r="AV57" s="151"/>
      <c r="AW57" s="152">
        <v>906400</v>
      </c>
      <c r="AX57" s="177">
        <v>2006</v>
      </c>
      <c r="AY57" s="152" t="s">
        <v>618</v>
      </c>
      <c r="AZ57" s="152" t="s">
        <v>649</v>
      </c>
      <c r="BA57" s="152">
        <v>104</v>
      </c>
      <c r="BB57" s="152">
        <v>-74</v>
      </c>
      <c r="BC57" s="152">
        <v>14.07</v>
      </c>
      <c r="BD57" s="152">
        <v>1.62</v>
      </c>
      <c r="BE57"/>
      <c r="BF57"/>
      <c r="BG57" s="78" t="s">
        <v>368</v>
      </c>
      <c r="BH57" s="78" t="s">
        <v>864</v>
      </c>
      <c r="BI57" s="78" t="s">
        <v>369</v>
      </c>
      <c r="BJ57" s="78" t="s">
        <v>122</v>
      </c>
      <c r="BK57">
        <v>104</v>
      </c>
      <c r="BL57">
        <v>-74</v>
      </c>
      <c r="BM57">
        <v>3.48</v>
      </c>
      <c r="BN57">
        <v>0.36</v>
      </c>
      <c r="BO57" s="156"/>
      <c r="BP57" s="162"/>
      <c r="BQ57" s="152">
        <v>906400</v>
      </c>
      <c r="BR57" s="177">
        <v>2008</v>
      </c>
      <c r="BS57" s="152" t="s">
        <v>618</v>
      </c>
      <c r="BT57" s="152" t="s">
        <v>649</v>
      </c>
      <c r="BU57" s="152">
        <v>104</v>
      </c>
      <c r="BV57" s="152">
        <v>-74</v>
      </c>
      <c r="BW57" s="152">
        <v>30</v>
      </c>
      <c r="BX57" s="152">
        <v>8.7899999999999991</v>
      </c>
      <c r="BY57" s="152">
        <v>1.01</v>
      </c>
      <c r="CB57" s="24" t="s">
        <v>368</v>
      </c>
      <c r="CC57" s="3" t="s">
        <v>865</v>
      </c>
      <c r="CD57" s="27">
        <v>104</v>
      </c>
      <c r="CE57" s="82">
        <v>-74</v>
      </c>
      <c r="CF57" s="82">
        <v>30</v>
      </c>
      <c r="CG57" s="82" t="s">
        <v>369</v>
      </c>
      <c r="CH57" s="82" t="s">
        <v>122</v>
      </c>
      <c r="CI57" s="82">
        <v>6.61</v>
      </c>
      <c r="CJ57" s="82">
        <v>0.72</v>
      </c>
      <c r="CK57" s="180"/>
      <c r="CL57" s="180" t="str">
        <f t="shared" si="35"/>
        <v xml:space="preserve"> </v>
      </c>
      <c r="CM57" s="196"/>
      <c r="CN57" s="197" t="s">
        <v>368</v>
      </c>
      <c r="CO57" s="192" t="s">
        <v>861</v>
      </c>
      <c r="CP57" s="156" t="s">
        <v>369</v>
      </c>
      <c r="CQ57" s="156" t="s">
        <v>122</v>
      </c>
      <c r="CR57" s="156">
        <v>104</v>
      </c>
      <c r="CS57" s="151">
        <v>11.77</v>
      </c>
      <c r="CT57" s="168">
        <v>1.358076923076923</v>
      </c>
      <c r="CV57" s="25" t="str">
        <f t="shared" si="36"/>
        <v xml:space="preserve"> </v>
      </c>
      <c r="CX57" s="129" t="s">
        <v>368</v>
      </c>
      <c r="CY57" s="49">
        <v>2011</v>
      </c>
      <c r="CZ57" s="49">
        <v>104</v>
      </c>
      <c r="DA57" s="27" t="s">
        <v>370</v>
      </c>
      <c r="DB57" s="27" t="s">
        <v>124</v>
      </c>
      <c r="DC57" s="29">
        <f t="shared" si="52"/>
        <v>15.686666666666667</v>
      </c>
      <c r="DD57" s="130">
        <v>1.81</v>
      </c>
      <c r="DE57" s="156"/>
      <c r="DF57" s="156" t="str">
        <f t="shared" si="53"/>
        <v xml:space="preserve"> </v>
      </c>
      <c r="DG57" s="156"/>
      <c r="DH57" s="209" t="s">
        <v>368</v>
      </c>
      <c r="DI57" s="209">
        <v>2012</v>
      </c>
      <c r="DJ57" s="209">
        <v>104</v>
      </c>
      <c r="DK57" s="156" t="s">
        <v>370</v>
      </c>
      <c r="DL57" s="156" t="s">
        <v>124</v>
      </c>
      <c r="DM57" s="210">
        <v>20.61</v>
      </c>
      <c r="DN57" s="171">
        <f t="shared" si="54"/>
        <v>2.378076923076923</v>
      </c>
      <c r="DO57" s="27" t="s">
        <v>371</v>
      </c>
      <c r="DP57" s="27" t="str">
        <f t="shared" si="55"/>
        <v xml:space="preserve"> </v>
      </c>
      <c r="DQ57" s="27" t="s">
        <v>372</v>
      </c>
      <c r="DR57" s="49" t="s">
        <v>368</v>
      </c>
      <c r="DS57" s="49">
        <v>2013</v>
      </c>
      <c r="DT57" s="49">
        <v>104</v>
      </c>
      <c r="DU57" s="27">
        <v>-77</v>
      </c>
      <c r="DV57" s="27">
        <v>27</v>
      </c>
      <c r="DW57" s="27" t="s">
        <v>373</v>
      </c>
      <c r="DX57" s="27" t="s">
        <v>124</v>
      </c>
      <c r="DY57" s="130">
        <v>21.06</v>
      </c>
      <c r="DZ57" s="29">
        <f t="shared" si="56"/>
        <v>9.36</v>
      </c>
      <c r="EA57" s="156"/>
      <c r="EB57" s="156" t="str">
        <f t="shared" si="38"/>
        <v xml:space="preserve"> </v>
      </c>
      <c r="EC57" s="230"/>
      <c r="ED57" s="209" t="s">
        <v>368</v>
      </c>
      <c r="EE57" s="209">
        <v>2014</v>
      </c>
      <c r="EF57" s="209">
        <v>104</v>
      </c>
      <c r="EG57" s="231">
        <v>-60</v>
      </c>
      <c r="EH57" s="156">
        <v>44</v>
      </c>
      <c r="EI57" s="156" t="s">
        <v>124</v>
      </c>
      <c r="EJ57" s="156"/>
      <c r="EK57" s="180">
        <v>23.72</v>
      </c>
      <c r="EL57" s="171">
        <f t="shared" si="58"/>
        <v>6.4690909090909088</v>
      </c>
      <c r="EN57" s="27" t="str">
        <f t="shared" si="39"/>
        <v xml:space="preserve"> </v>
      </c>
      <c r="EP57" s="138" t="s">
        <v>368</v>
      </c>
      <c r="EQ57" s="49">
        <v>2015</v>
      </c>
      <c r="ER57" s="49">
        <v>104</v>
      </c>
      <c r="ES57" s="27">
        <v>-52</v>
      </c>
      <c r="ET57" s="27">
        <v>52</v>
      </c>
      <c r="EU57" s="27" t="s">
        <v>124</v>
      </c>
      <c r="EW57" s="139">
        <v>18.809999999999999</v>
      </c>
      <c r="EX57" s="35">
        <f t="shared" si="13"/>
        <v>4.3407692307692303</v>
      </c>
      <c r="EY57" s="156"/>
      <c r="EZ57" s="156" t="str">
        <f t="shared" si="40"/>
        <v xml:space="preserve"> </v>
      </c>
      <c r="FA57" s="230"/>
      <c r="FB57" s="251" t="s">
        <v>368</v>
      </c>
      <c r="FC57" s="209">
        <v>2016</v>
      </c>
      <c r="FD57" s="209">
        <v>104</v>
      </c>
      <c r="FE57" s="156"/>
      <c r="FF57" s="169">
        <f t="shared" si="59"/>
        <v>104</v>
      </c>
      <c r="FG57" s="156" t="s">
        <v>124</v>
      </c>
      <c r="FH57" s="156"/>
      <c r="FI57" s="246">
        <v>7.64</v>
      </c>
      <c r="FJ57" s="252">
        <f t="shared" si="15"/>
        <v>0.88153846153846138</v>
      </c>
      <c r="FL57" s="27" t="str">
        <f t="shared" si="41"/>
        <v xml:space="preserve"> </v>
      </c>
      <c r="FN57" s="31" t="s">
        <v>368</v>
      </c>
      <c r="FO57" s="20">
        <v>2017</v>
      </c>
      <c r="FP57" s="33">
        <v>104</v>
      </c>
      <c r="FR57" s="34">
        <v>104</v>
      </c>
      <c r="FS57" t="s">
        <v>123</v>
      </c>
      <c r="FT57" t="s">
        <v>66</v>
      </c>
      <c r="FU57" s="11">
        <v>19.32</v>
      </c>
      <c r="FV57" s="35">
        <f>IF(FU57&gt;0,(FU57/FR57)*12,FU57)</f>
        <v>2.2292307692307691</v>
      </c>
      <c r="FW57" s="180"/>
      <c r="FX57" s="180" t="str">
        <f t="shared" si="42"/>
        <v xml:space="preserve"> </v>
      </c>
      <c r="FY57" s="235"/>
      <c r="FZ57" s="274" t="s">
        <v>368</v>
      </c>
      <c r="GA57" s="268">
        <v>2018</v>
      </c>
      <c r="GB57" s="152" t="s">
        <v>123</v>
      </c>
      <c r="GC57" s="152" t="s">
        <v>66</v>
      </c>
      <c r="GD57" s="152" t="s">
        <v>374</v>
      </c>
      <c r="GE57" s="275">
        <v>104</v>
      </c>
      <c r="GF57" s="156"/>
      <c r="GG57" s="273">
        <f>GE57-GF57</f>
        <v>104</v>
      </c>
      <c r="GH57" s="269">
        <v>7.01</v>
      </c>
      <c r="GI57" s="252">
        <f>IF(GH57&gt;0,(GH57/GG57)*12,GH57)</f>
        <v>0.80884615384615377</v>
      </c>
      <c r="GL57" s="41"/>
      <c r="GM57" s="41"/>
      <c r="GN57" s="41"/>
      <c r="GO57" s="41"/>
      <c r="GP57" s="41"/>
      <c r="GQ57" s="41"/>
      <c r="GR57" s="41"/>
    </row>
    <row r="58" spans="1:202" s="41" customFormat="1" ht="12.75" customHeight="1" x14ac:dyDescent="0.25">
      <c r="A58" s="4"/>
      <c r="B58" s="4"/>
      <c r="C58">
        <v>906600</v>
      </c>
      <c r="D58">
        <v>2001</v>
      </c>
      <c r="E58" t="s">
        <v>378</v>
      </c>
      <c r="F58"/>
      <c r="G58" s="76">
        <v>30</v>
      </c>
      <c r="H58">
        <v>43.86</v>
      </c>
      <c r="I58">
        <v>17.54</v>
      </c>
      <c r="J58" s="151"/>
      <c r="K58" s="151"/>
      <c r="L58" s="152">
        <v>906600</v>
      </c>
      <c r="M58" s="152">
        <v>2002</v>
      </c>
      <c r="N58" s="152" t="s">
        <v>378</v>
      </c>
      <c r="O58" s="152"/>
      <c r="P58" s="153">
        <v>30</v>
      </c>
      <c r="Q58" s="153">
        <v>54.13</v>
      </c>
      <c r="R58" s="153">
        <v>21.65</v>
      </c>
      <c r="S58" s="77"/>
      <c r="T58" s="77"/>
      <c r="U58">
        <v>906600</v>
      </c>
      <c r="V58">
        <v>2003</v>
      </c>
      <c r="W58" t="s">
        <v>378</v>
      </c>
      <c r="X58" t="s">
        <v>379</v>
      </c>
      <c r="Y58" s="76">
        <v>30</v>
      </c>
      <c r="Z58" s="76">
        <v>24.98</v>
      </c>
      <c r="AA58" s="76">
        <v>9.99</v>
      </c>
      <c r="AB58" s="151"/>
      <c r="AC58" s="151"/>
      <c r="AD58" s="156">
        <v>906600</v>
      </c>
      <c r="AE58" s="162">
        <v>2004</v>
      </c>
      <c r="AF58" s="156" t="s">
        <v>378</v>
      </c>
      <c r="AG58" s="156" t="s">
        <v>379</v>
      </c>
      <c r="AH58" s="171">
        <v>30</v>
      </c>
      <c r="AI58" s="156">
        <v>20.94</v>
      </c>
      <c r="AJ58" s="156">
        <v>8.3800000000000008</v>
      </c>
      <c r="AK58" s="4"/>
      <c r="AL58" s="4"/>
      <c r="AM58" t="s">
        <v>375</v>
      </c>
      <c r="AN58">
        <v>2005</v>
      </c>
      <c r="AO58" t="s">
        <v>737</v>
      </c>
      <c r="AP58" t="s">
        <v>738</v>
      </c>
      <c r="AQ58" s="76">
        <v>30</v>
      </c>
      <c r="AR58" s="76">
        <v>0</v>
      </c>
      <c r="AS58">
        <v>16.760000000000002</v>
      </c>
      <c r="AT58" s="76">
        <v>6.70399999999999</v>
      </c>
      <c r="AU58" s="151"/>
      <c r="AV58" s="151"/>
      <c r="AW58" s="152">
        <v>906600</v>
      </c>
      <c r="AX58" s="177">
        <v>2006</v>
      </c>
      <c r="AY58" s="152" t="s">
        <v>378</v>
      </c>
      <c r="AZ58" s="152" t="s">
        <v>384</v>
      </c>
      <c r="BA58" s="152">
        <v>30</v>
      </c>
      <c r="BB58" s="152">
        <v>0</v>
      </c>
      <c r="BC58" s="152">
        <v>16.239999999999998</v>
      </c>
      <c r="BD58" s="152">
        <v>6.5</v>
      </c>
      <c r="BE58"/>
      <c r="BF58"/>
      <c r="BG58" s="78" t="s">
        <v>375</v>
      </c>
      <c r="BH58" s="78" t="s">
        <v>864</v>
      </c>
      <c r="BI58" s="78" t="s">
        <v>376</v>
      </c>
      <c r="BJ58" s="78" t="s">
        <v>377</v>
      </c>
      <c r="BK58">
        <v>30</v>
      </c>
      <c r="BL58">
        <v>0</v>
      </c>
      <c r="BM58">
        <v>1.97</v>
      </c>
      <c r="BN58">
        <v>0.84</v>
      </c>
      <c r="BO58" s="172"/>
      <c r="BP58" s="179"/>
      <c r="BQ58" s="152">
        <v>906600</v>
      </c>
      <c r="BR58" s="177">
        <v>2008</v>
      </c>
      <c r="BS58" s="152" t="s">
        <v>378</v>
      </c>
      <c r="BT58" s="152" t="s">
        <v>384</v>
      </c>
      <c r="BU58" s="152">
        <v>30</v>
      </c>
      <c r="BV58" s="152">
        <v>0</v>
      </c>
      <c r="BW58" s="152">
        <v>30</v>
      </c>
      <c r="BX58" s="152">
        <v>11.55</v>
      </c>
      <c r="BY58" s="152">
        <v>4.62</v>
      </c>
      <c r="BZ58" s="25"/>
      <c r="CA58" s="27"/>
      <c r="CB58" s="24" t="s">
        <v>375</v>
      </c>
      <c r="CC58" s="3" t="s">
        <v>865</v>
      </c>
      <c r="CD58" s="27">
        <v>30</v>
      </c>
      <c r="CE58" s="82">
        <v>0</v>
      </c>
      <c r="CF58" s="82">
        <v>30</v>
      </c>
      <c r="CG58" s="82" t="s">
        <v>376</v>
      </c>
      <c r="CH58" s="82" t="s">
        <v>377</v>
      </c>
      <c r="CI58" s="82">
        <v>16.010000000000002</v>
      </c>
      <c r="CJ58" s="82">
        <v>6.36</v>
      </c>
      <c r="CK58" s="180"/>
      <c r="CL58" s="180" t="str">
        <f t="shared" si="35"/>
        <v xml:space="preserve"> </v>
      </c>
      <c r="CM58" s="196"/>
      <c r="CN58" s="197" t="s">
        <v>375</v>
      </c>
      <c r="CO58" s="192" t="s">
        <v>861</v>
      </c>
      <c r="CP58" s="156" t="s">
        <v>376</v>
      </c>
      <c r="CQ58" s="156" t="s">
        <v>377</v>
      </c>
      <c r="CR58" s="156">
        <v>30</v>
      </c>
      <c r="CS58" s="151">
        <v>16.3</v>
      </c>
      <c r="CT58" s="168">
        <v>6.52</v>
      </c>
      <c r="CU58" s="25"/>
      <c r="CV58" s="25" t="str">
        <f t="shared" si="36"/>
        <v xml:space="preserve"> </v>
      </c>
      <c r="CW58" s="26"/>
      <c r="CX58" s="129" t="s">
        <v>375</v>
      </c>
      <c r="CY58" s="49">
        <v>2011</v>
      </c>
      <c r="CZ58" s="49">
        <v>30</v>
      </c>
      <c r="DA58" s="27" t="s">
        <v>378</v>
      </c>
      <c r="DB58" s="27" t="s">
        <v>379</v>
      </c>
      <c r="DC58" s="29">
        <f t="shared" si="52"/>
        <v>20.3</v>
      </c>
      <c r="DD58" s="130">
        <v>8.1199999999999992</v>
      </c>
      <c r="DE58" s="156"/>
      <c r="DF58" s="156" t="str">
        <f t="shared" si="53"/>
        <v xml:space="preserve"> </v>
      </c>
      <c r="DG58" s="156"/>
      <c r="DH58" s="209" t="s">
        <v>375</v>
      </c>
      <c r="DI58" s="209">
        <v>2012</v>
      </c>
      <c r="DJ58" s="209">
        <v>30</v>
      </c>
      <c r="DK58" s="156" t="s">
        <v>378</v>
      </c>
      <c r="DL58" s="156" t="s">
        <v>379</v>
      </c>
      <c r="DM58" s="210">
        <v>41.43</v>
      </c>
      <c r="DN58" s="171">
        <f t="shared" si="54"/>
        <v>16.571999999999999</v>
      </c>
      <c r="DO58" s="27" t="s">
        <v>380</v>
      </c>
      <c r="DP58" s="27" t="str">
        <f t="shared" si="55"/>
        <v xml:space="preserve"> </v>
      </c>
      <c r="DQ58" s="27"/>
      <c r="DR58" s="49" t="s">
        <v>375</v>
      </c>
      <c r="DS58" s="49">
        <v>2013</v>
      </c>
      <c r="DT58" s="49">
        <v>30</v>
      </c>
      <c r="DU58" s="27">
        <v>0</v>
      </c>
      <c r="DV58" s="27">
        <v>30</v>
      </c>
      <c r="DW58" s="27" t="s">
        <v>381</v>
      </c>
      <c r="DX58" s="27" t="s">
        <v>379</v>
      </c>
      <c r="DY58" s="130">
        <v>16.025000000000002</v>
      </c>
      <c r="DZ58" s="29">
        <f t="shared" si="56"/>
        <v>6.4100000000000019</v>
      </c>
      <c r="EA58" s="156"/>
      <c r="EB58" s="156" t="str">
        <f t="shared" si="38"/>
        <v xml:space="preserve"> </v>
      </c>
      <c r="EC58" s="230"/>
      <c r="ED58" s="209" t="s">
        <v>375</v>
      </c>
      <c r="EE58" s="209">
        <v>2014</v>
      </c>
      <c r="EF58" s="209">
        <v>30</v>
      </c>
      <c r="EG58" s="231">
        <v>0</v>
      </c>
      <c r="EH58" s="156">
        <v>30</v>
      </c>
      <c r="EI58" s="156" t="s">
        <v>381</v>
      </c>
      <c r="EJ58" s="156" t="s">
        <v>379</v>
      </c>
      <c r="EK58" s="180">
        <v>20.02</v>
      </c>
      <c r="EL58" s="171">
        <f t="shared" si="58"/>
        <v>8.0079999999999991</v>
      </c>
      <c r="EM58" s="27"/>
      <c r="EN58" s="27" t="str">
        <f t="shared" si="39"/>
        <v xml:space="preserve"> </v>
      </c>
      <c r="EO58" s="30"/>
      <c r="EP58" s="138" t="s">
        <v>375</v>
      </c>
      <c r="EQ58" s="49">
        <v>2015</v>
      </c>
      <c r="ER58" s="49">
        <v>30</v>
      </c>
      <c r="ES58" s="27">
        <v>0</v>
      </c>
      <c r="ET58" s="27">
        <v>30</v>
      </c>
      <c r="EU58" s="27" t="s">
        <v>381</v>
      </c>
      <c r="EV58" s="27" t="s">
        <v>379</v>
      </c>
      <c r="EW58" s="139">
        <v>22.66</v>
      </c>
      <c r="EX58" s="35">
        <f t="shared" si="13"/>
        <v>9.0640000000000001</v>
      </c>
      <c r="EY58" s="156"/>
      <c r="EZ58" s="156" t="str">
        <f t="shared" si="40"/>
        <v xml:space="preserve"> </v>
      </c>
      <c r="FA58" s="230"/>
      <c r="FB58" s="251" t="s">
        <v>375</v>
      </c>
      <c r="FC58" s="209">
        <v>2016</v>
      </c>
      <c r="FD58" s="209">
        <v>30</v>
      </c>
      <c r="FE58" s="156"/>
      <c r="FF58" s="169">
        <f t="shared" si="59"/>
        <v>30</v>
      </c>
      <c r="FG58" s="156" t="s">
        <v>381</v>
      </c>
      <c r="FH58" s="156" t="s">
        <v>379</v>
      </c>
      <c r="FI58" s="246">
        <v>21.2</v>
      </c>
      <c r="FJ58" s="252">
        <f t="shared" si="15"/>
        <v>8.48</v>
      </c>
      <c r="FK58" s="27"/>
      <c r="FL58" s="27" t="str">
        <f t="shared" si="41"/>
        <v xml:space="preserve"> </v>
      </c>
      <c r="FM58" s="30"/>
      <c r="FN58" s="31" t="s">
        <v>375</v>
      </c>
      <c r="FO58" s="20">
        <v>2017</v>
      </c>
      <c r="FP58" s="33">
        <v>30</v>
      </c>
      <c r="FQ58" s="27"/>
      <c r="FR58" s="34">
        <v>30</v>
      </c>
      <c r="FS58" t="s">
        <v>383</v>
      </c>
      <c r="FT58" t="s">
        <v>384</v>
      </c>
      <c r="FU58" s="11">
        <v>20.71</v>
      </c>
      <c r="FV58" s="35">
        <f>IF(FU58&gt;0,(FU58/FR58)*12,FU58)</f>
        <v>8.2840000000000007</v>
      </c>
      <c r="FW58" s="180"/>
      <c r="FX58" s="180" t="str">
        <f t="shared" si="42"/>
        <v xml:space="preserve"> </v>
      </c>
      <c r="FY58" s="235"/>
      <c r="FZ58" s="274" t="s">
        <v>375</v>
      </c>
      <c r="GA58" s="268">
        <v>2018</v>
      </c>
      <c r="GB58" s="152" t="s">
        <v>383</v>
      </c>
      <c r="GC58" s="152" t="s">
        <v>384</v>
      </c>
      <c r="GD58" s="152" t="s">
        <v>382</v>
      </c>
      <c r="GE58" s="275">
        <v>30</v>
      </c>
      <c r="GF58" s="156"/>
      <c r="GG58" s="273">
        <f>GE58-GF58</f>
        <v>30</v>
      </c>
      <c r="GH58" s="269">
        <v>11.27</v>
      </c>
      <c r="GI58" s="252">
        <f>IF(GH58&gt;0,(GH58/GG58)*12,GH58)</f>
        <v>4.508</v>
      </c>
      <c r="GJ58" s="27"/>
      <c r="GK58" s="27"/>
      <c r="GL58" s="27"/>
      <c r="GM58" s="27"/>
      <c r="GN58" s="27"/>
      <c r="GO58" s="27"/>
      <c r="GP58" s="27"/>
      <c r="GQ58" s="27"/>
      <c r="GR58" s="27"/>
      <c r="GS58" s="27"/>
      <c r="GT58" s="27"/>
    </row>
    <row r="59" spans="1:202" ht="12.75" customHeight="1" x14ac:dyDescent="0.25">
      <c r="A59" s="4"/>
      <c r="B59" s="4"/>
      <c r="C59">
        <v>906800</v>
      </c>
      <c r="D59">
        <v>2001</v>
      </c>
      <c r="E59" t="s">
        <v>624</v>
      </c>
      <c r="F59"/>
      <c r="G59" s="76">
        <v>16</v>
      </c>
      <c r="H59">
        <v>0</v>
      </c>
      <c r="I59">
        <v>0</v>
      </c>
      <c r="J59" s="151"/>
      <c r="K59" s="151"/>
      <c r="L59" s="152">
        <v>906800</v>
      </c>
      <c r="M59" s="152">
        <v>2002</v>
      </c>
      <c r="N59" s="152" t="s">
        <v>624</v>
      </c>
      <c r="O59" s="152"/>
      <c r="P59" s="153">
        <v>16</v>
      </c>
      <c r="Q59" s="153">
        <v>0</v>
      </c>
      <c r="R59" s="153">
        <v>0</v>
      </c>
      <c r="S59" s="77"/>
      <c r="T59" s="77"/>
      <c r="U59">
        <v>906800</v>
      </c>
      <c r="V59">
        <v>2003</v>
      </c>
      <c r="W59" t="s">
        <v>624</v>
      </c>
      <c r="X59"/>
      <c r="Y59" s="76">
        <v>16</v>
      </c>
      <c r="Z59" s="76">
        <v>0</v>
      </c>
      <c r="AA59" s="76">
        <v>0</v>
      </c>
      <c r="AB59" s="151"/>
      <c r="AC59" s="151"/>
      <c r="AD59" s="156">
        <v>906800</v>
      </c>
      <c r="AE59" s="162">
        <v>2004</v>
      </c>
      <c r="AF59" s="156" t="s">
        <v>624</v>
      </c>
      <c r="AG59" s="156"/>
      <c r="AH59" s="171">
        <v>16</v>
      </c>
      <c r="AI59" s="156">
        <v>0</v>
      </c>
      <c r="AJ59" s="156">
        <v>0</v>
      </c>
      <c r="AK59" s="4"/>
      <c r="AL59" s="4"/>
      <c r="AM59" t="s">
        <v>385</v>
      </c>
      <c r="AN59">
        <v>2005</v>
      </c>
      <c r="AO59" t="s">
        <v>739</v>
      </c>
      <c r="AP59" t="s">
        <v>670</v>
      </c>
      <c r="AQ59" s="76">
        <v>16</v>
      </c>
      <c r="AR59" s="76">
        <v>0</v>
      </c>
      <c r="AS59">
        <v>9</v>
      </c>
      <c r="AT59" s="76">
        <v>6.75</v>
      </c>
      <c r="AU59" s="151"/>
      <c r="AV59" s="151"/>
      <c r="AW59" s="152">
        <v>906800</v>
      </c>
      <c r="AX59" s="177">
        <v>2006</v>
      </c>
      <c r="AY59" s="152" t="s">
        <v>624</v>
      </c>
      <c r="AZ59" s="152"/>
      <c r="BA59" s="152">
        <v>16</v>
      </c>
      <c r="BB59" s="152">
        <v>0</v>
      </c>
      <c r="BC59" s="152">
        <v>11.16</v>
      </c>
      <c r="BD59" s="152">
        <v>8.3699999999999992</v>
      </c>
      <c r="BE59"/>
      <c r="BF59"/>
      <c r="BG59" s="78" t="s">
        <v>385</v>
      </c>
      <c r="BH59" s="78" t="s">
        <v>864</v>
      </c>
      <c r="BI59" s="78" t="s">
        <v>386</v>
      </c>
      <c r="BJ59" s="78" t="s">
        <v>62</v>
      </c>
      <c r="BK59">
        <v>16</v>
      </c>
      <c r="BL59">
        <v>0</v>
      </c>
      <c r="BM59">
        <v>0</v>
      </c>
      <c r="BN59">
        <v>0</v>
      </c>
      <c r="BO59" s="156"/>
      <c r="BP59" s="162"/>
      <c r="BQ59" s="152">
        <v>906800</v>
      </c>
      <c r="BR59" s="177">
        <v>2008</v>
      </c>
      <c r="BS59" s="152" t="s">
        <v>624</v>
      </c>
      <c r="BT59" s="152"/>
      <c r="BU59" s="152">
        <v>16</v>
      </c>
      <c r="BV59" s="152">
        <v>0</v>
      </c>
      <c r="BW59" s="152">
        <v>16</v>
      </c>
      <c r="BX59" s="152">
        <v>0</v>
      </c>
      <c r="BY59" s="152">
        <v>0</v>
      </c>
      <c r="CB59" s="24" t="s">
        <v>385</v>
      </c>
      <c r="CC59" s="3" t="s">
        <v>865</v>
      </c>
      <c r="CD59" s="27">
        <v>16</v>
      </c>
      <c r="CE59" s="82">
        <v>0</v>
      </c>
      <c r="CF59" s="82">
        <v>16</v>
      </c>
      <c r="CG59" s="82" t="s">
        <v>386</v>
      </c>
      <c r="CH59" s="82" t="s">
        <v>62</v>
      </c>
      <c r="CI59" s="82">
        <v>0</v>
      </c>
      <c r="CJ59" s="82">
        <v>0</v>
      </c>
      <c r="CK59" s="180"/>
      <c r="CL59" s="180" t="str">
        <f t="shared" si="35"/>
        <v xml:space="preserve"> </v>
      </c>
      <c r="CM59" s="196"/>
      <c r="CN59" s="197" t="s">
        <v>385</v>
      </c>
      <c r="CO59" s="192" t="s">
        <v>861</v>
      </c>
      <c r="CP59" s="156" t="s">
        <v>386</v>
      </c>
      <c r="CQ59" s="156" t="s">
        <v>62</v>
      </c>
      <c r="CR59" s="156">
        <v>16</v>
      </c>
      <c r="CS59" s="151">
        <v>0</v>
      </c>
      <c r="CT59" s="168">
        <v>0</v>
      </c>
      <c r="CV59" s="25" t="str">
        <f t="shared" si="36"/>
        <v xml:space="preserve"> </v>
      </c>
      <c r="CX59" s="129" t="s">
        <v>385</v>
      </c>
      <c r="CY59" s="49">
        <v>2011</v>
      </c>
      <c r="CZ59" s="49">
        <v>16</v>
      </c>
      <c r="DA59" s="27" t="s">
        <v>387</v>
      </c>
      <c r="DC59" s="29">
        <f t="shared" si="52"/>
        <v>0</v>
      </c>
      <c r="DD59" s="130">
        <v>0</v>
      </c>
      <c r="DE59" s="156"/>
      <c r="DF59" s="156" t="str">
        <f t="shared" si="53"/>
        <v xml:space="preserve"> </v>
      </c>
      <c r="DG59" s="156"/>
      <c r="DH59" s="209" t="s">
        <v>385</v>
      </c>
      <c r="DI59" s="209">
        <v>2012</v>
      </c>
      <c r="DJ59" s="209">
        <v>16</v>
      </c>
      <c r="DK59" s="156" t="s">
        <v>387</v>
      </c>
      <c r="DL59" s="156"/>
      <c r="DM59" s="210">
        <v>26.1</v>
      </c>
      <c r="DN59" s="171">
        <f t="shared" si="54"/>
        <v>19.575000000000003</v>
      </c>
      <c r="DP59" s="27" t="str">
        <f t="shared" si="55"/>
        <v xml:space="preserve"> </v>
      </c>
      <c r="DR59" s="49" t="s">
        <v>385</v>
      </c>
      <c r="DS59" s="49">
        <v>2013</v>
      </c>
      <c r="DT59" s="49">
        <v>16</v>
      </c>
      <c r="DU59" s="27">
        <v>0</v>
      </c>
      <c r="DV59" s="27">
        <v>16</v>
      </c>
      <c r="DW59" s="27" t="s">
        <v>387</v>
      </c>
      <c r="DY59" s="130">
        <v>0</v>
      </c>
      <c r="DZ59" s="29">
        <f t="shared" si="56"/>
        <v>0</v>
      </c>
      <c r="EA59" s="156"/>
      <c r="EB59" s="156" t="str">
        <f t="shared" si="38"/>
        <v xml:space="preserve"> </v>
      </c>
      <c r="EC59" s="230"/>
      <c r="ED59" s="209" t="s">
        <v>385</v>
      </c>
      <c r="EE59" s="209">
        <v>2014</v>
      </c>
      <c r="EF59" s="209">
        <v>16</v>
      </c>
      <c r="EG59" s="231">
        <v>0</v>
      </c>
      <c r="EH59" s="156">
        <v>16</v>
      </c>
      <c r="EI59" s="156" t="s">
        <v>387</v>
      </c>
      <c r="EJ59" s="156"/>
      <c r="EK59" s="180">
        <v>0</v>
      </c>
      <c r="EL59" s="171">
        <f t="shared" si="58"/>
        <v>0</v>
      </c>
      <c r="EN59" s="27" t="str">
        <f t="shared" si="39"/>
        <v xml:space="preserve"> </v>
      </c>
      <c r="EP59" s="138" t="s">
        <v>385</v>
      </c>
      <c r="EQ59" s="49">
        <v>2015</v>
      </c>
      <c r="ER59" s="49">
        <v>16</v>
      </c>
      <c r="ES59" s="27">
        <v>0</v>
      </c>
      <c r="ET59" s="27">
        <v>16</v>
      </c>
      <c r="EU59" s="27" t="s">
        <v>387</v>
      </c>
      <c r="EW59" s="140">
        <v>0</v>
      </c>
      <c r="EX59" s="35">
        <f t="shared" si="13"/>
        <v>0</v>
      </c>
      <c r="EY59" s="156"/>
      <c r="EZ59" s="156" t="str">
        <f t="shared" si="40"/>
        <v xml:space="preserve"> </v>
      </c>
      <c r="FA59" s="230"/>
      <c r="FB59" s="251" t="s">
        <v>385</v>
      </c>
      <c r="FC59" s="209">
        <v>2016</v>
      </c>
      <c r="FD59" s="209">
        <v>16</v>
      </c>
      <c r="FE59" s="156"/>
      <c r="FF59" s="169">
        <f t="shared" si="59"/>
        <v>16</v>
      </c>
      <c r="FG59" s="156" t="s">
        <v>387</v>
      </c>
      <c r="FH59" s="156"/>
      <c r="FI59" s="246">
        <v>0</v>
      </c>
      <c r="FJ59" s="252">
        <f t="shared" si="15"/>
        <v>0</v>
      </c>
      <c r="FL59" s="27" t="str">
        <f t="shared" si="41"/>
        <v xml:space="preserve"> </v>
      </c>
      <c r="FN59" s="31" t="s">
        <v>385</v>
      </c>
      <c r="FO59" s="20">
        <v>2017</v>
      </c>
      <c r="FP59" s="33">
        <v>16</v>
      </c>
      <c r="FR59" s="34">
        <v>16</v>
      </c>
      <c r="FS59" t="s">
        <v>389</v>
      </c>
      <c r="FT59" t="s">
        <v>66</v>
      </c>
      <c r="FU59" s="11">
        <v>0</v>
      </c>
      <c r="FV59" s="35">
        <f>IF(FU59&gt;0,(FU59/FR59)*12,FU59)</f>
        <v>0</v>
      </c>
      <c r="FW59" s="180"/>
      <c r="FX59" s="180" t="str">
        <f t="shared" si="42"/>
        <v xml:space="preserve"> </v>
      </c>
      <c r="FY59" s="235"/>
      <c r="FZ59" s="274" t="s">
        <v>385</v>
      </c>
      <c r="GA59" s="268">
        <v>2018</v>
      </c>
      <c r="GB59" s="152" t="s">
        <v>389</v>
      </c>
      <c r="GC59" s="152"/>
      <c r="GD59" s="152" t="s">
        <v>388</v>
      </c>
      <c r="GE59" s="275">
        <v>16</v>
      </c>
      <c r="GF59" s="156"/>
      <c r="GG59" s="273">
        <f>GE59-GF59</f>
        <v>16</v>
      </c>
      <c r="GH59" s="269">
        <v>0</v>
      </c>
      <c r="GI59" s="252">
        <f>IF(GH59&gt;0,(GH59/GG59)*12,GH59)</f>
        <v>0</v>
      </c>
      <c r="GS59" s="41"/>
      <c r="GT59" s="41"/>
    </row>
    <row r="60" spans="1:202" s="41" customFormat="1" ht="12.75" customHeight="1" x14ac:dyDescent="0.25">
      <c r="A60" s="4"/>
      <c r="B60" s="4"/>
      <c r="C60" s="80">
        <v>906900</v>
      </c>
      <c r="D60">
        <v>2001</v>
      </c>
      <c r="E60" t="s">
        <v>740</v>
      </c>
      <c r="F60"/>
      <c r="G60" s="88">
        <v>178</v>
      </c>
      <c r="H60">
        <v>72.8</v>
      </c>
      <c r="I60">
        <v>4.91</v>
      </c>
      <c r="J60" s="151"/>
      <c r="K60" s="151"/>
      <c r="L60" s="157">
        <v>906900</v>
      </c>
      <c r="M60" s="152">
        <v>2002</v>
      </c>
      <c r="N60" s="152" t="s">
        <v>740</v>
      </c>
      <c r="O60" s="152"/>
      <c r="P60" s="158">
        <v>178</v>
      </c>
      <c r="Q60" s="152">
        <v>145.53</v>
      </c>
      <c r="R60" s="152">
        <v>9.81</v>
      </c>
      <c r="S60" s="77"/>
      <c r="T60" s="77"/>
      <c r="U60" s="80">
        <v>906900</v>
      </c>
      <c r="V60">
        <v>2003</v>
      </c>
      <c r="W60" t="s">
        <v>740</v>
      </c>
      <c r="X60"/>
      <c r="Y60" s="88">
        <v>178</v>
      </c>
      <c r="Z60">
        <v>129.38999999999999</v>
      </c>
      <c r="AA60">
        <v>8.7200000000000006</v>
      </c>
      <c r="AB60" s="151"/>
      <c r="AC60" s="151"/>
      <c r="AD60" s="157">
        <v>906900</v>
      </c>
      <c r="AE60" s="162">
        <v>2004</v>
      </c>
      <c r="AF60" s="152" t="s">
        <v>740</v>
      </c>
      <c r="AG60" s="156"/>
      <c r="AH60" s="158">
        <v>178</v>
      </c>
      <c r="AI60" s="152">
        <v>131.11000000000001</v>
      </c>
      <c r="AJ60" s="152">
        <v>8.84</v>
      </c>
      <c r="AK60" s="4"/>
      <c r="AL60" s="4"/>
      <c r="AM60" s="80">
        <v>906900</v>
      </c>
      <c r="AN60">
        <v>2005</v>
      </c>
      <c r="AO60" t="s">
        <v>740</v>
      </c>
      <c r="AP60" t="s">
        <v>670</v>
      </c>
      <c r="AQ60" s="76">
        <v>178</v>
      </c>
      <c r="AR60" s="76">
        <v>0</v>
      </c>
      <c r="AS60">
        <v>53.909999999999897</v>
      </c>
      <c r="AT60" s="76">
        <v>3.6343820224719101</v>
      </c>
      <c r="AU60" s="151"/>
      <c r="AV60" s="151"/>
      <c r="AW60" s="157">
        <v>906900</v>
      </c>
      <c r="AX60" s="177">
        <v>2006</v>
      </c>
      <c r="AY60" s="152" t="s">
        <v>740</v>
      </c>
      <c r="AZ60" s="152"/>
      <c r="BA60" s="158">
        <v>178</v>
      </c>
      <c r="BB60" s="152">
        <v>0</v>
      </c>
      <c r="BC60" s="151">
        <v>47.67</v>
      </c>
      <c r="BD60" s="151">
        <v>3.24</v>
      </c>
      <c r="BE60"/>
      <c r="BF60"/>
      <c r="BG60" s="80">
        <v>906900</v>
      </c>
      <c r="BH60" s="78" t="s">
        <v>864</v>
      </c>
      <c r="BI60" s="78" t="s">
        <v>807</v>
      </c>
      <c r="BJ60" s="78" t="s">
        <v>62</v>
      </c>
      <c r="BK60">
        <v>178</v>
      </c>
      <c r="BL60">
        <v>0</v>
      </c>
      <c r="BM60">
        <v>14.82</v>
      </c>
      <c r="BN60">
        <v>0.96</v>
      </c>
      <c r="BO60" s="172"/>
      <c r="BP60" s="179"/>
      <c r="BQ60" s="157">
        <v>906900</v>
      </c>
      <c r="BR60" s="177">
        <v>2008</v>
      </c>
      <c r="BS60" s="152" t="s">
        <v>829</v>
      </c>
      <c r="BT60" s="152"/>
      <c r="BU60" s="152">
        <v>178</v>
      </c>
      <c r="BV60" s="152">
        <v>0</v>
      </c>
      <c r="BW60" s="152">
        <v>178</v>
      </c>
      <c r="BX60" s="152">
        <v>0</v>
      </c>
      <c r="BY60" s="152">
        <v>0</v>
      </c>
      <c r="BZ60" s="148" t="s">
        <v>849</v>
      </c>
      <c r="CA60" s="148">
        <v>0</v>
      </c>
      <c r="CB60" s="39" t="s">
        <v>390</v>
      </c>
      <c r="CC60" s="3" t="s">
        <v>865</v>
      </c>
      <c r="CD60" s="41">
        <v>178</v>
      </c>
      <c r="CE60" s="82">
        <v>0</v>
      </c>
      <c r="CF60" s="82">
        <v>178</v>
      </c>
      <c r="CG60" s="82" t="s">
        <v>807</v>
      </c>
      <c r="CH60" s="82" t="s">
        <v>62</v>
      </c>
      <c r="CI60" s="82">
        <v>0</v>
      </c>
      <c r="CJ60" s="82">
        <v>0</v>
      </c>
      <c r="CK60" s="180"/>
      <c r="CL60" s="180" t="str">
        <f t="shared" si="35"/>
        <v xml:space="preserve"> </v>
      </c>
      <c r="CM60" s="196"/>
      <c r="CN60" s="198" t="s">
        <v>390</v>
      </c>
      <c r="CO60" s="192" t="s">
        <v>861</v>
      </c>
      <c r="CP60" s="156" t="s">
        <v>391</v>
      </c>
      <c r="CQ60" s="156"/>
      <c r="CR60" s="156">
        <v>178</v>
      </c>
      <c r="CS60" s="151">
        <v>3.2000000000000001E-2</v>
      </c>
      <c r="CT60" s="168">
        <v>2.1573033707865171E-3</v>
      </c>
      <c r="CU60" s="25"/>
      <c r="CV60" s="25" t="str">
        <f t="shared" si="36"/>
        <v xml:space="preserve"> </v>
      </c>
      <c r="CW60" s="26"/>
      <c r="CX60" s="131" t="s">
        <v>390</v>
      </c>
      <c r="CY60" s="49">
        <v>2011</v>
      </c>
      <c r="CZ60" s="49">
        <v>178</v>
      </c>
      <c r="DA60" s="27" t="s">
        <v>392</v>
      </c>
      <c r="DB60" s="27"/>
      <c r="DC60" s="29">
        <v>0</v>
      </c>
      <c r="DD60" s="130">
        <v>0</v>
      </c>
      <c r="DE60" s="180" t="s">
        <v>393</v>
      </c>
      <c r="DF60" s="156">
        <v>-178</v>
      </c>
      <c r="DG60" s="213">
        <v>41000</v>
      </c>
      <c r="DH60" s="209"/>
      <c r="DI60" s="209"/>
      <c r="DJ60" s="209"/>
      <c r="DK60" s="156"/>
      <c r="DL60" s="156"/>
      <c r="DM60" s="210"/>
      <c r="DN60" s="171"/>
      <c r="DO60" s="53"/>
      <c r="DP60" s="27"/>
      <c r="DQ60" s="54"/>
      <c r="DR60" s="49"/>
      <c r="DS60" s="49"/>
      <c r="DT60" s="49"/>
      <c r="DU60" s="27"/>
      <c r="DV60" s="27"/>
      <c r="DW60" s="27"/>
      <c r="DX60" s="27"/>
      <c r="DY60" s="130"/>
      <c r="DZ60" s="29"/>
      <c r="EA60" s="236"/>
      <c r="EB60" s="156" t="str">
        <f t="shared" si="38"/>
        <v xml:space="preserve"> </v>
      </c>
      <c r="EC60" s="237"/>
      <c r="ED60" s="209"/>
      <c r="EE60" s="209">
        <v>2014</v>
      </c>
      <c r="EF60" s="209"/>
      <c r="EG60" s="231"/>
      <c r="EH60" s="156"/>
      <c r="EI60" s="156"/>
      <c r="EJ60" s="156"/>
      <c r="EK60" s="180"/>
      <c r="EL60" s="171"/>
      <c r="EM60" s="53"/>
      <c r="EN60" s="27" t="str">
        <f t="shared" si="39"/>
        <v xml:space="preserve"> </v>
      </c>
      <c r="EO60" s="55"/>
      <c r="EP60" s="138"/>
      <c r="EQ60" s="49"/>
      <c r="ER60" s="49"/>
      <c r="ES60" s="27"/>
      <c r="ET60" s="27"/>
      <c r="EU60" s="27"/>
      <c r="EV60" s="27"/>
      <c r="EW60" s="44"/>
      <c r="EX60" s="35"/>
      <c r="EY60" s="236"/>
      <c r="EZ60" s="156" t="str">
        <f t="shared" si="40"/>
        <v xml:space="preserve"> </v>
      </c>
      <c r="FA60" s="237"/>
      <c r="FB60" s="251"/>
      <c r="FC60" s="209"/>
      <c r="FD60" s="209"/>
      <c r="FE60" s="156"/>
      <c r="FF60" s="169"/>
      <c r="FG60" s="156"/>
      <c r="FH60" s="156"/>
      <c r="FI60" s="246"/>
      <c r="FJ60" s="252"/>
      <c r="FK60" s="53"/>
      <c r="FL60" s="27" t="str">
        <f t="shared" si="41"/>
        <v xml:space="preserve"> </v>
      </c>
      <c r="FM60" s="55"/>
      <c r="FN60" s="31"/>
      <c r="FO60" s="49"/>
      <c r="FP60" s="33"/>
      <c r="FQ60" s="27"/>
      <c r="FR60" s="34"/>
      <c r="FS60"/>
      <c r="FT60"/>
      <c r="FU60" s="11"/>
      <c r="FV60" s="35"/>
      <c r="FW60" s="236"/>
      <c r="FX60" s="180" t="str">
        <f t="shared" si="42"/>
        <v xml:space="preserve"> </v>
      </c>
      <c r="FY60" s="282"/>
      <c r="FZ60" s="274"/>
      <c r="GA60" s="268">
        <v>2018</v>
      </c>
      <c r="GB60" s="152"/>
      <c r="GC60" s="152" t="s">
        <v>66</v>
      </c>
      <c r="GD60" s="172"/>
      <c r="GE60" s="275"/>
      <c r="GF60" s="156"/>
      <c r="GG60" s="279"/>
      <c r="GH60" s="269"/>
      <c r="GI60" s="252"/>
      <c r="GS60" s="27"/>
      <c r="GT60" s="27"/>
    </row>
    <row r="61" spans="1:202" ht="12.75" customHeight="1" x14ac:dyDescent="0.25">
      <c r="A61" s="4"/>
      <c r="B61" s="4"/>
      <c r="C61">
        <v>907000</v>
      </c>
      <c r="D61">
        <v>2001</v>
      </c>
      <c r="E61" t="s">
        <v>580</v>
      </c>
      <c r="F61" t="s">
        <v>581</v>
      </c>
      <c r="G61" s="76">
        <v>40</v>
      </c>
      <c r="H61">
        <v>48.89</v>
      </c>
      <c r="I61">
        <v>14.67</v>
      </c>
      <c r="J61" s="151"/>
      <c r="K61" s="151"/>
      <c r="L61" s="152">
        <v>907000</v>
      </c>
      <c r="M61" s="152">
        <v>2002</v>
      </c>
      <c r="N61" s="152" t="s">
        <v>580</v>
      </c>
      <c r="O61" s="152" t="s">
        <v>581</v>
      </c>
      <c r="P61" s="153">
        <v>40</v>
      </c>
      <c r="Q61" s="153">
        <v>57.49</v>
      </c>
      <c r="R61" s="153">
        <v>17.25</v>
      </c>
      <c r="S61" s="77"/>
      <c r="T61" s="77"/>
      <c r="U61">
        <v>907000</v>
      </c>
      <c r="V61">
        <v>2003</v>
      </c>
      <c r="W61" t="s">
        <v>580</v>
      </c>
      <c r="X61" t="s">
        <v>581</v>
      </c>
      <c r="Y61" s="76">
        <v>40</v>
      </c>
      <c r="Z61" s="76">
        <v>38.450000000000003</v>
      </c>
      <c r="AA61" s="76">
        <v>11.54</v>
      </c>
      <c r="AB61" s="151"/>
      <c r="AC61" s="151"/>
      <c r="AD61" s="156">
        <v>907000</v>
      </c>
      <c r="AE61" s="162">
        <v>2004</v>
      </c>
      <c r="AF61" s="156" t="s">
        <v>580</v>
      </c>
      <c r="AG61" s="156" t="s">
        <v>581</v>
      </c>
      <c r="AH61" s="171">
        <v>40</v>
      </c>
      <c r="AI61" s="156">
        <v>39.840000000000003</v>
      </c>
      <c r="AJ61" s="156">
        <v>11.95</v>
      </c>
      <c r="AK61" s="4"/>
      <c r="AL61" s="4"/>
      <c r="AM61" t="s">
        <v>394</v>
      </c>
      <c r="AN61">
        <v>2005</v>
      </c>
      <c r="AO61" t="s">
        <v>741</v>
      </c>
      <c r="AP61" t="s">
        <v>742</v>
      </c>
      <c r="AQ61" s="76">
        <v>40</v>
      </c>
      <c r="AR61" s="76">
        <v>0</v>
      </c>
      <c r="AS61">
        <v>16.559999999999899</v>
      </c>
      <c r="AT61" s="76">
        <v>4.968</v>
      </c>
      <c r="AU61" s="151"/>
      <c r="AV61" s="151"/>
      <c r="AW61" s="152">
        <v>907000</v>
      </c>
      <c r="AX61" s="177">
        <v>2006</v>
      </c>
      <c r="AY61" s="152" t="s">
        <v>791</v>
      </c>
      <c r="AZ61" s="152" t="s">
        <v>384</v>
      </c>
      <c r="BA61" s="152">
        <v>40</v>
      </c>
      <c r="BB61" s="152">
        <v>0</v>
      </c>
      <c r="BC61" s="152">
        <v>19.600000000000001</v>
      </c>
      <c r="BD61" s="152">
        <v>5.88</v>
      </c>
      <c r="BE61"/>
      <c r="BF61"/>
      <c r="BG61" s="78" t="s">
        <v>394</v>
      </c>
      <c r="BH61" s="78" t="s">
        <v>864</v>
      </c>
      <c r="BI61" s="78" t="s">
        <v>395</v>
      </c>
      <c r="BJ61" s="78" t="s">
        <v>377</v>
      </c>
      <c r="BK61">
        <v>40</v>
      </c>
      <c r="BL61">
        <v>0</v>
      </c>
      <c r="BM61">
        <v>10.61</v>
      </c>
      <c r="BN61">
        <v>3.24</v>
      </c>
      <c r="BO61" s="156"/>
      <c r="BP61" s="162"/>
      <c r="BQ61" s="152">
        <v>907000</v>
      </c>
      <c r="BR61" s="177">
        <v>2008</v>
      </c>
      <c r="BS61" s="152" t="s">
        <v>791</v>
      </c>
      <c r="BT61" s="152" t="s">
        <v>384</v>
      </c>
      <c r="BU61" s="152">
        <v>40</v>
      </c>
      <c r="BV61" s="152">
        <v>39</v>
      </c>
      <c r="BW61" s="152">
        <v>79</v>
      </c>
      <c r="BX61" s="152">
        <v>24.47</v>
      </c>
      <c r="BY61" s="152">
        <v>7.34</v>
      </c>
      <c r="CB61" s="24" t="s">
        <v>394</v>
      </c>
      <c r="CC61" s="3" t="s">
        <v>865</v>
      </c>
      <c r="CD61" s="27">
        <v>40</v>
      </c>
      <c r="CE61" s="82">
        <v>39</v>
      </c>
      <c r="CF61" s="82">
        <v>79</v>
      </c>
      <c r="CG61" s="82" t="s">
        <v>395</v>
      </c>
      <c r="CH61" s="82" t="s">
        <v>377</v>
      </c>
      <c r="CI61" s="82">
        <v>31.6</v>
      </c>
      <c r="CJ61" s="82">
        <v>9.48</v>
      </c>
      <c r="CK61" s="180"/>
      <c r="CL61" s="180" t="str">
        <f t="shared" si="35"/>
        <v xml:space="preserve"> </v>
      </c>
      <c r="CM61" s="196"/>
      <c r="CN61" s="197" t="s">
        <v>394</v>
      </c>
      <c r="CO61" s="192" t="s">
        <v>861</v>
      </c>
      <c r="CP61" s="156" t="s">
        <v>395</v>
      </c>
      <c r="CQ61" s="156" t="s">
        <v>377</v>
      </c>
      <c r="CR61" s="156">
        <v>40</v>
      </c>
      <c r="CS61" s="151">
        <v>28.6</v>
      </c>
      <c r="CT61" s="168">
        <v>8.5800000000000018</v>
      </c>
      <c r="CV61" s="25" t="str">
        <f t="shared" si="36"/>
        <v xml:space="preserve"> </v>
      </c>
      <c r="CX61" s="129" t="s">
        <v>394</v>
      </c>
      <c r="CY61" s="49">
        <v>2011</v>
      </c>
      <c r="CZ61" s="49">
        <v>40</v>
      </c>
      <c r="DA61" s="27" t="s">
        <v>396</v>
      </c>
      <c r="DB61" s="27" t="s">
        <v>379</v>
      </c>
      <c r="DC61" s="29">
        <f t="shared" ref="DC61:DC67" si="60">(DD61/12)*CZ61</f>
        <v>33.833333333333336</v>
      </c>
      <c r="DD61" s="130">
        <v>10.15</v>
      </c>
      <c r="DE61" s="156"/>
      <c r="DF61" s="156" t="str">
        <f t="shared" ref="DF61:DF67" si="61">IF(CZ61-DJ61=0," ",DJ61-CZ61)</f>
        <v xml:space="preserve"> </v>
      </c>
      <c r="DG61" s="156"/>
      <c r="DH61" s="209" t="s">
        <v>394</v>
      </c>
      <c r="DI61" s="209">
        <v>2012</v>
      </c>
      <c r="DJ61" s="209">
        <v>40</v>
      </c>
      <c r="DK61" s="156" t="s">
        <v>396</v>
      </c>
      <c r="DL61" s="156" t="s">
        <v>379</v>
      </c>
      <c r="DM61" s="210">
        <v>61.67</v>
      </c>
      <c r="DN61" s="171">
        <f t="shared" ref="DN61:DN69" si="62">(DM61/DJ61)*12</f>
        <v>18.500999999999998</v>
      </c>
      <c r="DP61" s="27" t="str">
        <f t="shared" ref="DP61:DP67" si="63">IF(DJ61-DT61=0," ",DT61-DJ61)</f>
        <v xml:space="preserve"> </v>
      </c>
      <c r="DR61" s="49" t="s">
        <v>394</v>
      </c>
      <c r="DS61" s="49">
        <v>2013</v>
      </c>
      <c r="DT61" s="49">
        <v>40</v>
      </c>
      <c r="DU61" s="27">
        <v>0</v>
      </c>
      <c r="DV61" s="27">
        <v>40</v>
      </c>
      <c r="DW61" s="27" t="s">
        <v>396</v>
      </c>
      <c r="DX61" s="27" t="s">
        <v>379</v>
      </c>
      <c r="DY61" s="130">
        <v>32.266666666666666</v>
      </c>
      <c r="DZ61" s="29">
        <f t="shared" ref="DZ61:DZ67" si="64">IF(DY61=0,0,(DY61/DV61)*12)</f>
        <v>9.68</v>
      </c>
      <c r="EA61" s="156"/>
      <c r="EB61" s="156" t="str">
        <f t="shared" si="38"/>
        <v xml:space="preserve"> </v>
      </c>
      <c r="EC61" s="230"/>
      <c r="ED61" s="209" t="s">
        <v>394</v>
      </c>
      <c r="EE61" s="209">
        <v>2014</v>
      </c>
      <c r="EF61" s="209">
        <v>40</v>
      </c>
      <c r="EG61" s="231">
        <v>5</v>
      </c>
      <c r="EH61" s="156">
        <v>45</v>
      </c>
      <c r="EI61" s="156" t="s">
        <v>396</v>
      </c>
      <c r="EJ61" s="156" t="s">
        <v>379</v>
      </c>
      <c r="EK61" s="180">
        <v>27.37</v>
      </c>
      <c r="EL61" s="171">
        <f>IF(EK61=0,0,(EK61/EH61)*12)</f>
        <v>7.2986666666666666</v>
      </c>
      <c r="EN61" s="27" t="str">
        <f t="shared" si="39"/>
        <v xml:space="preserve"> </v>
      </c>
      <c r="EP61" s="138" t="s">
        <v>394</v>
      </c>
      <c r="EQ61" s="49">
        <v>2015</v>
      </c>
      <c r="ER61" s="49">
        <v>40</v>
      </c>
      <c r="ES61" s="27">
        <v>0</v>
      </c>
      <c r="ET61" s="27">
        <v>40</v>
      </c>
      <c r="EU61" s="27" t="s">
        <v>396</v>
      </c>
      <c r="EV61" s="27" t="s">
        <v>379</v>
      </c>
      <c r="EW61" s="139">
        <v>31.2</v>
      </c>
      <c r="EX61" s="35">
        <f t="shared" si="13"/>
        <v>9.36</v>
      </c>
      <c r="EY61" s="156"/>
      <c r="EZ61" s="156" t="str">
        <f t="shared" si="40"/>
        <v xml:space="preserve"> </v>
      </c>
      <c r="FA61" s="230"/>
      <c r="FB61" s="251" t="s">
        <v>394</v>
      </c>
      <c r="FC61" s="209">
        <v>2016</v>
      </c>
      <c r="FD61" s="209">
        <v>40</v>
      </c>
      <c r="FE61" s="156"/>
      <c r="FF61" s="169">
        <f t="shared" ref="FF61:FF62" si="65">FD61-FE61</f>
        <v>40</v>
      </c>
      <c r="FG61" s="156" t="s">
        <v>396</v>
      </c>
      <c r="FH61" s="156" t="s">
        <v>379</v>
      </c>
      <c r="FI61" s="246">
        <v>50.24</v>
      </c>
      <c r="FJ61" s="252">
        <f t="shared" si="15"/>
        <v>15.071999999999999</v>
      </c>
      <c r="FL61" s="27" t="str">
        <f t="shared" si="41"/>
        <v xml:space="preserve"> </v>
      </c>
      <c r="FN61" s="31" t="s">
        <v>394</v>
      </c>
      <c r="FO61" s="20">
        <v>2017</v>
      </c>
      <c r="FP61" s="33">
        <v>40</v>
      </c>
      <c r="FR61" s="34">
        <v>40</v>
      </c>
      <c r="FS61" t="s">
        <v>398</v>
      </c>
      <c r="FT61" t="s">
        <v>384</v>
      </c>
      <c r="FU61" s="11">
        <v>41.09</v>
      </c>
      <c r="FV61" s="35">
        <f>IF(FU61&gt;0,(FU61/FR61)*12,FU61)</f>
        <v>12.327</v>
      </c>
      <c r="FW61" s="180"/>
      <c r="FX61" s="180" t="str">
        <f t="shared" si="42"/>
        <v xml:space="preserve"> </v>
      </c>
      <c r="FY61" s="235"/>
      <c r="FZ61" s="274" t="s">
        <v>394</v>
      </c>
      <c r="GA61" s="268">
        <v>2018</v>
      </c>
      <c r="GB61" s="152" t="s">
        <v>398</v>
      </c>
      <c r="GC61" s="152" t="s">
        <v>384</v>
      </c>
      <c r="GD61" s="152" t="s">
        <v>397</v>
      </c>
      <c r="GE61" s="275">
        <v>40</v>
      </c>
      <c r="GF61" s="156"/>
      <c r="GG61" s="273">
        <f>GE61-GF61</f>
        <v>40</v>
      </c>
      <c r="GH61" s="269">
        <v>27.3</v>
      </c>
      <c r="GI61" s="252">
        <f>IF(GH61&gt;0,(GH61/GG61)*12,GH61)</f>
        <v>8.19</v>
      </c>
      <c r="GS61" s="41"/>
      <c r="GT61" s="41"/>
    </row>
    <row r="62" spans="1:202" ht="12.75" customHeight="1" x14ac:dyDescent="0.25">
      <c r="A62" s="4"/>
      <c r="B62" s="4"/>
      <c r="C62">
        <v>907100</v>
      </c>
      <c r="D62">
        <v>2001</v>
      </c>
      <c r="E62" t="s">
        <v>587</v>
      </c>
      <c r="F62" t="s">
        <v>588</v>
      </c>
      <c r="G62" s="76">
        <v>69</v>
      </c>
      <c r="H62">
        <v>65.83</v>
      </c>
      <c r="I62">
        <v>11.45</v>
      </c>
      <c r="J62" s="151"/>
      <c r="K62" s="151"/>
      <c r="L62" s="152">
        <v>907100</v>
      </c>
      <c r="M62" s="152">
        <v>2002</v>
      </c>
      <c r="N62" s="152" t="s">
        <v>587</v>
      </c>
      <c r="O62" s="152" t="s">
        <v>588</v>
      </c>
      <c r="P62" s="153">
        <v>69</v>
      </c>
      <c r="Q62" s="153">
        <v>106.98</v>
      </c>
      <c r="R62" s="153">
        <v>18.61</v>
      </c>
      <c r="S62" s="77"/>
      <c r="T62" s="77"/>
      <c r="U62">
        <v>907100</v>
      </c>
      <c r="V62">
        <v>2003</v>
      </c>
      <c r="W62" t="s">
        <v>587</v>
      </c>
      <c r="X62" t="s">
        <v>588</v>
      </c>
      <c r="Y62" s="76">
        <v>69</v>
      </c>
      <c r="Z62" s="76">
        <v>88.78</v>
      </c>
      <c r="AA62" s="76">
        <v>15.44</v>
      </c>
      <c r="AB62" s="151"/>
      <c r="AC62" s="151"/>
      <c r="AD62" s="156">
        <v>907100</v>
      </c>
      <c r="AE62" s="162">
        <v>2004</v>
      </c>
      <c r="AF62" s="156" t="s">
        <v>658</v>
      </c>
      <c r="AG62" s="156" t="s">
        <v>588</v>
      </c>
      <c r="AH62" s="171">
        <v>69</v>
      </c>
      <c r="AI62" s="156">
        <v>93.84</v>
      </c>
      <c r="AJ62" s="156">
        <v>16.32</v>
      </c>
      <c r="AK62" s="4"/>
      <c r="AL62" s="4"/>
      <c r="AM62" t="s">
        <v>399</v>
      </c>
      <c r="AN62">
        <v>2005</v>
      </c>
      <c r="AO62" t="s">
        <v>743</v>
      </c>
      <c r="AP62" t="s">
        <v>744</v>
      </c>
      <c r="AQ62" s="76">
        <v>69</v>
      </c>
      <c r="AR62" s="76">
        <v>69</v>
      </c>
      <c r="AS62">
        <v>75</v>
      </c>
      <c r="AT62" s="76">
        <v>13.0434782608696</v>
      </c>
      <c r="AU62" s="151"/>
      <c r="AV62" s="151"/>
      <c r="AW62" s="152">
        <v>907100</v>
      </c>
      <c r="AX62" s="177">
        <v>2006</v>
      </c>
      <c r="AY62" s="152" t="s">
        <v>658</v>
      </c>
      <c r="AZ62" s="152" t="s">
        <v>588</v>
      </c>
      <c r="BA62" s="152">
        <v>69</v>
      </c>
      <c r="BB62" s="152">
        <v>47</v>
      </c>
      <c r="BC62" s="152">
        <v>72.08</v>
      </c>
      <c r="BD62" s="152">
        <v>12.54</v>
      </c>
      <c r="BE62"/>
      <c r="BF62"/>
      <c r="BG62" s="78" t="s">
        <v>399</v>
      </c>
      <c r="BH62" s="78" t="s">
        <v>864</v>
      </c>
      <c r="BI62" s="78" t="s">
        <v>400</v>
      </c>
      <c r="BJ62" s="78" t="s">
        <v>401</v>
      </c>
      <c r="BK62">
        <v>69</v>
      </c>
      <c r="BL62">
        <v>44</v>
      </c>
      <c r="BM62">
        <v>43.66</v>
      </c>
      <c r="BN62">
        <v>7.56</v>
      </c>
      <c r="BO62" s="156"/>
      <c r="BP62" s="162"/>
      <c r="BQ62" s="152">
        <v>907100</v>
      </c>
      <c r="BR62" s="177">
        <v>2008</v>
      </c>
      <c r="BS62" s="152" t="s">
        <v>658</v>
      </c>
      <c r="BT62" s="152" t="s">
        <v>588</v>
      </c>
      <c r="BU62" s="152">
        <v>69</v>
      </c>
      <c r="BV62" s="152">
        <v>40</v>
      </c>
      <c r="BW62" s="152">
        <v>109</v>
      </c>
      <c r="BX62" s="152">
        <v>58.08</v>
      </c>
      <c r="BY62" s="152">
        <v>10.1</v>
      </c>
      <c r="CB62" s="24" t="s">
        <v>399</v>
      </c>
      <c r="CC62" s="3" t="s">
        <v>865</v>
      </c>
      <c r="CD62" s="27">
        <v>69</v>
      </c>
      <c r="CE62" s="82">
        <v>12</v>
      </c>
      <c r="CF62" s="82">
        <v>81</v>
      </c>
      <c r="CG62" s="82" t="s">
        <v>400</v>
      </c>
      <c r="CH62" s="82" t="s">
        <v>401</v>
      </c>
      <c r="CI62" s="82">
        <v>51.83</v>
      </c>
      <c r="CJ62" s="82">
        <v>9</v>
      </c>
      <c r="CK62" s="180"/>
      <c r="CL62" s="180" t="str">
        <f t="shared" si="35"/>
        <v xml:space="preserve"> </v>
      </c>
      <c r="CM62" s="196"/>
      <c r="CN62" s="197" t="s">
        <v>399</v>
      </c>
      <c r="CO62" s="192" t="s">
        <v>861</v>
      </c>
      <c r="CP62" s="156" t="s">
        <v>400</v>
      </c>
      <c r="CQ62" s="156" t="s">
        <v>401</v>
      </c>
      <c r="CR62" s="156">
        <v>69</v>
      </c>
      <c r="CS62" s="151">
        <v>59.82</v>
      </c>
      <c r="CT62" s="168">
        <v>10.403478260869566</v>
      </c>
      <c r="CV62" s="25" t="str">
        <f t="shared" si="36"/>
        <v xml:space="preserve"> </v>
      </c>
      <c r="CX62" s="129" t="s">
        <v>399</v>
      </c>
      <c r="CY62" s="49">
        <v>2011</v>
      </c>
      <c r="CZ62" s="49">
        <v>69</v>
      </c>
      <c r="DA62" s="27" t="s">
        <v>402</v>
      </c>
      <c r="DB62" s="27" t="s">
        <v>403</v>
      </c>
      <c r="DC62" s="29">
        <f t="shared" si="60"/>
        <v>68.367500000000007</v>
      </c>
      <c r="DD62" s="130">
        <v>11.89</v>
      </c>
      <c r="DE62" s="156"/>
      <c r="DF62" s="156" t="str">
        <f t="shared" si="61"/>
        <v xml:space="preserve"> </v>
      </c>
      <c r="DG62" s="156"/>
      <c r="DH62" s="209" t="s">
        <v>399</v>
      </c>
      <c r="DI62" s="209">
        <v>2012</v>
      </c>
      <c r="DJ62" s="209">
        <v>69</v>
      </c>
      <c r="DK62" s="156" t="s">
        <v>402</v>
      </c>
      <c r="DL62" s="156" t="s">
        <v>403</v>
      </c>
      <c r="DM62" s="210">
        <v>92.77</v>
      </c>
      <c r="DN62" s="171">
        <f t="shared" si="62"/>
        <v>16.133913043478259</v>
      </c>
      <c r="DP62" s="27" t="str">
        <f t="shared" si="63"/>
        <v xml:space="preserve"> </v>
      </c>
      <c r="DR62" s="49" t="s">
        <v>399</v>
      </c>
      <c r="DS62" s="49">
        <v>2013</v>
      </c>
      <c r="DT62" s="49">
        <v>69</v>
      </c>
      <c r="DU62" s="27">
        <v>14</v>
      </c>
      <c r="DV62" s="27">
        <v>83</v>
      </c>
      <c r="DW62" s="27" t="s">
        <v>402</v>
      </c>
      <c r="DX62" s="27" t="s">
        <v>403</v>
      </c>
      <c r="DY62" s="130">
        <v>68.820833333333326</v>
      </c>
      <c r="DZ62" s="29">
        <f t="shared" si="64"/>
        <v>9.9499999999999993</v>
      </c>
      <c r="EA62" s="156"/>
      <c r="EB62" s="156" t="str">
        <f t="shared" si="38"/>
        <v xml:space="preserve"> </v>
      </c>
      <c r="EC62" s="230"/>
      <c r="ED62" s="209" t="s">
        <v>399</v>
      </c>
      <c r="EE62" s="209">
        <v>2014</v>
      </c>
      <c r="EF62" s="209">
        <v>69</v>
      </c>
      <c r="EG62" s="231">
        <v>23</v>
      </c>
      <c r="EH62" s="156">
        <v>92</v>
      </c>
      <c r="EI62" s="156" t="s">
        <v>402</v>
      </c>
      <c r="EJ62" s="156" t="s">
        <v>403</v>
      </c>
      <c r="EK62" s="180">
        <v>36.450000000000003</v>
      </c>
      <c r="EL62" s="171">
        <f>IF(EK62=0,0,(EK62/EH62)*12)</f>
        <v>4.7543478260869563</v>
      </c>
      <c r="EN62" s="27" t="str">
        <f t="shared" si="39"/>
        <v xml:space="preserve"> </v>
      </c>
      <c r="EP62" s="138" t="s">
        <v>399</v>
      </c>
      <c r="EQ62" s="49">
        <v>2015</v>
      </c>
      <c r="ER62" s="49">
        <v>69</v>
      </c>
      <c r="ES62" s="27">
        <v>23</v>
      </c>
      <c r="ET62" s="27">
        <v>92</v>
      </c>
      <c r="EU62" s="27" t="s">
        <v>402</v>
      </c>
      <c r="EV62" s="27" t="s">
        <v>403</v>
      </c>
      <c r="EW62" s="139">
        <v>71.17</v>
      </c>
      <c r="EX62" s="35">
        <f t="shared" si="13"/>
        <v>9.2830434782608702</v>
      </c>
      <c r="EY62" s="156"/>
      <c r="EZ62" s="156" t="str">
        <f t="shared" si="40"/>
        <v xml:space="preserve"> </v>
      </c>
      <c r="FA62" s="230"/>
      <c r="FB62" s="251" t="s">
        <v>399</v>
      </c>
      <c r="FC62" s="209">
        <v>2016</v>
      </c>
      <c r="FD62" s="209">
        <v>69</v>
      </c>
      <c r="FE62" s="156"/>
      <c r="FF62" s="169">
        <f t="shared" si="65"/>
        <v>69</v>
      </c>
      <c r="FG62" s="156" t="s">
        <v>402</v>
      </c>
      <c r="FH62" s="156" t="s">
        <v>403</v>
      </c>
      <c r="FI62" s="246">
        <v>73.040000000000006</v>
      </c>
      <c r="FJ62" s="252">
        <f t="shared" si="15"/>
        <v>12.702608695652176</v>
      </c>
      <c r="FL62" s="27" t="str">
        <f t="shared" si="41"/>
        <v xml:space="preserve"> </v>
      </c>
      <c r="FN62" s="31" t="s">
        <v>399</v>
      </c>
      <c r="FO62" s="20">
        <v>2017</v>
      </c>
      <c r="FP62" s="33">
        <v>69</v>
      </c>
      <c r="FR62" s="34">
        <v>69</v>
      </c>
      <c r="FS62" t="s">
        <v>405</v>
      </c>
      <c r="FT62" t="s">
        <v>406</v>
      </c>
      <c r="FU62" s="11">
        <v>69.81</v>
      </c>
      <c r="FV62" s="35">
        <f>IF(FU62&gt;0,(FU62/FR62)*12,FU62)</f>
        <v>12.140869565217393</v>
      </c>
      <c r="FW62" s="180"/>
      <c r="FX62" s="180" t="str">
        <f t="shared" si="42"/>
        <v xml:space="preserve"> </v>
      </c>
      <c r="FY62" s="235"/>
      <c r="FZ62" s="274" t="s">
        <v>399</v>
      </c>
      <c r="GA62" s="268">
        <v>2018</v>
      </c>
      <c r="GB62" s="152" t="s">
        <v>405</v>
      </c>
      <c r="GC62" s="152" t="s">
        <v>406</v>
      </c>
      <c r="GD62" s="152" t="s">
        <v>404</v>
      </c>
      <c r="GE62" s="275">
        <v>69</v>
      </c>
      <c r="GF62" s="156"/>
      <c r="GG62" s="273">
        <f>GE62-GF62</f>
        <v>69</v>
      </c>
      <c r="GH62" s="269">
        <v>38.97</v>
      </c>
      <c r="GI62" s="252">
        <f>IF(GH62&gt;0,(GH62/GG62)*12,GH62)</f>
        <v>6.7773913043478249</v>
      </c>
      <c r="GL62" s="41"/>
      <c r="GM62" s="41"/>
      <c r="GN62" s="41"/>
      <c r="GO62" s="41"/>
      <c r="GP62" s="41"/>
      <c r="GQ62" s="41"/>
      <c r="GR62" s="41"/>
    </row>
    <row r="63" spans="1:202" ht="12.75" customHeight="1" x14ac:dyDescent="0.25">
      <c r="A63" s="4"/>
      <c r="B63" s="4"/>
      <c r="C63" s="80">
        <v>907300</v>
      </c>
      <c r="D63">
        <v>2001</v>
      </c>
      <c r="E63" t="s">
        <v>745</v>
      </c>
      <c r="F63"/>
      <c r="G63" s="88">
        <v>19</v>
      </c>
      <c r="H63">
        <v>0</v>
      </c>
      <c r="I63">
        <v>0</v>
      </c>
      <c r="J63" s="151"/>
      <c r="K63" s="151"/>
      <c r="L63" s="157">
        <v>907300</v>
      </c>
      <c r="M63" s="152">
        <v>2002</v>
      </c>
      <c r="N63" s="152" t="s">
        <v>745</v>
      </c>
      <c r="O63" s="152"/>
      <c r="P63" s="158">
        <v>19</v>
      </c>
      <c r="Q63" s="152">
        <v>0</v>
      </c>
      <c r="R63" s="152">
        <v>0</v>
      </c>
      <c r="S63" s="77"/>
      <c r="T63" s="77"/>
      <c r="U63" s="80">
        <v>907300</v>
      </c>
      <c r="V63">
        <v>2003</v>
      </c>
      <c r="W63" t="s">
        <v>745</v>
      </c>
      <c r="X63"/>
      <c r="Y63" s="88">
        <v>19</v>
      </c>
      <c r="Z63">
        <v>0</v>
      </c>
      <c r="AA63">
        <v>0</v>
      </c>
      <c r="AB63" s="151"/>
      <c r="AC63" s="151"/>
      <c r="AD63" s="157">
        <v>907300</v>
      </c>
      <c r="AE63" s="162">
        <v>2004</v>
      </c>
      <c r="AF63" s="152" t="s">
        <v>745</v>
      </c>
      <c r="AG63" s="156"/>
      <c r="AH63" s="158">
        <v>19</v>
      </c>
      <c r="AI63" s="152">
        <v>0</v>
      </c>
      <c r="AJ63" s="152">
        <v>0</v>
      </c>
      <c r="AK63" s="4"/>
      <c r="AL63" s="4"/>
      <c r="AM63" s="80">
        <v>907300</v>
      </c>
      <c r="AN63">
        <v>2005</v>
      </c>
      <c r="AO63" t="s">
        <v>745</v>
      </c>
      <c r="AP63" t="s">
        <v>670</v>
      </c>
      <c r="AQ63" s="76">
        <v>19</v>
      </c>
      <c r="AR63" s="76">
        <v>-19</v>
      </c>
      <c r="AS63">
        <v>0</v>
      </c>
      <c r="AT63" s="76">
        <v>0</v>
      </c>
      <c r="AU63" s="151"/>
      <c r="AV63" s="151"/>
      <c r="AW63" s="157">
        <v>907300</v>
      </c>
      <c r="AX63" s="177">
        <v>2006</v>
      </c>
      <c r="AY63" s="152" t="s">
        <v>745</v>
      </c>
      <c r="AZ63" s="152"/>
      <c r="BA63" s="158">
        <v>19</v>
      </c>
      <c r="BB63" s="152">
        <v>-19</v>
      </c>
      <c r="BC63" s="152">
        <v>0</v>
      </c>
      <c r="BD63" s="152">
        <v>0</v>
      </c>
      <c r="BE63"/>
      <c r="BF63"/>
      <c r="BG63" s="80">
        <v>907300</v>
      </c>
      <c r="BH63" s="78" t="s">
        <v>864</v>
      </c>
      <c r="BI63" s="78" t="s">
        <v>324</v>
      </c>
      <c r="BJ63" s="78" t="s">
        <v>62</v>
      </c>
      <c r="BK63">
        <v>19</v>
      </c>
      <c r="BL63">
        <v>-19</v>
      </c>
      <c r="BM63">
        <v>0</v>
      </c>
      <c r="BN63">
        <v>0</v>
      </c>
      <c r="BO63" s="156"/>
      <c r="BP63" s="162"/>
      <c r="BQ63" s="157">
        <v>907300</v>
      </c>
      <c r="BR63" s="177">
        <v>2008</v>
      </c>
      <c r="BS63" s="152" t="s">
        <v>827</v>
      </c>
      <c r="BT63" s="152"/>
      <c r="BU63" s="152">
        <v>19</v>
      </c>
      <c r="BV63" s="152">
        <v>-19</v>
      </c>
      <c r="BW63" s="152">
        <v>0</v>
      </c>
      <c r="BX63" s="152">
        <v>0</v>
      </c>
      <c r="BY63" s="152">
        <v>0</v>
      </c>
      <c r="BZ63" s="148" t="s">
        <v>112</v>
      </c>
      <c r="CA63" s="147"/>
      <c r="CB63" s="39" t="s">
        <v>407</v>
      </c>
      <c r="CC63" s="3" t="s">
        <v>865</v>
      </c>
      <c r="CD63" s="41">
        <v>19</v>
      </c>
      <c r="CE63" s="82">
        <v>-19</v>
      </c>
      <c r="CF63" s="82">
        <v>0</v>
      </c>
      <c r="CG63" s="82" t="s">
        <v>324</v>
      </c>
      <c r="CH63" s="82" t="s">
        <v>62</v>
      </c>
      <c r="CI63" s="82">
        <v>0</v>
      </c>
      <c r="CJ63" s="82">
        <v>0</v>
      </c>
      <c r="CK63" s="180" t="s">
        <v>113</v>
      </c>
      <c r="CL63" s="180">
        <v>0</v>
      </c>
      <c r="CM63" s="196">
        <v>40269</v>
      </c>
      <c r="CN63" s="198" t="s">
        <v>407</v>
      </c>
      <c r="CO63" s="192" t="s">
        <v>861</v>
      </c>
      <c r="CP63" s="156" t="s">
        <v>324</v>
      </c>
      <c r="CQ63" s="156" t="s">
        <v>62</v>
      </c>
      <c r="CR63" s="156">
        <v>19</v>
      </c>
      <c r="CS63" s="151">
        <v>0</v>
      </c>
      <c r="CT63" s="168">
        <v>0</v>
      </c>
      <c r="CU63" s="25" t="s">
        <v>408</v>
      </c>
      <c r="CV63" s="25" t="str">
        <f t="shared" si="36"/>
        <v xml:space="preserve"> </v>
      </c>
      <c r="CW63" s="26">
        <v>40575</v>
      </c>
      <c r="CX63" s="131" t="s">
        <v>407</v>
      </c>
      <c r="CY63" s="49">
        <v>2011</v>
      </c>
      <c r="CZ63" s="49">
        <v>19</v>
      </c>
      <c r="DA63" s="27" t="s">
        <v>327</v>
      </c>
      <c r="DC63" s="29">
        <f t="shared" si="60"/>
        <v>0</v>
      </c>
      <c r="DD63" s="130">
        <v>0</v>
      </c>
      <c r="DE63" s="172"/>
      <c r="DF63" s="156" t="str">
        <f t="shared" si="61"/>
        <v xml:space="preserve"> </v>
      </c>
      <c r="DG63" s="172"/>
      <c r="DH63" s="211" t="s">
        <v>407</v>
      </c>
      <c r="DI63" s="209">
        <v>2012</v>
      </c>
      <c r="DJ63" s="209">
        <v>19</v>
      </c>
      <c r="DK63" s="156" t="s">
        <v>327</v>
      </c>
      <c r="DL63" s="156"/>
      <c r="DM63" s="210">
        <v>0</v>
      </c>
      <c r="DN63" s="171">
        <f t="shared" si="62"/>
        <v>0</v>
      </c>
      <c r="DO63" s="41"/>
      <c r="DP63" s="27" t="str">
        <f t="shared" si="63"/>
        <v xml:space="preserve"> </v>
      </c>
      <c r="DQ63" s="41"/>
      <c r="DR63" s="132" t="s">
        <v>407</v>
      </c>
      <c r="DS63" s="49">
        <v>2013</v>
      </c>
      <c r="DT63" s="49">
        <v>19</v>
      </c>
      <c r="DU63" s="27">
        <v>-19</v>
      </c>
      <c r="DV63" s="27">
        <v>0</v>
      </c>
      <c r="DW63" s="27" t="s">
        <v>327</v>
      </c>
      <c r="DY63" s="130">
        <v>0</v>
      </c>
      <c r="DZ63" s="29">
        <f t="shared" si="64"/>
        <v>0</v>
      </c>
      <c r="EA63" s="180" t="s">
        <v>329</v>
      </c>
      <c r="EB63" s="156">
        <f t="shared" si="38"/>
        <v>-19</v>
      </c>
      <c r="EC63" s="235" t="s">
        <v>330</v>
      </c>
      <c r="ED63" s="211"/>
      <c r="EE63" s="209">
        <v>2014</v>
      </c>
      <c r="EF63" s="209"/>
      <c r="EG63" s="231"/>
      <c r="EH63" s="156"/>
      <c r="EI63" s="156"/>
      <c r="EJ63" s="156"/>
      <c r="EK63" s="180"/>
      <c r="EL63" s="171"/>
      <c r="EM63" s="25"/>
      <c r="EN63" s="27" t="str">
        <f t="shared" si="39"/>
        <v xml:space="preserve"> </v>
      </c>
      <c r="EO63" s="36"/>
      <c r="EP63" s="141"/>
      <c r="EQ63" s="49"/>
      <c r="ER63" s="49"/>
      <c r="EW63" s="44"/>
      <c r="EX63" s="35"/>
      <c r="EY63" s="180"/>
      <c r="EZ63" s="156" t="str">
        <f t="shared" si="40"/>
        <v xml:space="preserve"> </v>
      </c>
      <c r="FA63" s="235"/>
      <c r="FB63" s="253"/>
      <c r="FC63" s="209"/>
      <c r="FD63" s="209"/>
      <c r="FE63" s="156"/>
      <c r="FF63" s="169"/>
      <c r="FG63" s="156"/>
      <c r="FH63" s="156"/>
      <c r="FI63" s="246"/>
      <c r="FJ63" s="252"/>
      <c r="FK63" s="25"/>
      <c r="FL63" s="27" t="str">
        <f t="shared" si="41"/>
        <v xml:space="preserve"> </v>
      </c>
      <c r="FM63" s="36"/>
      <c r="FN63" s="43"/>
      <c r="FO63" s="49"/>
      <c r="FP63" s="33"/>
      <c r="FR63" s="34"/>
      <c r="FU63" s="11"/>
      <c r="FV63" s="35"/>
      <c r="FW63" s="180"/>
      <c r="FX63" s="180" t="str">
        <f t="shared" si="42"/>
        <v xml:space="preserve"> </v>
      </c>
      <c r="FY63" s="235"/>
      <c r="FZ63" s="278"/>
      <c r="GA63" s="268"/>
      <c r="GB63" s="152"/>
      <c r="GC63" s="152"/>
      <c r="GD63" s="152"/>
      <c r="GE63" s="275"/>
      <c r="GF63" s="156"/>
      <c r="GG63" s="279"/>
      <c r="GH63" s="269"/>
      <c r="GI63" s="252"/>
      <c r="GJ63" s="41"/>
      <c r="GK63" s="41"/>
    </row>
    <row r="64" spans="1:202" ht="12.75" customHeight="1" x14ac:dyDescent="0.25">
      <c r="A64" s="4"/>
      <c r="B64" s="4"/>
      <c r="C64">
        <v>907400</v>
      </c>
      <c r="D64">
        <v>2001</v>
      </c>
      <c r="E64" t="s">
        <v>570</v>
      </c>
      <c r="F64"/>
      <c r="G64" s="76">
        <v>20</v>
      </c>
      <c r="H64">
        <v>6.89</v>
      </c>
      <c r="I64">
        <v>4.13</v>
      </c>
      <c r="J64" s="151"/>
      <c r="K64" s="151"/>
      <c r="L64" s="152">
        <v>907400</v>
      </c>
      <c r="M64" s="152">
        <v>2002</v>
      </c>
      <c r="N64" s="152" t="s">
        <v>570</v>
      </c>
      <c r="O64" s="152"/>
      <c r="P64" s="153">
        <v>20</v>
      </c>
      <c r="Q64" s="153">
        <v>18.88</v>
      </c>
      <c r="R64" s="153">
        <v>11.33</v>
      </c>
      <c r="S64" s="77"/>
      <c r="T64" s="77"/>
      <c r="U64">
        <v>907400</v>
      </c>
      <c r="V64">
        <v>2003</v>
      </c>
      <c r="W64" t="s">
        <v>570</v>
      </c>
      <c r="X64"/>
      <c r="Y64" s="76">
        <v>20</v>
      </c>
      <c r="Z64" s="76">
        <v>16.32</v>
      </c>
      <c r="AA64" s="76">
        <v>9.7899999999999991</v>
      </c>
      <c r="AB64" s="151"/>
      <c r="AC64" s="151"/>
      <c r="AD64" s="156">
        <v>907400</v>
      </c>
      <c r="AE64" s="162">
        <v>2004</v>
      </c>
      <c r="AF64" s="156" t="s">
        <v>570</v>
      </c>
      <c r="AG64" s="156" t="s">
        <v>648</v>
      </c>
      <c r="AH64" s="171">
        <v>20</v>
      </c>
      <c r="AI64" s="156">
        <v>18.670000000000002</v>
      </c>
      <c r="AJ64" s="156">
        <v>11.2</v>
      </c>
      <c r="AK64" s="4"/>
      <c r="AL64" s="4"/>
      <c r="AM64" t="s">
        <v>409</v>
      </c>
      <c r="AN64">
        <v>2005</v>
      </c>
      <c r="AO64" t="s">
        <v>667</v>
      </c>
      <c r="AP64" t="s">
        <v>668</v>
      </c>
      <c r="AQ64" s="76">
        <v>20</v>
      </c>
      <c r="AR64" s="76">
        <v>10</v>
      </c>
      <c r="AS64">
        <v>17.239999999999899</v>
      </c>
      <c r="AT64" s="76">
        <v>10.3439999999999</v>
      </c>
      <c r="AU64" s="151"/>
      <c r="AV64" s="151"/>
      <c r="AW64" s="152">
        <v>907400</v>
      </c>
      <c r="AX64" s="177">
        <v>2006</v>
      </c>
      <c r="AY64" s="152" t="s">
        <v>765</v>
      </c>
      <c r="AZ64" s="152" t="s">
        <v>648</v>
      </c>
      <c r="BA64" s="152">
        <v>20</v>
      </c>
      <c r="BB64" s="152">
        <v>-10</v>
      </c>
      <c r="BC64" s="152">
        <v>0</v>
      </c>
      <c r="BD64" s="152">
        <v>0</v>
      </c>
      <c r="BE64"/>
      <c r="BF64"/>
      <c r="BG64" s="78" t="s">
        <v>409</v>
      </c>
      <c r="BH64" s="78" t="s">
        <v>864</v>
      </c>
      <c r="BI64" s="78" t="s">
        <v>52</v>
      </c>
      <c r="BJ64" s="78" t="s">
        <v>53</v>
      </c>
      <c r="BK64">
        <v>20</v>
      </c>
      <c r="BL64">
        <v>-20</v>
      </c>
      <c r="BM64">
        <v>0</v>
      </c>
      <c r="BN64">
        <v>0</v>
      </c>
      <c r="BO64" s="156"/>
      <c r="BP64" s="162"/>
      <c r="BQ64" s="152">
        <v>907400</v>
      </c>
      <c r="BR64" s="177">
        <v>2008</v>
      </c>
      <c r="BS64" s="152" t="s">
        <v>813</v>
      </c>
      <c r="BT64" s="152" t="s">
        <v>648</v>
      </c>
      <c r="BU64" s="152">
        <v>20</v>
      </c>
      <c r="BV64" s="152">
        <v>0</v>
      </c>
      <c r="BW64" s="152">
        <v>20</v>
      </c>
      <c r="BX64" s="152">
        <v>7.64</v>
      </c>
      <c r="BY64" s="152">
        <v>4.58</v>
      </c>
      <c r="CB64" s="24" t="s">
        <v>409</v>
      </c>
      <c r="CC64" s="3" t="s">
        <v>865</v>
      </c>
      <c r="CD64" s="27">
        <v>20</v>
      </c>
      <c r="CE64" s="82">
        <v>-20</v>
      </c>
      <c r="CF64" s="82">
        <v>0</v>
      </c>
      <c r="CG64" s="82" t="s">
        <v>52</v>
      </c>
      <c r="CH64" s="82" t="s">
        <v>53</v>
      </c>
      <c r="CI64" s="82">
        <v>0</v>
      </c>
      <c r="CJ64" s="82">
        <v>0</v>
      </c>
      <c r="CK64" s="180"/>
      <c r="CL64" s="180" t="str">
        <f>IF(CD64=CR64," ",CR64-CD64)</f>
        <v xml:space="preserve"> </v>
      </c>
      <c r="CM64" s="196"/>
      <c r="CN64" s="197" t="s">
        <v>409</v>
      </c>
      <c r="CO64" s="192" t="s">
        <v>861</v>
      </c>
      <c r="CP64" s="156" t="s">
        <v>52</v>
      </c>
      <c r="CQ64" s="156" t="s">
        <v>53</v>
      </c>
      <c r="CR64" s="156">
        <v>20</v>
      </c>
      <c r="CS64" s="151">
        <v>12.26</v>
      </c>
      <c r="CT64" s="168">
        <v>7.3559999999999999</v>
      </c>
      <c r="CV64" s="25" t="str">
        <f t="shared" si="36"/>
        <v xml:space="preserve"> </v>
      </c>
      <c r="CX64" s="129" t="s">
        <v>409</v>
      </c>
      <c r="CY64" s="49">
        <v>2011</v>
      </c>
      <c r="CZ64" s="49">
        <v>20</v>
      </c>
      <c r="DA64" s="27" t="s">
        <v>54</v>
      </c>
      <c r="DB64" s="27" t="s">
        <v>55</v>
      </c>
      <c r="DC64" s="29">
        <f t="shared" si="60"/>
        <v>10.183333333333334</v>
      </c>
      <c r="DD64" s="130">
        <v>6.11</v>
      </c>
      <c r="DE64" s="156" t="s">
        <v>410</v>
      </c>
      <c r="DF64" s="156" t="str">
        <f t="shared" si="61"/>
        <v xml:space="preserve"> </v>
      </c>
      <c r="DG64" s="156"/>
      <c r="DH64" s="209" t="s">
        <v>409</v>
      </c>
      <c r="DI64" s="209">
        <v>2012</v>
      </c>
      <c r="DJ64" s="209">
        <v>20</v>
      </c>
      <c r="DK64" s="156" t="s">
        <v>57</v>
      </c>
      <c r="DL64" s="156" t="s">
        <v>55</v>
      </c>
      <c r="DM64" s="210">
        <v>29.48</v>
      </c>
      <c r="DN64" s="171">
        <f t="shared" si="62"/>
        <v>17.687999999999999</v>
      </c>
      <c r="DO64" s="27" t="s">
        <v>411</v>
      </c>
      <c r="DP64" s="27" t="str">
        <f t="shared" si="63"/>
        <v xml:space="preserve"> </v>
      </c>
      <c r="DR64" s="49" t="s">
        <v>409</v>
      </c>
      <c r="DS64" s="49">
        <v>2013</v>
      </c>
      <c r="DT64" s="49">
        <v>20</v>
      </c>
      <c r="DU64" s="27">
        <v>-20</v>
      </c>
      <c r="DV64" s="27">
        <v>0</v>
      </c>
      <c r="DW64" s="27" t="s">
        <v>57</v>
      </c>
      <c r="DX64" s="27" t="s">
        <v>58</v>
      </c>
      <c r="DY64" s="130">
        <v>0</v>
      </c>
      <c r="DZ64" s="29">
        <f t="shared" si="64"/>
        <v>0</v>
      </c>
      <c r="EA64" s="156"/>
      <c r="EB64" s="156" t="str">
        <f t="shared" si="38"/>
        <v xml:space="preserve"> </v>
      </c>
      <c r="EC64" s="230"/>
      <c r="ED64" s="209" t="s">
        <v>409</v>
      </c>
      <c r="EE64" s="209">
        <v>2014</v>
      </c>
      <c r="EF64" s="209">
        <v>20</v>
      </c>
      <c r="EG64" s="231">
        <v>20</v>
      </c>
      <c r="EH64" s="156">
        <v>40</v>
      </c>
      <c r="EI64" s="156" t="s">
        <v>57</v>
      </c>
      <c r="EJ64" s="156" t="s">
        <v>58</v>
      </c>
      <c r="EK64" s="180">
        <v>11.29</v>
      </c>
      <c r="EL64" s="171">
        <f>IF(EK64=0,0,(EK64/EH64)*12)</f>
        <v>3.387</v>
      </c>
      <c r="EN64" s="27" t="str">
        <f t="shared" si="39"/>
        <v xml:space="preserve"> </v>
      </c>
      <c r="EP64" s="138" t="s">
        <v>409</v>
      </c>
      <c r="EQ64" s="49">
        <v>2015</v>
      </c>
      <c r="ER64" s="49">
        <v>20</v>
      </c>
      <c r="ES64" s="27">
        <v>10</v>
      </c>
      <c r="ET64" s="27">
        <v>30</v>
      </c>
      <c r="EU64" s="27" t="s">
        <v>57</v>
      </c>
      <c r="EV64" s="27" t="s">
        <v>58</v>
      </c>
      <c r="EW64" s="139">
        <v>13.17</v>
      </c>
      <c r="EX64" s="35">
        <f t="shared" si="13"/>
        <v>5.2679999999999998</v>
      </c>
      <c r="EY64" s="156" t="s">
        <v>412</v>
      </c>
      <c r="EZ64" s="156">
        <f t="shared" si="40"/>
        <v>-20</v>
      </c>
      <c r="FA64" s="233">
        <v>42361</v>
      </c>
      <c r="FB64" s="251"/>
      <c r="FC64" s="209"/>
      <c r="FD64" s="209"/>
      <c r="FE64" s="156"/>
      <c r="FF64" s="169"/>
      <c r="FG64" s="156"/>
      <c r="FH64" s="156"/>
      <c r="FI64" s="246"/>
      <c r="FJ64" s="252"/>
      <c r="FL64" s="27" t="str">
        <f t="shared" si="41"/>
        <v xml:space="preserve"> </v>
      </c>
      <c r="FM64" s="46"/>
      <c r="FN64" s="31"/>
      <c r="FO64" s="49"/>
      <c r="FP64" s="33"/>
      <c r="FR64" s="34"/>
      <c r="FU64" s="11"/>
      <c r="FV64" s="35"/>
      <c r="FW64" s="180"/>
      <c r="FX64" s="180" t="str">
        <f t="shared" si="42"/>
        <v xml:space="preserve"> </v>
      </c>
      <c r="FY64" s="234"/>
      <c r="FZ64" s="274"/>
      <c r="GA64" s="268"/>
      <c r="GB64" s="152"/>
      <c r="GC64" s="152"/>
      <c r="GD64" s="152"/>
      <c r="GE64" s="275"/>
      <c r="GF64" s="156"/>
      <c r="GG64" s="279"/>
      <c r="GH64" s="269"/>
      <c r="GI64" s="252"/>
    </row>
    <row r="65" spans="1:202" ht="12.75" customHeight="1" x14ac:dyDescent="0.25">
      <c r="A65" s="4" t="s">
        <v>850</v>
      </c>
      <c r="B65" s="4">
        <v>0</v>
      </c>
      <c r="C65" s="80">
        <v>907600</v>
      </c>
      <c r="D65">
        <v>2001</v>
      </c>
      <c r="E65" t="s">
        <v>746</v>
      </c>
      <c r="F65"/>
      <c r="G65" s="88">
        <v>45</v>
      </c>
      <c r="H65">
        <v>23.03</v>
      </c>
      <c r="I65">
        <v>6.14</v>
      </c>
      <c r="J65" s="151"/>
      <c r="K65" s="151"/>
      <c r="L65" s="157">
        <v>907600</v>
      </c>
      <c r="M65" s="152">
        <v>2002</v>
      </c>
      <c r="N65" s="152" t="s">
        <v>746</v>
      </c>
      <c r="O65" s="152"/>
      <c r="P65" s="158">
        <v>45</v>
      </c>
      <c r="Q65" s="152">
        <v>44.84</v>
      </c>
      <c r="R65" s="152">
        <v>11.96</v>
      </c>
      <c r="S65" s="77"/>
      <c r="T65" s="77"/>
      <c r="U65" s="80">
        <v>907600</v>
      </c>
      <c r="V65">
        <v>2003</v>
      </c>
      <c r="W65" t="s">
        <v>746</v>
      </c>
      <c r="X65"/>
      <c r="Y65" s="88">
        <v>45</v>
      </c>
      <c r="Z65">
        <v>44.66</v>
      </c>
      <c r="AA65">
        <v>11.91</v>
      </c>
      <c r="AB65" s="151"/>
      <c r="AC65" s="151"/>
      <c r="AD65" s="157">
        <v>907600</v>
      </c>
      <c r="AE65" s="162">
        <v>2004</v>
      </c>
      <c r="AF65" s="152" t="s">
        <v>746</v>
      </c>
      <c r="AG65" s="152" t="s">
        <v>696</v>
      </c>
      <c r="AH65" s="158">
        <v>45</v>
      </c>
      <c r="AI65" s="152">
        <v>32.15</v>
      </c>
      <c r="AJ65" s="152">
        <v>8.57</v>
      </c>
      <c r="AK65" s="4"/>
      <c r="AL65" s="4"/>
      <c r="AM65" s="80">
        <v>907600</v>
      </c>
      <c r="AN65">
        <v>2005</v>
      </c>
      <c r="AO65" t="s">
        <v>746</v>
      </c>
      <c r="AP65" t="s">
        <v>666</v>
      </c>
      <c r="AQ65" s="76">
        <v>45</v>
      </c>
      <c r="AR65" s="76">
        <v>0</v>
      </c>
      <c r="AS65">
        <v>16.62</v>
      </c>
      <c r="AT65" s="76">
        <v>4.4320000000000004</v>
      </c>
      <c r="AU65" s="151"/>
      <c r="AV65" s="151"/>
      <c r="AW65" s="157">
        <v>907600</v>
      </c>
      <c r="AX65" s="177">
        <v>2006</v>
      </c>
      <c r="AY65" s="152" t="s">
        <v>746</v>
      </c>
      <c r="AZ65" s="152" t="s">
        <v>666</v>
      </c>
      <c r="BA65" s="158">
        <v>45</v>
      </c>
      <c r="BB65" s="152">
        <v>29</v>
      </c>
      <c r="BC65" s="151">
        <v>38.21</v>
      </c>
      <c r="BD65" s="151">
        <v>10.199999999999999</v>
      </c>
      <c r="BE65"/>
      <c r="BF65"/>
      <c r="BG65" s="80">
        <v>907600</v>
      </c>
      <c r="BH65" s="78" t="s">
        <v>864</v>
      </c>
      <c r="BI65" s="78" t="s">
        <v>414</v>
      </c>
      <c r="BJ65" s="78" t="s">
        <v>415</v>
      </c>
      <c r="BK65">
        <v>45</v>
      </c>
      <c r="BL65">
        <v>29</v>
      </c>
      <c r="BM65">
        <v>33.92</v>
      </c>
      <c r="BN65">
        <v>9</v>
      </c>
      <c r="BO65" s="156"/>
      <c r="BP65" s="162"/>
      <c r="BQ65" s="157">
        <v>907600</v>
      </c>
      <c r="BR65" s="177">
        <v>2008</v>
      </c>
      <c r="BS65" s="152" t="s">
        <v>830</v>
      </c>
      <c r="BT65" s="152" t="s">
        <v>633</v>
      </c>
      <c r="BU65" s="152">
        <v>45</v>
      </c>
      <c r="BV65" s="152">
        <v>0</v>
      </c>
      <c r="BW65" s="152">
        <v>45</v>
      </c>
      <c r="BX65" s="152">
        <v>14.02</v>
      </c>
      <c r="BY65" s="151">
        <f>(BX65/BU65)*12</f>
        <v>3.7386666666666661</v>
      </c>
      <c r="BZ65" s="148" t="s">
        <v>112</v>
      </c>
      <c r="CA65" s="147"/>
      <c r="CB65" s="39" t="s">
        <v>413</v>
      </c>
      <c r="CC65" s="3" t="s">
        <v>865</v>
      </c>
      <c r="CD65" s="41">
        <v>45</v>
      </c>
      <c r="CE65" s="82">
        <v>0</v>
      </c>
      <c r="CF65" s="82">
        <v>45</v>
      </c>
      <c r="CG65" s="82" t="s">
        <v>414</v>
      </c>
      <c r="CH65" s="82" t="s">
        <v>415</v>
      </c>
      <c r="CI65" s="82">
        <v>8.35</v>
      </c>
      <c r="CJ65" s="82">
        <v>2.2799999999999998</v>
      </c>
      <c r="CK65" s="180" t="s">
        <v>113</v>
      </c>
      <c r="CL65" s="180">
        <v>0</v>
      </c>
      <c r="CM65" s="196">
        <v>40210</v>
      </c>
      <c r="CN65" s="198" t="s">
        <v>413</v>
      </c>
      <c r="CO65" s="192" t="s">
        <v>861</v>
      </c>
      <c r="CP65" s="156" t="s">
        <v>414</v>
      </c>
      <c r="CQ65" s="156" t="s">
        <v>415</v>
      </c>
      <c r="CR65" s="156">
        <v>45</v>
      </c>
      <c r="CS65" s="151">
        <v>12.18</v>
      </c>
      <c r="CT65" s="168">
        <v>3.2480000000000002</v>
      </c>
      <c r="CV65" s="25" t="str">
        <f t="shared" si="36"/>
        <v xml:space="preserve"> </v>
      </c>
      <c r="CX65" s="131" t="s">
        <v>413</v>
      </c>
      <c r="CY65" s="49">
        <v>2011</v>
      </c>
      <c r="CZ65" s="49">
        <v>45</v>
      </c>
      <c r="DA65" s="27" t="s">
        <v>416</v>
      </c>
      <c r="DB65" s="27" t="s">
        <v>417</v>
      </c>
      <c r="DC65" s="29">
        <f t="shared" si="60"/>
        <v>0</v>
      </c>
      <c r="DD65" s="130">
        <v>0</v>
      </c>
      <c r="DE65" s="172"/>
      <c r="DF65" s="156" t="str">
        <f t="shared" si="61"/>
        <v xml:space="preserve"> </v>
      </c>
      <c r="DG65" s="172"/>
      <c r="DH65" s="211" t="s">
        <v>413</v>
      </c>
      <c r="DI65" s="209">
        <v>2012</v>
      </c>
      <c r="DJ65" s="209">
        <v>45</v>
      </c>
      <c r="DK65" s="156" t="s">
        <v>416</v>
      </c>
      <c r="DL65" s="156" t="s">
        <v>417</v>
      </c>
      <c r="DM65" s="210">
        <v>22.69</v>
      </c>
      <c r="DN65" s="171">
        <f t="shared" si="62"/>
        <v>6.0506666666666664</v>
      </c>
      <c r="DO65" s="41"/>
      <c r="DP65" s="27" t="str">
        <f t="shared" si="63"/>
        <v xml:space="preserve"> </v>
      </c>
      <c r="DQ65" s="41"/>
      <c r="DR65" s="132" t="s">
        <v>413</v>
      </c>
      <c r="DS65" s="49">
        <v>2013</v>
      </c>
      <c r="DT65" s="49">
        <v>45</v>
      </c>
      <c r="DU65" s="27">
        <v>0</v>
      </c>
      <c r="DV65" s="27">
        <v>45</v>
      </c>
      <c r="DW65" s="27" t="s">
        <v>416</v>
      </c>
      <c r="DX65" s="27" t="s">
        <v>417</v>
      </c>
      <c r="DY65" s="130">
        <v>10.125000000000002</v>
      </c>
      <c r="DZ65" s="29">
        <f t="shared" si="64"/>
        <v>2.7</v>
      </c>
      <c r="EA65" s="172"/>
      <c r="EB65" s="156" t="str">
        <f t="shared" si="38"/>
        <v xml:space="preserve"> </v>
      </c>
      <c r="EC65" s="232"/>
      <c r="ED65" s="211" t="s">
        <v>413</v>
      </c>
      <c r="EE65" s="209">
        <v>2014</v>
      </c>
      <c r="EF65" s="209">
        <v>45</v>
      </c>
      <c r="EG65" s="231">
        <v>-30</v>
      </c>
      <c r="EH65" s="156">
        <v>15</v>
      </c>
      <c r="EI65" s="156" t="s">
        <v>416</v>
      </c>
      <c r="EJ65" s="156" t="s">
        <v>417</v>
      </c>
      <c r="EK65" s="180">
        <v>9.84</v>
      </c>
      <c r="EL65" s="171">
        <f>IF(EK65=0,0,(EK65/EH65)*12)</f>
        <v>7.8719999999999999</v>
      </c>
      <c r="EM65" s="41"/>
      <c r="EN65" s="27" t="str">
        <f t="shared" si="39"/>
        <v xml:space="preserve"> </v>
      </c>
      <c r="EO65" s="42"/>
      <c r="EP65" s="141" t="s">
        <v>413</v>
      </c>
      <c r="EQ65" s="49">
        <v>2015</v>
      </c>
      <c r="ER65" s="49">
        <v>45</v>
      </c>
      <c r="ES65" s="27">
        <v>0</v>
      </c>
      <c r="ET65" s="27">
        <v>45</v>
      </c>
      <c r="EU65" s="27" t="s">
        <v>416</v>
      </c>
      <c r="EV65" s="27" t="s">
        <v>417</v>
      </c>
      <c r="EW65" s="139">
        <v>5.26</v>
      </c>
      <c r="EX65" s="35">
        <f t="shared" si="13"/>
        <v>1.4026666666666667</v>
      </c>
      <c r="EY65" s="172"/>
      <c r="EZ65" s="156" t="str">
        <f t="shared" si="40"/>
        <v xml:space="preserve"> </v>
      </c>
      <c r="FA65" s="232"/>
      <c r="FB65" s="253" t="s">
        <v>413</v>
      </c>
      <c r="FC65" s="209">
        <v>2016</v>
      </c>
      <c r="FD65" s="209">
        <v>45</v>
      </c>
      <c r="FE65" s="156"/>
      <c r="FF65" s="169">
        <f t="shared" ref="FF65:FF67" si="66">FD65-FE65</f>
        <v>45</v>
      </c>
      <c r="FG65" s="156" t="s">
        <v>416</v>
      </c>
      <c r="FH65" s="156" t="s">
        <v>417</v>
      </c>
      <c r="FI65" s="246">
        <v>15.06</v>
      </c>
      <c r="FJ65" s="252">
        <f t="shared" si="15"/>
        <v>4.016</v>
      </c>
      <c r="FK65" s="41"/>
      <c r="FL65" s="27" t="str">
        <f t="shared" si="41"/>
        <v xml:space="preserve"> </v>
      </c>
      <c r="FM65" s="42"/>
      <c r="FN65" s="43" t="s">
        <v>413</v>
      </c>
      <c r="FO65" s="20">
        <v>2017</v>
      </c>
      <c r="FP65" s="33">
        <v>45</v>
      </c>
      <c r="FR65" s="34">
        <v>45</v>
      </c>
      <c r="FS65" t="s">
        <v>419</v>
      </c>
      <c r="FT65" t="s">
        <v>420</v>
      </c>
      <c r="FU65" s="11">
        <v>17.97</v>
      </c>
      <c r="FV65" s="35">
        <f>IF(FU65&gt;0,(FU65/FR65)*12,FU65)</f>
        <v>4.7919999999999998</v>
      </c>
      <c r="FW65" s="180"/>
      <c r="FX65" s="180" t="str">
        <f t="shared" si="42"/>
        <v xml:space="preserve"> </v>
      </c>
      <c r="FY65" s="235"/>
      <c r="FZ65" s="278" t="s">
        <v>413</v>
      </c>
      <c r="GA65" s="268">
        <v>2018</v>
      </c>
      <c r="GB65" s="152" t="s">
        <v>419</v>
      </c>
      <c r="GC65" s="152" t="s">
        <v>420</v>
      </c>
      <c r="GD65" s="152" t="s">
        <v>418</v>
      </c>
      <c r="GE65" s="275">
        <v>45</v>
      </c>
      <c r="GF65" s="156"/>
      <c r="GG65" s="273">
        <f>GE65-GF65</f>
        <v>45</v>
      </c>
      <c r="GH65" s="269">
        <v>3</v>
      </c>
      <c r="GI65" s="252">
        <f>IF(GH65&gt;0,(GH65/GG65)*12,GH65)</f>
        <v>0.8</v>
      </c>
      <c r="GJ65" s="41"/>
      <c r="GK65" s="41"/>
    </row>
    <row r="66" spans="1:202" ht="12.75" customHeight="1" x14ac:dyDescent="0.25">
      <c r="A66" s="4"/>
      <c r="B66" s="4"/>
      <c r="C66">
        <v>907900</v>
      </c>
      <c r="D66">
        <v>2001</v>
      </c>
      <c r="E66" t="s">
        <v>584</v>
      </c>
      <c r="F66"/>
      <c r="G66" s="76">
        <v>79</v>
      </c>
      <c r="H66">
        <v>47.65</v>
      </c>
      <c r="I66">
        <v>7.24</v>
      </c>
      <c r="J66" s="151"/>
      <c r="K66" s="151"/>
      <c r="L66" s="152">
        <v>907900</v>
      </c>
      <c r="M66" s="152">
        <v>2002</v>
      </c>
      <c r="N66" s="152" t="s">
        <v>584</v>
      </c>
      <c r="O66" s="152"/>
      <c r="P66" s="153">
        <v>79</v>
      </c>
      <c r="Q66" s="153">
        <v>117.35</v>
      </c>
      <c r="R66" s="153">
        <v>17.829999999999998</v>
      </c>
      <c r="S66" s="77"/>
      <c r="T66" s="77"/>
      <c r="U66">
        <v>907900</v>
      </c>
      <c r="V66">
        <v>2003</v>
      </c>
      <c r="W66" t="s">
        <v>584</v>
      </c>
      <c r="X66" t="s">
        <v>645</v>
      </c>
      <c r="Y66" s="76">
        <v>79</v>
      </c>
      <c r="Z66" s="76">
        <v>114.59</v>
      </c>
      <c r="AA66" s="76">
        <v>17.41</v>
      </c>
      <c r="AB66" s="151"/>
      <c r="AC66" s="151"/>
      <c r="AD66" s="156">
        <v>907900</v>
      </c>
      <c r="AE66" s="162">
        <v>2004</v>
      </c>
      <c r="AF66" s="156" t="s">
        <v>584</v>
      </c>
      <c r="AG66" s="156" t="s">
        <v>645</v>
      </c>
      <c r="AH66" s="171">
        <v>79</v>
      </c>
      <c r="AI66" s="156">
        <v>73.87</v>
      </c>
      <c r="AJ66" s="156">
        <v>11.22</v>
      </c>
      <c r="AK66" s="4"/>
      <c r="AL66" s="4"/>
      <c r="AM66" t="s">
        <v>421</v>
      </c>
      <c r="AN66">
        <v>2005</v>
      </c>
      <c r="AO66" t="s">
        <v>747</v>
      </c>
      <c r="AP66" t="s">
        <v>728</v>
      </c>
      <c r="AQ66" s="76">
        <v>79</v>
      </c>
      <c r="AR66" s="76">
        <v>0</v>
      </c>
      <c r="AS66">
        <v>42.96</v>
      </c>
      <c r="AT66" s="76">
        <v>6.5255696202531599</v>
      </c>
      <c r="AU66" s="151"/>
      <c r="AV66" s="151"/>
      <c r="AW66" s="152">
        <v>907900</v>
      </c>
      <c r="AX66" s="177">
        <v>2006</v>
      </c>
      <c r="AY66" s="152" t="s">
        <v>792</v>
      </c>
      <c r="AZ66" s="152" t="s">
        <v>645</v>
      </c>
      <c r="BA66" s="152">
        <v>79</v>
      </c>
      <c r="BB66" s="152">
        <v>0</v>
      </c>
      <c r="BC66" s="152">
        <v>55.26</v>
      </c>
      <c r="BD66" s="152">
        <v>8.39</v>
      </c>
      <c r="BE66"/>
      <c r="BF66"/>
      <c r="BG66" s="78" t="s">
        <v>421</v>
      </c>
      <c r="BH66" s="78" t="s">
        <v>864</v>
      </c>
      <c r="BI66" s="78" t="s">
        <v>808</v>
      </c>
      <c r="BJ66" s="78" t="s">
        <v>316</v>
      </c>
      <c r="BK66">
        <v>79</v>
      </c>
      <c r="BL66">
        <v>0</v>
      </c>
      <c r="BM66">
        <v>34.69</v>
      </c>
      <c r="BN66">
        <v>5.28</v>
      </c>
      <c r="BO66" s="156"/>
      <c r="BP66" s="162"/>
      <c r="BQ66" s="152">
        <v>907900</v>
      </c>
      <c r="BR66" s="177">
        <v>2008</v>
      </c>
      <c r="BS66" s="152" t="s">
        <v>423</v>
      </c>
      <c r="BT66" s="152" t="s">
        <v>645</v>
      </c>
      <c r="BU66" s="152">
        <v>79</v>
      </c>
      <c r="BV66" s="152">
        <v>0</v>
      </c>
      <c r="BW66" s="152">
        <v>79</v>
      </c>
      <c r="BX66" s="152">
        <v>5.76</v>
      </c>
      <c r="BY66" s="152">
        <v>0.87</v>
      </c>
      <c r="CB66" s="24" t="s">
        <v>421</v>
      </c>
      <c r="CC66" s="3" t="s">
        <v>865</v>
      </c>
      <c r="CD66" s="27">
        <v>79</v>
      </c>
      <c r="CE66" s="82">
        <v>0</v>
      </c>
      <c r="CF66" s="82">
        <v>79</v>
      </c>
      <c r="CG66" s="82" t="s">
        <v>422</v>
      </c>
      <c r="CH66" s="82" t="s">
        <v>316</v>
      </c>
      <c r="CI66" s="82">
        <v>13.25</v>
      </c>
      <c r="CJ66" s="82">
        <v>2.04</v>
      </c>
      <c r="CK66" s="180"/>
      <c r="CL66" s="180" t="str">
        <f t="shared" ref="CL66:CL75" si="67">IF(CD66=CR66," ",CR66-CD66)</f>
        <v xml:space="preserve"> </v>
      </c>
      <c r="CM66" s="196"/>
      <c r="CN66" s="197" t="s">
        <v>421</v>
      </c>
      <c r="CO66" s="192" t="s">
        <v>861</v>
      </c>
      <c r="CP66" s="156" t="s">
        <v>422</v>
      </c>
      <c r="CQ66" s="156" t="s">
        <v>316</v>
      </c>
      <c r="CR66" s="156">
        <v>79</v>
      </c>
      <c r="CS66" s="151">
        <v>42.35</v>
      </c>
      <c r="CT66" s="168">
        <v>6.4329113924050629</v>
      </c>
      <c r="CV66" s="25" t="str">
        <f t="shared" si="36"/>
        <v xml:space="preserve"> </v>
      </c>
      <c r="CX66" s="129" t="s">
        <v>421</v>
      </c>
      <c r="CY66" s="49">
        <v>2011</v>
      </c>
      <c r="CZ66" s="49">
        <v>79</v>
      </c>
      <c r="DA66" s="27" t="s">
        <v>423</v>
      </c>
      <c r="DB66" s="27" t="s">
        <v>318</v>
      </c>
      <c r="DC66" s="29">
        <f t="shared" si="60"/>
        <v>107.83499999999999</v>
      </c>
      <c r="DD66" s="130">
        <v>16.38</v>
      </c>
      <c r="DE66" s="156"/>
      <c r="DF66" s="156" t="str">
        <f t="shared" si="61"/>
        <v xml:space="preserve"> </v>
      </c>
      <c r="DG66" s="156"/>
      <c r="DH66" s="209" t="s">
        <v>421</v>
      </c>
      <c r="DI66" s="209">
        <v>2012</v>
      </c>
      <c r="DJ66" s="209">
        <v>79</v>
      </c>
      <c r="DK66" s="156" t="s">
        <v>423</v>
      </c>
      <c r="DL66" s="156" t="s">
        <v>318</v>
      </c>
      <c r="DM66" s="210">
        <v>142.32</v>
      </c>
      <c r="DN66" s="171">
        <f t="shared" si="62"/>
        <v>21.618227848101263</v>
      </c>
      <c r="DP66" s="27" t="str">
        <f t="shared" si="63"/>
        <v xml:space="preserve"> </v>
      </c>
      <c r="DR66" s="49" t="s">
        <v>421</v>
      </c>
      <c r="DS66" s="49">
        <v>2013</v>
      </c>
      <c r="DT66" s="49">
        <v>79</v>
      </c>
      <c r="DU66" s="27">
        <v>-79</v>
      </c>
      <c r="DV66" s="27">
        <v>0</v>
      </c>
      <c r="DW66" s="27" t="s">
        <v>423</v>
      </c>
      <c r="DX66" s="27" t="s">
        <v>318</v>
      </c>
      <c r="DY66" s="130">
        <v>0</v>
      </c>
      <c r="DZ66" s="29">
        <f t="shared" si="64"/>
        <v>0</v>
      </c>
      <c r="EA66" s="156"/>
      <c r="EB66" s="156" t="str">
        <f t="shared" si="38"/>
        <v xml:space="preserve"> </v>
      </c>
      <c r="EC66" s="230"/>
      <c r="ED66" s="209" t="s">
        <v>421</v>
      </c>
      <c r="EE66" s="209">
        <v>2014</v>
      </c>
      <c r="EF66" s="209">
        <v>79</v>
      </c>
      <c r="EG66" s="231">
        <v>-79</v>
      </c>
      <c r="EH66" s="156">
        <v>0</v>
      </c>
      <c r="EI66" s="156" t="s">
        <v>423</v>
      </c>
      <c r="EJ66" s="156" t="s">
        <v>318</v>
      </c>
      <c r="EK66" s="180">
        <v>0</v>
      </c>
      <c r="EL66" s="171">
        <f>IF(EK66=0,0,(EK66/EH66)*12)</f>
        <v>0</v>
      </c>
      <c r="EN66" s="27" t="str">
        <f t="shared" si="39"/>
        <v xml:space="preserve"> </v>
      </c>
      <c r="EP66" s="138" t="s">
        <v>421</v>
      </c>
      <c r="EQ66" s="49">
        <v>2015</v>
      </c>
      <c r="ER66" s="49">
        <v>79</v>
      </c>
      <c r="ES66" s="27">
        <v>0</v>
      </c>
      <c r="ET66" s="27">
        <v>79</v>
      </c>
      <c r="EU66" s="27" t="s">
        <v>423</v>
      </c>
      <c r="EV66" s="27" t="s">
        <v>318</v>
      </c>
      <c r="EW66" s="140">
        <v>0</v>
      </c>
      <c r="EX66" s="35">
        <f t="shared" si="13"/>
        <v>0</v>
      </c>
      <c r="EY66" s="156"/>
      <c r="EZ66" s="156" t="str">
        <f t="shared" si="40"/>
        <v xml:space="preserve"> </v>
      </c>
      <c r="FA66" s="230"/>
      <c r="FB66" s="251" t="s">
        <v>421</v>
      </c>
      <c r="FC66" s="209">
        <v>2016</v>
      </c>
      <c r="FD66" s="209">
        <v>79</v>
      </c>
      <c r="FE66" s="156"/>
      <c r="FF66" s="169">
        <f t="shared" si="66"/>
        <v>79</v>
      </c>
      <c r="FG66" s="156" t="s">
        <v>423</v>
      </c>
      <c r="FH66" s="156" t="s">
        <v>318</v>
      </c>
      <c r="FI66" s="246">
        <v>34.630000000000003</v>
      </c>
      <c r="FJ66" s="252">
        <f t="shared" si="15"/>
        <v>5.2602531645569623</v>
      </c>
      <c r="FL66" s="27" t="str">
        <f t="shared" si="41"/>
        <v xml:space="preserve"> </v>
      </c>
      <c r="FN66" s="31" t="s">
        <v>421</v>
      </c>
      <c r="FO66" s="20">
        <v>2017</v>
      </c>
      <c r="FP66" s="33">
        <v>79</v>
      </c>
      <c r="FR66" s="34">
        <v>79</v>
      </c>
      <c r="FS66" t="s">
        <v>423</v>
      </c>
      <c r="FT66" t="s">
        <v>320</v>
      </c>
      <c r="FU66" s="11">
        <v>0</v>
      </c>
      <c r="FV66" s="35">
        <f>IF(FU66&gt;0,(FU66/FR66)*12,FU66)</f>
        <v>0</v>
      </c>
      <c r="FW66" s="180"/>
      <c r="FX66" s="180" t="str">
        <f t="shared" si="42"/>
        <v xml:space="preserve"> </v>
      </c>
      <c r="FY66" s="235"/>
      <c r="FZ66" s="274" t="s">
        <v>421</v>
      </c>
      <c r="GA66" s="268">
        <v>2018</v>
      </c>
      <c r="GB66" s="152" t="s">
        <v>423</v>
      </c>
      <c r="GC66" s="152" t="s">
        <v>320</v>
      </c>
      <c r="GD66" s="152" t="s">
        <v>424</v>
      </c>
      <c r="GE66" s="275">
        <v>79</v>
      </c>
      <c r="GF66" s="156"/>
      <c r="GG66" s="273">
        <f>GE66-GF66</f>
        <v>79</v>
      </c>
      <c r="GH66" s="269">
        <v>0</v>
      </c>
      <c r="GI66" s="252">
        <f>IF(GH66&gt;0,(GH66/GG66)*12,GH66)</f>
        <v>0</v>
      </c>
    </row>
    <row r="67" spans="1:202" ht="12.75" customHeight="1" x14ac:dyDescent="0.25">
      <c r="A67" s="4"/>
      <c r="B67" s="4"/>
      <c r="C67">
        <v>908100</v>
      </c>
      <c r="D67">
        <v>2001</v>
      </c>
      <c r="E67" t="s">
        <v>627</v>
      </c>
      <c r="F67"/>
      <c r="G67" s="76">
        <v>25</v>
      </c>
      <c r="H67">
        <v>39.19</v>
      </c>
      <c r="I67">
        <v>18.809999999999999</v>
      </c>
      <c r="J67" s="151"/>
      <c r="K67" s="151"/>
      <c r="L67" s="152">
        <v>908100</v>
      </c>
      <c r="M67" s="152">
        <v>2002</v>
      </c>
      <c r="N67" s="152" t="s">
        <v>627</v>
      </c>
      <c r="O67" s="152"/>
      <c r="P67" s="153">
        <v>25</v>
      </c>
      <c r="Q67" s="153">
        <v>12.6</v>
      </c>
      <c r="R67" s="153">
        <v>6.05</v>
      </c>
      <c r="S67" s="77"/>
      <c r="T67" s="77"/>
      <c r="U67">
        <v>908100</v>
      </c>
      <c r="V67">
        <v>2003</v>
      </c>
      <c r="W67" t="s">
        <v>627</v>
      </c>
      <c r="X67" t="s">
        <v>646</v>
      </c>
      <c r="Y67" s="76">
        <v>25</v>
      </c>
      <c r="Z67" s="76">
        <v>0</v>
      </c>
      <c r="AA67" s="76">
        <v>0</v>
      </c>
      <c r="AB67" s="151"/>
      <c r="AC67" s="151"/>
      <c r="AD67" s="156">
        <v>908100</v>
      </c>
      <c r="AE67" s="162">
        <v>2004</v>
      </c>
      <c r="AF67" s="156" t="s">
        <v>627</v>
      </c>
      <c r="AG67" s="156" t="s">
        <v>605</v>
      </c>
      <c r="AH67" s="171">
        <v>25</v>
      </c>
      <c r="AI67" s="156">
        <v>17.09</v>
      </c>
      <c r="AJ67" s="156">
        <v>8.1999999999999993</v>
      </c>
      <c r="AK67" s="4"/>
      <c r="AL67" s="4"/>
      <c r="AM67" t="s">
        <v>425</v>
      </c>
      <c r="AN67">
        <v>2005</v>
      </c>
      <c r="AO67" t="s">
        <v>748</v>
      </c>
      <c r="AP67" t="s">
        <v>682</v>
      </c>
      <c r="AQ67" s="76">
        <v>25</v>
      </c>
      <c r="AR67" s="76">
        <v>-25</v>
      </c>
      <c r="AS67">
        <v>0</v>
      </c>
      <c r="AT67" s="76">
        <v>0</v>
      </c>
      <c r="AU67" s="151"/>
      <c r="AV67" s="151"/>
      <c r="AW67" s="152">
        <v>908100</v>
      </c>
      <c r="AX67" s="177">
        <v>2006</v>
      </c>
      <c r="AY67" s="152" t="s">
        <v>793</v>
      </c>
      <c r="AZ67" s="152" t="s">
        <v>771</v>
      </c>
      <c r="BA67" s="152">
        <v>25</v>
      </c>
      <c r="BB67" s="152">
        <v>0</v>
      </c>
      <c r="BC67" s="152">
        <v>12.96</v>
      </c>
      <c r="BD67" s="152">
        <v>6.22</v>
      </c>
      <c r="BE67"/>
      <c r="BF67"/>
      <c r="BG67" s="78" t="s">
        <v>425</v>
      </c>
      <c r="BH67" s="78" t="s">
        <v>864</v>
      </c>
      <c r="BI67" s="78" t="s">
        <v>426</v>
      </c>
      <c r="BJ67" s="78" t="s">
        <v>114</v>
      </c>
      <c r="BK67">
        <v>25</v>
      </c>
      <c r="BL67">
        <v>-25</v>
      </c>
      <c r="BM67">
        <v>0</v>
      </c>
      <c r="BN67">
        <v>0</v>
      </c>
      <c r="BO67" s="156"/>
      <c r="BP67" s="162"/>
      <c r="BQ67" s="152">
        <v>908100</v>
      </c>
      <c r="BR67" s="177">
        <v>2008</v>
      </c>
      <c r="BS67" s="152" t="s">
        <v>793</v>
      </c>
      <c r="BT67" s="152" t="s">
        <v>771</v>
      </c>
      <c r="BU67" s="152">
        <v>25</v>
      </c>
      <c r="BV67" s="152">
        <v>-25</v>
      </c>
      <c r="BW67" s="152">
        <v>0</v>
      </c>
      <c r="BX67" s="152">
        <v>0</v>
      </c>
      <c r="BY67" s="152">
        <v>0</v>
      </c>
      <c r="CB67" s="24" t="s">
        <v>425</v>
      </c>
      <c r="CC67" s="3" t="s">
        <v>865</v>
      </c>
      <c r="CD67" s="27">
        <v>25</v>
      </c>
      <c r="CE67" s="82">
        <v>-25</v>
      </c>
      <c r="CF67" s="82">
        <v>0</v>
      </c>
      <c r="CG67" s="82" t="s">
        <v>426</v>
      </c>
      <c r="CH67" s="82" t="s">
        <v>114</v>
      </c>
      <c r="CI67" s="82">
        <v>0</v>
      </c>
      <c r="CJ67" s="82">
        <v>0</v>
      </c>
      <c r="CK67" s="180"/>
      <c r="CL67" s="180" t="str">
        <f t="shared" si="67"/>
        <v xml:space="preserve"> </v>
      </c>
      <c r="CM67" s="196"/>
      <c r="CN67" s="197" t="s">
        <v>425</v>
      </c>
      <c r="CO67" s="192" t="s">
        <v>861</v>
      </c>
      <c r="CP67" s="156" t="s">
        <v>426</v>
      </c>
      <c r="CQ67" s="156" t="s">
        <v>114</v>
      </c>
      <c r="CR67" s="156">
        <v>25</v>
      </c>
      <c r="CS67" s="151">
        <v>4.0000000000000001E-3</v>
      </c>
      <c r="CT67" s="168">
        <v>1.9200000000000003E-3</v>
      </c>
      <c r="CV67" s="25" t="str">
        <f t="shared" si="36"/>
        <v xml:space="preserve"> </v>
      </c>
      <c r="CX67" s="129" t="s">
        <v>425</v>
      </c>
      <c r="CY67" s="49">
        <v>2011</v>
      </c>
      <c r="CZ67" s="49">
        <v>25</v>
      </c>
      <c r="DA67" s="27" t="s">
        <v>427</v>
      </c>
      <c r="DB67" s="27" t="s">
        <v>428</v>
      </c>
      <c r="DC67" s="29">
        <f t="shared" si="60"/>
        <v>0</v>
      </c>
      <c r="DD67" s="130">
        <v>0</v>
      </c>
      <c r="DE67" s="156"/>
      <c r="DF67" s="156" t="str">
        <f t="shared" si="61"/>
        <v xml:space="preserve"> </v>
      </c>
      <c r="DG67" s="156"/>
      <c r="DH67" s="209" t="s">
        <v>425</v>
      </c>
      <c r="DI67" s="209">
        <v>2012</v>
      </c>
      <c r="DJ67" s="209">
        <v>25</v>
      </c>
      <c r="DK67" s="156" t="s">
        <v>427</v>
      </c>
      <c r="DL67" s="156" t="s">
        <v>428</v>
      </c>
      <c r="DM67" s="210">
        <v>0</v>
      </c>
      <c r="DN67" s="171">
        <f t="shared" si="62"/>
        <v>0</v>
      </c>
      <c r="DP67" s="27" t="str">
        <f t="shared" si="63"/>
        <v xml:space="preserve"> </v>
      </c>
      <c r="DR67" s="49" t="s">
        <v>425</v>
      </c>
      <c r="DS67" s="49">
        <v>2013</v>
      </c>
      <c r="DT67" s="49">
        <v>25</v>
      </c>
      <c r="DU67" s="27">
        <v>-25</v>
      </c>
      <c r="DV67" s="27">
        <v>0</v>
      </c>
      <c r="DW67" s="27" t="s">
        <v>427</v>
      </c>
      <c r="DX67" s="27" t="s">
        <v>428</v>
      </c>
      <c r="DY67" s="130">
        <v>0</v>
      </c>
      <c r="DZ67" s="29">
        <f t="shared" si="64"/>
        <v>0</v>
      </c>
      <c r="EA67" s="156"/>
      <c r="EB67" s="156" t="str">
        <f t="shared" si="38"/>
        <v xml:space="preserve"> </v>
      </c>
      <c r="EC67" s="230"/>
      <c r="ED67" s="209" t="s">
        <v>425</v>
      </c>
      <c r="EE67" s="209">
        <v>2014</v>
      </c>
      <c r="EF67" s="209">
        <v>25</v>
      </c>
      <c r="EG67" s="231">
        <v>-25</v>
      </c>
      <c r="EH67" s="156">
        <v>0</v>
      </c>
      <c r="EI67" s="156" t="s">
        <v>427</v>
      </c>
      <c r="EJ67" s="156" t="s">
        <v>428</v>
      </c>
      <c r="EK67" s="180">
        <v>0</v>
      </c>
      <c r="EL67" s="171">
        <f>IF(EK67=0,0,(EK67/EH67)*12)</f>
        <v>0</v>
      </c>
      <c r="EN67" s="27" t="str">
        <f t="shared" si="39"/>
        <v xml:space="preserve"> </v>
      </c>
      <c r="EP67" s="138" t="s">
        <v>425</v>
      </c>
      <c r="EQ67" s="49">
        <v>2015</v>
      </c>
      <c r="ER67" s="49">
        <v>25</v>
      </c>
      <c r="ES67" s="27">
        <v>-25</v>
      </c>
      <c r="ET67" s="27">
        <v>0</v>
      </c>
      <c r="EU67" s="27" t="s">
        <v>427</v>
      </c>
      <c r="EV67" s="27" t="s">
        <v>428</v>
      </c>
      <c r="EW67" s="140">
        <v>0</v>
      </c>
      <c r="EX67" s="35">
        <f t="shared" si="13"/>
        <v>0</v>
      </c>
      <c r="EY67" s="156"/>
      <c r="EZ67" s="156" t="str">
        <f t="shared" si="40"/>
        <v xml:space="preserve"> </v>
      </c>
      <c r="FA67" s="230"/>
      <c r="FB67" s="251" t="s">
        <v>425</v>
      </c>
      <c r="FC67" s="209">
        <v>2016</v>
      </c>
      <c r="FD67" s="209">
        <v>25</v>
      </c>
      <c r="FE67" s="156"/>
      <c r="FF67" s="169">
        <f t="shared" si="66"/>
        <v>25</v>
      </c>
      <c r="FG67" s="156" t="s">
        <v>427</v>
      </c>
      <c r="FH67" s="156" t="s">
        <v>428</v>
      </c>
      <c r="FI67" s="246">
        <v>0</v>
      </c>
      <c r="FJ67" s="252">
        <f t="shared" si="15"/>
        <v>0</v>
      </c>
      <c r="FL67" s="27" t="str">
        <f t="shared" si="41"/>
        <v xml:space="preserve"> </v>
      </c>
      <c r="FN67" s="31" t="s">
        <v>425</v>
      </c>
      <c r="FO67" s="20">
        <v>2017</v>
      </c>
      <c r="FP67" s="33">
        <v>25</v>
      </c>
      <c r="FR67" s="34">
        <v>25</v>
      </c>
      <c r="FS67" t="s">
        <v>430</v>
      </c>
      <c r="FT67" t="s">
        <v>431</v>
      </c>
      <c r="FU67" s="11">
        <v>0</v>
      </c>
      <c r="FV67" s="35">
        <f>IF(FU67&gt;0,(FU67/FR67)*12,FU67)</f>
        <v>0</v>
      </c>
      <c r="FW67" s="180"/>
      <c r="FX67" s="180" t="str">
        <f t="shared" si="42"/>
        <v xml:space="preserve"> </v>
      </c>
      <c r="FY67" s="235"/>
      <c r="FZ67" s="274" t="s">
        <v>425</v>
      </c>
      <c r="GA67" s="268">
        <v>2018</v>
      </c>
      <c r="GB67" s="152" t="s">
        <v>430</v>
      </c>
      <c r="GC67" s="152" t="s">
        <v>431</v>
      </c>
      <c r="GD67" s="152" t="s">
        <v>429</v>
      </c>
      <c r="GE67" s="275">
        <v>25</v>
      </c>
      <c r="GF67" s="156"/>
      <c r="GG67" s="273">
        <f>GE67-GF67</f>
        <v>25</v>
      </c>
      <c r="GH67" s="269">
        <v>0</v>
      </c>
      <c r="GI67" s="252">
        <f>IF(GH67&gt;0,(GH67/GG67)*12,GH67)</f>
        <v>0</v>
      </c>
    </row>
    <row r="68" spans="1:202" ht="12.75" customHeight="1" x14ac:dyDescent="0.25">
      <c r="A68" s="4"/>
      <c r="B68" s="4"/>
      <c r="C68">
        <v>908300</v>
      </c>
      <c r="D68">
        <v>2001</v>
      </c>
      <c r="E68" t="s">
        <v>592</v>
      </c>
      <c r="F68"/>
      <c r="G68" s="76">
        <v>40</v>
      </c>
      <c r="H68">
        <v>57</v>
      </c>
      <c r="I68">
        <v>17.100000000000001</v>
      </c>
      <c r="J68" s="151"/>
      <c r="K68" s="151"/>
      <c r="L68" s="152">
        <v>908300</v>
      </c>
      <c r="M68" s="152">
        <v>2002</v>
      </c>
      <c r="N68" s="152" t="s">
        <v>592</v>
      </c>
      <c r="O68" s="152"/>
      <c r="P68" s="153">
        <v>40</v>
      </c>
      <c r="Q68" s="153">
        <v>62.29</v>
      </c>
      <c r="R68" s="153">
        <v>18.690000000000001</v>
      </c>
      <c r="S68" s="77"/>
      <c r="T68" s="77"/>
      <c r="U68">
        <v>908300</v>
      </c>
      <c r="V68">
        <v>2003</v>
      </c>
      <c r="W68" t="s">
        <v>592</v>
      </c>
      <c r="X68" t="s">
        <v>647</v>
      </c>
      <c r="Y68" s="76">
        <v>40</v>
      </c>
      <c r="Z68" s="76">
        <v>53.21</v>
      </c>
      <c r="AA68" s="76">
        <v>15.96</v>
      </c>
      <c r="AB68" s="151"/>
      <c r="AC68" s="151"/>
      <c r="AD68" s="156">
        <v>908300</v>
      </c>
      <c r="AE68" s="162">
        <v>2004</v>
      </c>
      <c r="AF68" s="156" t="s">
        <v>592</v>
      </c>
      <c r="AG68" s="156" t="s">
        <v>647</v>
      </c>
      <c r="AH68" s="171">
        <v>40</v>
      </c>
      <c r="AI68" s="156">
        <v>59.24</v>
      </c>
      <c r="AJ68" s="156">
        <v>17.77</v>
      </c>
      <c r="AK68" s="4"/>
      <c r="AL68" s="4"/>
      <c r="AM68" t="s">
        <v>432</v>
      </c>
      <c r="AN68">
        <v>2005</v>
      </c>
      <c r="AO68" t="s">
        <v>749</v>
      </c>
      <c r="AP68" t="s">
        <v>750</v>
      </c>
      <c r="AQ68" s="76">
        <v>40</v>
      </c>
      <c r="AR68" s="76">
        <v>-40</v>
      </c>
      <c r="AS68">
        <v>0</v>
      </c>
      <c r="AT68" s="76">
        <v>0</v>
      </c>
      <c r="AU68" s="151"/>
      <c r="AV68" s="151"/>
      <c r="AW68" s="152">
        <v>908300</v>
      </c>
      <c r="AX68" s="177">
        <v>2006</v>
      </c>
      <c r="AY68" s="152" t="s">
        <v>794</v>
      </c>
      <c r="AZ68" s="152" t="s">
        <v>647</v>
      </c>
      <c r="BA68" s="152">
        <v>40</v>
      </c>
      <c r="BB68" s="152">
        <v>-80</v>
      </c>
      <c r="BC68" s="152">
        <v>0</v>
      </c>
      <c r="BD68" s="152">
        <v>0</v>
      </c>
      <c r="BF68" s="6"/>
      <c r="BG68" s="78" t="s">
        <v>432</v>
      </c>
      <c r="BH68" s="78" t="s">
        <v>864</v>
      </c>
      <c r="BI68" s="78" t="s">
        <v>809</v>
      </c>
      <c r="BJ68" s="78" t="s">
        <v>810</v>
      </c>
      <c r="BK68">
        <v>40</v>
      </c>
      <c r="BL68">
        <v>-40</v>
      </c>
      <c r="BM68">
        <v>0</v>
      </c>
      <c r="BN68">
        <v>0</v>
      </c>
      <c r="BO68" s="156"/>
      <c r="BP68" s="162"/>
      <c r="BQ68" s="152">
        <v>908300</v>
      </c>
      <c r="BR68" s="177">
        <v>2008</v>
      </c>
      <c r="BS68" s="152" t="s">
        <v>794</v>
      </c>
      <c r="BT68" s="152" t="s">
        <v>647</v>
      </c>
      <c r="BU68" s="152">
        <v>40</v>
      </c>
      <c r="BV68" s="152">
        <v>-40</v>
      </c>
      <c r="BW68" s="152">
        <v>0</v>
      </c>
      <c r="BX68" s="152">
        <v>0</v>
      </c>
      <c r="BY68" s="152">
        <v>0</v>
      </c>
      <c r="CB68" s="24" t="s">
        <v>432</v>
      </c>
      <c r="CC68" s="3" t="s">
        <v>865</v>
      </c>
      <c r="CD68" s="27">
        <v>40</v>
      </c>
      <c r="CE68" s="82">
        <v>0</v>
      </c>
      <c r="CF68" s="82">
        <v>40</v>
      </c>
      <c r="CG68" s="82" t="s">
        <v>809</v>
      </c>
      <c r="CH68" s="82" t="s">
        <v>810</v>
      </c>
      <c r="CI68" s="82">
        <v>0</v>
      </c>
      <c r="CJ68" s="82">
        <v>0</v>
      </c>
      <c r="CK68" s="180"/>
      <c r="CL68" s="180" t="str">
        <f t="shared" si="67"/>
        <v xml:space="preserve"> </v>
      </c>
      <c r="CM68" s="196"/>
      <c r="CN68" s="197" t="s">
        <v>432</v>
      </c>
      <c r="CO68" s="192" t="s">
        <v>861</v>
      </c>
      <c r="CP68" s="156" t="s">
        <v>433</v>
      </c>
      <c r="CQ68" s="156" t="s">
        <v>434</v>
      </c>
      <c r="CR68" s="156">
        <v>40</v>
      </c>
      <c r="CS68" s="151">
        <v>0</v>
      </c>
      <c r="CT68" s="168">
        <v>0</v>
      </c>
      <c r="CV68" s="25" t="str">
        <f t="shared" si="36"/>
        <v xml:space="preserve"> </v>
      </c>
      <c r="CX68" s="129" t="s">
        <v>432</v>
      </c>
      <c r="CY68" s="49">
        <v>2011</v>
      </c>
      <c r="CZ68" s="49">
        <v>40</v>
      </c>
      <c r="DA68" s="27" t="s">
        <v>433</v>
      </c>
      <c r="DB68" s="27" t="s">
        <v>434</v>
      </c>
      <c r="DC68" s="29">
        <v>0</v>
      </c>
      <c r="DD68" s="130">
        <v>0</v>
      </c>
      <c r="DE68" s="156"/>
      <c r="DF68" s="156"/>
      <c r="DG68" s="156"/>
      <c r="DH68" s="209" t="s">
        <v>432</v>
      </c>
      <c r="DI68" s="209">
        <v>2012</v>
      </c>
      <c r="DJ68" s="209">
        <v>40</v>
      </c>
      <c r="DK68" s="156" t="s">
        <v>433</v>
      </c>
      <c r="DL68" s="156" t="s">
        <v>434</v>
      </c>
      <c r="DM68" s="210">
        <v>0</v>
      </c>
      <c r="DN68" s="171">
        <f t="shared" si="62"/>
        <v>0</v>
      </c>
      <c r="DO68" s="27" t="s">
        <v>863</v>
      </c>
      <c r="DP68" s="27">
        <v>-40</v>
      </c>
      <c r="DQ68" s="56"/>
      <c r="DR68" s="49"/>
      <c r="DS68" s="49"/>
      <c r="DT68" s="49"/>
      <c r="DY68" s="130"/>
      <c r="DZ68" s="29"/>
      <c r="EA68" s="156"/>
      <c r="EB68" s="156" t="str">
        <f t="shared" si="38"/>
        <v xml:space="preserve"> </v>
      </c>
      <c r="EC68" s="238"/>
      <c r="ED68" s="209"/>
      <c r="EE68" s="209"/>
      <c r="EF68" s="209"/>
      <c r="EG68" s="231"/>
      <c r="EH68" s="156"/>
      <c r="EI68" s="156"/>
      <c r="EJ68" s="156"/>
      <c r="EK68" s="180"/>
      <c r="EL68" s="171"/>
      <c r="EN68" s="27" t="str">
        <f t="shared" si="39"/>
        <v xml:space="preserve"> </v>
      </c>
      <c r="EO68" s="57"/>
      <c r="EP68" s="138"/>
      <c r="EQ68" s="49"/>
      <c r="ER68" s="49"/>
      <c r="EX68" s="35"/>
      <c r="EY68" s="156"/>
      <c r="EZ68" s="156" t="str">
        <f t="shared" si="40"/>
        <v xml:space="preserve"> </v>
      </c>
      <c r="FA68" s="238"/>
      <c r="FB68" s="251"/>
      <c r="FC68" s="209"/>
      <c r="FD68" s="209"/>
      <c r="FE68" s="156"/>
      <c r="FF68" s="169"/>
      <c r="FG68" s="156"/>
      <c r="FH68" s="156"/>
      <c r="FI68" s="246"/>
      <c r="FJ68" s="252"/>
      <c r="FL68" s="27" t="str">
        <f t="shared" si="41"/>
        <v xml:space="preserve"> </v>
      </c>
      <c r="FM68" s="57"/>
      <c r="FN68" s="31"/>
      <c r="FO68" s="49"/>
      <c r="FP68" s="33"/>
      <c r="FR68" s="34"/>
      <c r="FU68" s="11"/>
      <c r="FV68" s="35"/>
      <c r="FW68" s="180"/>
      <c r="FX68" s="180" t="str">
        <f t="shared" si="42"/>
        <v xml:space="preserve"> </v>
      </c>
      <c r="FY68" s="282"/>
      <c r="FZ68" s="274"/>
      <c r="GA68" s="268"/>
      <c r="GB68" s="152"/>
      <c r="GC68" s="152"/>
      <c r="GD68" s="152"/>
      <c r="GE68" s="275"/>
      <c r="GF68" s="156"/>
      <c r="GG68" s="279"/>
      <c r="GH68" s="269"/>
      <c r="GI68" s="252"/>
    </row>
    <row r="69" spans="1:202" ht="12.75" customHeight="1" x14ac:dyDescent="0.25">
      <c r="A69" s="4"/>
      <c r="B69" s="4"/>
      <c r="C69">
        <v>908500</v>
      </c>
      <c r="D69">
        <v>2001</v>
      </c>
      <c r="E69" t="s">
        <v>573</v>
      </c>
      <c r="F69"/>
      <c r="G69" s="76">
        <v>41</v>
      </c>
      <c r="H69">
        <v>44.67</v>
      </c>
      <c r="I69">
        <v>13.07</v>
      </c>
      <c r="J69" s="151"/>
      <c r="K69" s="151"/>
      <c r="L69" s="152">
        <v>908500</v>
      </c>
      <c r="M69" s="152">
        <v>2002</v>
      </c>
      <c r="N69" s="152" t="s">
        <v>573</v>
      </c>
      <c r="O69" s="152"/>
      <c r="P69" s="153">
        <v>41</v>
      </c>
      <c r="Q69" s="153">
        <v>43.21</v>
      </c>
      <c r="R69" s="153">
        <v>12.65</v>
      </c>
      <c r="S69" s="77"/>
      <c r="T69" s="77"/>
      <c r="U69">
        <v>908500</v>
      </c>
      <c r="V69">
        <v>2003</v>
      </c>
      <c r="W69" t="s">
        <v>573</v>
      </c>
      <c r="X69"/>
      <c r="Y69" s="76">
        <v>41</v>
      </c>
      <c r="Z69" s="76">
        <v>54.48</v>
      </c>
      <c r="AA69" s="76">
        <v>15.95</v>
      </c>
      <c r="AB69" s="151"/>
      <c r="AC69" s="151"/>
      <c r="AD69" s="172">
        <v>908500</v>
      </c>
      <c r="AE69" s="162">
        <v>2004</v>
      </c>
      <c r="AF69" s="172" t="s">
        <v>573</v>
      </c>
      <c r="AG69" s="172"/>
      <c r="AH69" s="173">
        <v>41</v>
      </c>
      <c r="AI69" s="172">
        <v>57.19</v>
      </c>
      <c r="AJ69" s="172">
        <v>16.739999999999998</v>
      </c>
      <c r="AK69" s="4"/>
      <c r="AL69" s="4"/>
      <c r="AM69" t="s">
        <v>435</v>
      </c>
      <c r="AN69">
        <v>2005</v>
      </c>
      <c r="AO69" t="s">
        <v>734</v>
      </c>
      <c r="AP69" t="s">
        <v>670</v>
      </c>
      <c r="AQ69" s="76">
        <v>41</v>
      </c>
      <c r="AR69" s="76">
        <v>-41</v>
      </c>
      <c r="AS69">
        <v>0</v>
      </c>
      <c r="AT69" s="76">
        <v>0</v>
      </c>
      <c r="AU69" s="151"/>
      <c r="AV69" s="151"/>
      <c r="AW69" s="152">
        <v>908500</v>
      </c>
      <c r="AX69" s="177">
        <v>2006</v>
      </c>
      <c r="AY69" s="152" t="s">
        <v>573</v>
      </c>
      <c r="AZ69" s="152"/>
      <c r="BA69" s="152">
        <v>41</v>
      </c>
      <c r="BB69" s="152">
        <v>-41</v>
      </c>
      <c r="BC69" s="152">
        <v>0</v>
      </c>
      <c r="BD69" s="152">
        <v>0</v>
      </c>
      <c r="BF69" s="6"/>
      <c r="BG69" s="78" t="s">
        <v>435</v>
      </c>
      <c r="BH69" s="78" t="s">
        <v>864</v>
      </c>
      <c r="BI69" s="78" t="s">
        <v>352</v>
      </c>
      <c r="BJ69" s="78" t="s">
        <v>62</v>
      </c>
      <c r="BK69">
        <v>41</v>
      </c>
      <c r="BL69">
        <v>-41</v>
      </c>
      <c r="BM69">
        <v>0</v>
      </c>
      <c r="BN69">
        <v>0</v>
      </c>
      <c r="BO69" s="156"/>
      <c r="BP69" s="162"/>
      <c r="BQ69" s="152">
        <v>908500</v>
      </c>
      <c r="BR69" s="177">
        <v>2008</v>
      </c>
      <c r="BS69" s="152" t="s">
        <v>573</v>
      </c>
      <c r="BT69" s="152"/>
      <c r="BU69" s="152">
        <v>41</v>
      </c>
      <c r="BV69" s="152">
        <v>-41</v>
      </c>
      <c r="BW69" s="152">
        <v>0</v>
      </c>
      <c r="BX69" s="152">
        <v>0</v>
      </c>
      <c r="BY69" s="152">
        <v>0</v>
      </c>
      <c r="CB69" s="24" t="s">
        <v>435</v>
      </c>
      <c r="CC69" s="3" t="s">
        <v>865</v>
      </c>
      <c r="CD69" s="27">
        <v>41</v>
      </c>
      <c r="CE69" s="82">
        <v>0</v>
      </c>
      <c r="CF69" s="82">
        <v>41</v>
      </c>
      <c r="CG69" s="82" t="s">
        <v>352</v>
      </c>
      <c r="CH69" s="82" t="s">
        <v>62</v>
      </c>
      <c r="CI69" s="82">
        <v>27.62</v>
      </c>
      <c r="CJ69" s="82">
        <v>8.0399999999999991</v>
      </c>
      <c r="CK69" s="180"/>
      <c r="CL69" s="180" t="str">
        <f t="shared" si="67"/>
        <v xml:space="preserve"> </v>
      </c>
      <c r="CM69" s="196"/>
      <c r="CN69" s="197" t="s">
        <v>435</v>
      </c>
      <c r="CO69" s="192" t="s">
        <v>861</v>
      </c>
      <c r="CP69" s="156" t="s">
        <v>352</v>
      </c>
      <c r="CQ69" s="156" t="s">
        <v>62</v>
      </c>
      <c r="CR69" s="156">
        <v>41</v>
      </c>
      <c r="CS69" s="151">
        <v>39.700000000000003</v>
      </c>
      <c r="CT69" s="168">
        <v>11.619512195121953</v>
      </c>
      <c r="CV69" s="25" t="str">
        <f t="shared" si="36"/>
        <v xml:space="preserve"> </v>
      </c>
      <c r="CX69" s="129" t="s">
        <v>435</v>
      </c>
      <c r="CY69" s="49">
        <v>2011</v>
      </c>
      <c r="CZ69" s="49">
        <v>41</v>
      </c>
      <c r="DA69" s="27" t="s">
        <v>354</v>
      </c>
      <c r="DC69" s="29">
        <f>(DD69/12)*CZ69</f>
        <v>41.136666666666663</v>
      </c>
      <c r="DD69" s="130">
        <v>12.04</v>
      </c>
      <c r="DE69" s="156"/>
      <c r="DF69" s="156" t="str">
        <f>IF(CZ69-DJ69=0," ",DJ69-CZ69)</f>
        <v xml:space="preserve"> </v>
      </c>
      <c r="DG69" s="156"/>
      <c r="DH69" s="209" t="s">
        <v>435</v>
      </c>
      <c r="DI69" s="209">
        <v>2012</v>
      </c>
      <c r="DJ69" s="209">
        <v>41</v>
      </c>
      <c r="DK69" s="156" t="s">
        <v>354</v>
      </c>
      <c r="DL69" s="156"/>
      <c r="DM69" s="210">
        <v>52.61</v>
      </c>
      <c r="DN69" s="171">
        <f t="shared" si="62"/>
        <v>15.398048780487805</v>
      </c>
      <c r="DP69" s="27" t="str">
        <f>IF(DJ69-DT69=0," ",DT69-DJ69)</f>
        <v xml:space="preserve"> </v>
      </c>
      <c r="DR69" s="49" t="s">
        <v>435</v>
      </c>
      <c r="DS69" s="49">
        <v>2013</v>
      </c>
      <c r="DT69" s="49">
        <v>41</v>
      </c>
      <c r="DU69" s="27">
        <v>0</v>
      </c>
      <c r="DV69" s="27">
        <v>41</v>
      </c>
      <c r="DW69" s="27" t="s">
        <v>354</v>
      </c>
      <c r="DY69" s="130">
        <v>33.21</v>
      </c>
      <c r="DZ69" s="29">
        <f>IF(DY69=0,0,(DY69/DV69)*12)</f>
        <v>9.7200000000000006</v>
      </c>
      <c r="EA69" s="156"/>
      <c r="EB69" s="156" t="str">
        <f t="shared" si="38"/>
        <v xml:space="preserve"> </v>
      </c>
      <c r="EC69" s="230"/>
      <c r="ED69" s="209" t="s">
        <v>435</v>
      </c>
      <c r="EE69" s="209">
        <v>2014</v>
      </c>
      <c r="EF69" s="209">
        <v>41</v>
      </c>
      <c r="EG69" s="231">
        <v>9</v>
      </c>
      <c r="EH69" s="156">
        <v>50</v>
      </c>
      <c r="EI69" s="156" t="s">
        <v>354</v>
      </c>
      <c r="EJ69" s="156"/>
      <c r="EK69" s="180">
        <v>31.52</v>
      </c>
      <c r="EL69" s="171">
        <f>IF(EK69=0,0,(EK69/EH69)*12)</f>
        <v>7.5648</v>
      </c>
      <c r="EN69" s="27" t="str">
        <f t="shared" si="39"/>
        <v xml:space="preserve"> </v>
      </c>
      <c r="EP69" s="138" t="s">
        <v>435</v>
      </c>
      <c r="EQ69" s="49">
        <v>2015</v>
      </c>
      <c r="ER69" s="49">
        <v>41</v>
      </c>
      <c r="ES69" s="27">
        <v>0</v>
      </c>
      <c r="ET69" s="27">
        <v>41</v>
      </c>
      <c r="EU69" s="27" t="s">
        <v>354</v>
      </c>
      <c r="EW69" s="139">
        <v>40.200000000000003</v>
      </c>
      <c r="EX69" s="35">
        <f t="shared" si="13"/>
        <v>11.765853658536587</v>
      </c>
      <c r="EY69" s="156"/>
      <c r="EZ69" s="156" t="str">
        <f t="shared" si="40"/>
        <v xml:space="preserve"> </v>
      </c>
      <c r="FA69" s="230"/>
      <c r="FB69" s="251" t="s">
        <v>435</v>
      </c>
      <c r="FC69" s="209">
        <v>2016</v>
      </c>
      <c r="FD69" s="209">
        <v>41</v>
      </c>
      <c r="FE69" s="156"/>
      <c r="FF69" s="169">
        <f>FD69-FE69</f>
        <v>41</v>
      </c>
      <c r="FG69" s="156" t="s">
        <v>354</v>
      </c>
      <c r="FH69" s="156"/>
      <c r="FI69" s="246">
        <v>58.05</v>
      </c>
      <c r="FJ69" s="252">
        <f t="shared" si="15"/>
        <v>16.990243902439023</v>
      </c>
      <c r="FK69" s="27" t="s">
        <v>436</v>
      </c>
      <c r="FL69" s="27" t="str">
        <f t="shared" si="41"/>
        <v xml:space="preserve"> </v>
      </c>
      <c r="FM69" s="30" t="s">
        <v>437</v>
      </c>
      <c r="FN69" s="31" t="s">
        <v>435</v>
      </c>
      <c r="FO69" s="20">
        <v>2017</v>
      </c>
      <c r="FP69" s="33">
        <v>41</v>
      </c>
      <c r="FR69" s="34">
        <v>41</v>
      </c>
      <c r="FS69" t="s">
        <v>439</v>
      </c>
      <c r="FT69" t="s">
        <v>66</v>
      </c>
      <c r="FU69" s="11">
        <v>44.45</v>
      </c>
      <c r="FV69" s="35">
        <f>IF(FU69&gt;0,(FU69/FR69)*12,FU69)</f>
        <v>13.009756097560977</v>
      </c>
      <c r="FW69" s="180"/>
      <c r="FX69" s="180" t="str">
        <f t="shared" si="42"/>
        <v xml:space="preserve"> </v>
      </c>
      <c r="FY69" s="235"/>
      <c r="FZ69" s="274" t="s">
        <v>435</v>
      </c>
      <c r="GA69" s="268">
        <v>2018</v>
      </c>
      <c r="GB69" s="162" t="s">
        <v>357</v>
      </c>
      <c r="GC69" s="162" t="s">
        <v>440</v>
      </c>
      <c r="GD69" s="152" t="s">
        <v>438</v>
      </c>
      <c r="GE69" s="275">
        <v>41</v>
      </c>
      <c r="GF69" s="156"/>
      <c r="GG69" s="273">
        <f>GE69-GF69</f>
        <v>41</v>
      </c>
      <c r="GH69" s="269">
        <v>44.64</v>
      </c>
      <c r="GI69" s="252">
        <f>IF(GH69&gt;0,(GH69/GG69)*12,GH69)</f>
        <v>13.065365853658538</v>
      </c>
    </row>
    <row r="70" spans="1:202" ht="12.75" customHeight="1" x14ac:dyDescent="0.25">
      <c r="A70" s="4"/>
      <c r="B70" s="4"/>
      <c r="C70">
        <v>908800</v>
      </c>
      <c r="D70">
        <v>2001</v>
      </c>
      <c r="E70" t="s">
        <v>506</v>
      </c>
      <c r="F70"/>
      <c r="G70" s="76">
        <v>20</v>
      </c>
      <c r="H70">
        <v>5.45</v>
      </c>
      <c r="I70">
        <v>3.27</v>
      </c>
      <c r="J70" s="151"/>
      <c r="K70" s="151"/>
      <c r="L70" s="152">
        <v>908800</v>
      </c>
      <c r="M70" s="152">
        <v>2002</v>
      </c>
      <c r="N70" s="152" t="s">
        <v>506</v>
      </c>
      <c r="O70" s="152"/>
      <c r="P70" s="153">
        <v>20</v>
      </c>
      <c r="Q70" s="153">
        <v>18.16</v>
      </c>
      <c r="R70" s="153">
        <v>10.9</v>
      </c>
      <c r="S70" s="77"/>
      <c r="T70" s="77"/>
      <c r="U70">
        <v>908800</v>
      </c>
      <c r="V70">
        <v>2003</v>
      </c>
      <c r="W70" t="s">
        <v>506</v>
      </c>
      <c r="X70"/>
      <c r="Y70" s="76">
        <v>20</v>
      </c>
      <c r="Z70" s="76">
        <v>14.29</v>
      </c>
      <c r="AA70" s="76">
        <v>8.57</v>
      </c>
      <c r="AB70" s="151"/>
      <c r="AC70" s="151"/>
      <c r="AD70" s="156">
        <v>908800</v>
      </c>
      <c r="AE70" s="162">
        <v>2004</v>
      </c>
      <c r="AF70" s="156" t="s">
        <v>506</v>
      </c>
      <c r="AG70" s="156"/>
      <c r="AH70" s="171">
        <v>20</v>
      </c>
      <c r="AI70" s="156">
        <v>0</v>
      </c>
      <c r="AJ70" s="156">
        <v>0</v>
      </c>
      <c r="AK70" s="4"/>
      <c r="AL70" s="4"/>
      <c r="AM70" t="s">
        <v>441</v>
      </c>
      <c r="AN70">
        <v>2005</v>
      </c>
      <c r="AO70" t="s">
        <v>751</v>
      </c>
      <c r="AP70" t="s">
        <v>670</v>
      </c>
      <c r="AQ70" s="76">
        <v>20</v>
      </c>
      <c r="AR70" s="76">
        <v>0</v>
      </c>
      <c r="AS70">
        <v>11.1099999999999</v>
      </c>
      <c r="AT70" s="76">
        <v>6.6660000000000004</v>
      </c>
      <c r="AU70" s="151"/>
      <c r="AV70" s="151"/>
      <c r="AW70" s="152">
        <v>908800</v>
      </c>
      <c r="AX70" s="177">
        <v>2006</v>
      </c>
      <c r="AY70" s="152" t="s">
        <v>506</v>
      </c>
      <c r="AZ70" s="152"/>
      <c r="BA70" s="152">
        <v>20</v>
      </c>
      <c r="BB70" s="152">
        <v>0</v>
      </c>
      <c r="BC70" s="152">
        <v>5.46</v>
      </c>
      <c r="BD70" s="152">
        <v>3.28</v>
      </c>
      <c r="BF70" s="6"/>
      <c r="BG70" s="78" t="s">
        <v>441</v>
      </c>
      <c r="BH70" s="78" t="s">
        <v>864</v>
      </c>
      <c r="BI70" s="78" t="s">
        <v>505</v>
      </c>
      <c r="BJ70" s="78" t="s">
        <v>62</v>
      </c>
      <c r="BK70">
        <v>20</v>
      </c>
      <c r="BL70">
        <v>0</v>
      </c>
      <c r="BM70">
        <v>0</v>
      </c>
      <c r="BN70">
        <v>0</v>
      </c>
      <c r="BO70" s="156"/>
      <c r="BP70" s="162"/>
      <c r="BQ70" s="152">
        <v>908800</v>
      </c>
      <c r="BR70" s="177">
        <v>2008</v>
      </c>
      <c r="BS70" s="152" t="s">
        <v>506</v>
      </c>
      <c r="BT70" s="152"/>
      <c r="BU70" s="152">
        <v>20</v>
      </c>
      <c r="BV70" s="152">
        <v>0</v>
      </c>
      <c r="BW70" s="152">
        <v>20</v>
      </c>
      <c r="BX70" s="152">
        <v>0</v>
      </c>
      <c r="BY70" s="152">
        <v>0</v>
      </c>
      <c r="CB70" s="24" t="s">
        <v>441</v>
      </c>
      <c r="CC70" s="3" t="s">
        <v>865</v>
      </c>
      <c r="CD70" s="27">
        <v>20</v>
      </c>
      <c r="CE70" s="82">
        <v>0</v>
      </c>
      <c r="CF70" s="82">
        <v>20</v>
      </c>
      <c r="CG70" s="82" t="s">
        <v>505</v>
      </c>
      <c r="CH70" s="82" t="s">
        <v>62</v>
      </c>
      <c r="CI70" s="82">
        <v>0</v>
      </c>
      <c r="CJ70" s="82">
        <v>0</v>
      </c>
      <c r="CK70" s="180" t="s">
        <v>852</v>
      </c>
      <c r="CL70" s="180">
        <f t="shared" si="67"/>
        <v>-20</v>
      </c>
      <c r="CM70" s="196"/>
      <c r="CN70" s="156"/>
      <c r="CO70" s="192"/>
      <c r="CP70" s="156"/>
      <c r="CQ70" s="156"/>
      <c r="CR70" s="156"/>
      <c r="CS70" s="151"/>
      <c r="CT70" s="151"/>
      <c r="CV70" s="25" t="str">
        <f t="shared" si="36"/>
        <v xml:space="preserve"> </v>
      </c>
      <c r="CX70" s="129"/>
      <c r="CY70" s="49"/>
      <c r="CZ70" s="49"/>
      <c r="DD70" s="130"/>
      <c r="DE70" s="156"/>
      <c r="DF70" s="156"/>
      <c r="DG70" s="156"/>
      <c r="DH70" s="209"/>
      <c r="DI70" s="209"/>
      <c r="DJ70" s="209"/>
      <c r="DK70" s="156"/>
      <c r="DL70" s="156"/>
      <c r="DM70" s="210"/>
      <c r="DN70" s="171"/>
      <c r="DR70" s="49"/>
      <c r="DS70" s="49"/>
      <c r="DT70" s="49"/>
      <c r="DY70" s="130"/>
      <c r="DZ70" s="29"/>
      <c r="EA70" s="156"/>
      <c r="EB70" s="156" t="str">
        <f t="shared" si="38"/>
        <v xml:space="preserve"> </v>
      </c>
      <c r="EC70" s="230"/>
      <c r="ED70" s="209"/>
      <c r="EE70" s="209"/>
      <c r="EF70" s="209"/>
      <c r="EG70" s="231"/>
      <c r="EH70" s="156"/>
      <c r="EI70" s="156"/>
      <c r="EJ70" s="156"/>
      <c r="EK70" s="180"/>
      <c r="EL70" s="171"/>
      <c r="EN70" s="27" t="str">
        <f t="shared" si="39"/>
        <v xml:space="preserve"> </v>
      </c>
      <c r="EP70" s="138"/>
      <c r="EQ70" s="49"/>
      <c r="ER70" s="49"/>
      <c r="EX70" s="35"/>
      <c r="EY70" s="156"/>
      <c r="EZ70" s="156" t="str">
        <f t="shared" si="40"/>
        <v xml:space="preserve"> </v>
      </c>
      <c r="FA70" s="230"/>
      <c r="FB70" s="251"/>
      <c r="FC70" s="209"/>
      <c r="FD70" s="209"/>
      <c r="FE70" s="156"/>
      <c r="FF70" s="169"/>
      <c r="FG70" s="156"/>
      <c r="FH70" s="156"/>
      <c r="FI70" s="246"/>
      <c r="FJ70" s="252"/>
      <c r="FL70" s="27" t="str">
        <f t="shared" si="41"/>
        <v xml:space="preserve"> </v>
      </c>
      <c r="FN70" s="31"/>
      <c r="FO70" s="49"/>
      <c r="FP70" s="33"/>
      <c r="FR70" s="34"/>
      <c r="FU70" s="11"/>
      <c r="FV70" s="35"/>
      <c r="FW70" s="180"/>
      <c r="FX70" s="180" t="str">
        <f t="shared" si="42"/>
        <v xml:space="preserve"> </v>
      </c>
      <c r="FY70" s="235"/>
      <c r="FZ70" s="274"/>
      <c r="GA70" s="268"/>
      <c r="GB70" s="152"/>
      <c r="GC70" s="152"/>
      <c r="GD70" s="152"/>
      <c r="GE70" s="275"/>
      <c r="GF70" s="156"/>
      <c r="GG70" s="279"/>
      <c r="GH70" s="269"/>
      <c r="GI70" s="252"/>
    </row>
    <row r="71" spans="1:202" ht="12.75" customHeight="1" x14ac:dyDescent="0.25">
      <c r="A71" s="4" t="s">
        <v>853</v>
      </c>
      <c r="B71" s="4">
        <v>0</v>
      </c>
      <c r="C71">
        <v>908900</v>
      </c>
      <c r="D71">
        <v>2001</v>
      </c>
      <c r="E71" t="s">
        <v>579</v>
      </c>
      <c r="F71"/>
      <c r="G71" s="76">
        <v>70</v>
      </c>
      <c r="H71">
        <v>70.84</v>
      </c>
      <c r="I71">
        <v>12.14</v>
      </c>
      <c r="J71" s="151"/>
      <c r="K71" s="151"/>
      <c r="L71" s="152">
        <v>908900</v>
      </c>
      <c r="M71" s="152">
        <v>2002</v>
      </c>
      <c r="N71" s="152" t="s">
        <v>579</v>
      </c>
      <c r="O71" s="152"/>
      <c r="P71" s="153">
        <v>70</v>
      </c>
      <c r="Q71" s="153">
        <v>98.56</v>
      </c>
      <c r="R71" s="153">
        <v>16.899999999999999</v>
      </c>
      <c r="S71" s="77"/>
      <c r="T71" s="77"/>
      <c r="U71">
        <v>908900</v>
      </c>
      <c r="V71">
        <v>2003</v>
      </c>
      <c r="W71" t="s">
        <v>579</v>
      </c>
      <c r="X71" t="s">
        <v>641</v>
      </c>
      <c r="Y71" s="76">
        <v>70</v>
      </c>
      <c r="Z71" s="76">
        <v>85.25</v>
      </c>
      <c r="AA71" s="76">
        <v>14.61</v>
      </c>
      <c r="AB71" s="151"/>
      <c r="AC71" s="151"/>
      <c r="AD71" s="156">
        <v>908900</v>
      </c>
      <c r="AE71" s="162">
        <v>2004</v>
      </c>
      <c r="AF71" s="156" t="s">
        <v>579</v>
      </c>
      <c r="AG71" s="156" t="s">
        <v>657</v>
      </c>
      <c r="AH71" s="171">
        <v>70</v>
      </c>
      <c r="AI71" s="156">
        <v>85.77</v>
      </c>
      <c r="AJ71" s="156">
        <v>14.7</v>
      </c>
      <c r="AK71" s="4"/>
      <c r="AL71" s="4"/>
      <c r="AM71" t="s">
        <v>442</v>
      </c>
      <c r="AN71">
        <v>2005</v>
      </c>
      <c r="AO71" t="s">
        <v>722</v>
      </c>
      <c r="AP71" t="s">
        <v>723</v>
      </c>
      <c r="AQ71" s="76">
        <v>70</v>
      </c>
      <c r="AR71" s="76">
        <v>0</v>
      </c>
      <c r="AS71">
        <v>37.14</v>
      </c>
      <c r="AT71" s="76">
        <v>6.3668571428571301</v>
      </c>
      <c r="AU71" s="151"/>
      <c r="AV71" s="151"/>
      <c r="AW71" s="152">
        <v>908900</v>
      </c>
      <c r="AX71" s="177">
        <v>2006</v>
      </c>
      <c r="AY71" s="152" t="s">
        <v>784</v>
      </c>
      <c r="AZ71" s="152" t="s">
        <v>657</v>
      </c>
      <c r="BA71" s="152">
        <v>70</v>
      </c>
      <c r="BB71" s="152">
        <v>0</v>
      </c>
      <c r="BC71" s="152">
        <v>47.39</v>
      </c>
      <c r="BD71" s="152">
        <v>8.1199999999999992</v>
      </c>
      <c r="BF71" s="6"/>
      <c r="BG71" s="78" t="s">
        <v>442</v>
      </c>
      <c r="BH71" s="78" t="s">
        <v>864</v>
      </c>
      <c r="BI71" s="78" t="s">
        <v>289</v>
      </c>
      <c r="BJ71" s="78" t="s">
        <v>290</v>
      </c>
      <c r="BK71">
        <v>70</v>
      </c>
      <c r="BL71">
        <v>0</v>
      </c>
      <c r="BM71">
        <v>17.47</v>
      </c>
      <c r="BN71">
        <v>3</v>
      </c>
      <c r="BO71" s="156"/>
      <c r="BP71" s="162"/>
      <c r="BQ71" s="152">
        <v>908900</v>
      </c>
      <c r="BR71" s="177">
        <v>2008</v>
      </c>
      <c r="BS71" s="152" t="s">
        <v>784</v>
      </c>
      <c r="BT71" s="152" t="s">
        <v>657</v>
      </c>
      <c r="BU71" s="152">
        <v>70</v>
      </c>
      <c r="BV71" s="152">
        <v>0</v>
      </c>
      <c r="BW71" s="152">
        <v>70</v>
      </c>
      <c r="BX71" s="152">
        <v>22.27</v>
      </c>
      <c r="BY71" s="152">
        <v>3.82</v>
      </c>
      <c r="CB71" s="24" t="s">
        <v>442</v>
      </c>
      <c r="CC71" s="3" t="s">
        <v>865</v>
      </c>
      <c r="CD71" s="27">
        <v>70</v>
      </c>
      <c r="CE71" s="82">
        <v>0</v>
      </c>
      <c r="CF71" s="82">
        <v>70</v>
      </c>
      <c r="CG71" s="82" t="s">
        <v>289</v>
      </c>
      <c r="CH71" s="82" t="s">
        <v>290</v>
      </c>
      <c r="CI71" s="82">
        <v>40.590000000000003</v>
      </c>
      <c r="CJ71" s="82">
        <v>6.96</v>
      </c>
      <c r="CK71" s="180"/>
      <c r="CL71" s="180" t="str">
        <f t="shared" si="67"/>
        <v xml:space="preserve"> </v>
      </c>
      <c r="CM71" s="196"/>
      <c r="CN71" s="197" t="s">
        <v>442</v>
      </c>
      <c r="CO71" s="192" t="s">
        <v>861</v>
      </c>
      <c r="CP71" s="156" t="s">
        <v>289</v>
      </c>
      <c r="CQ71" s="156" t="s">
        <v>290</v>
      </c>
      <c r="CR71" s="156">
        <v>70</v>
      </c>
      <c r="CS71" s="151">
        <v>32.44</v>
      </c>
      <c r="CT71" s="168">
        <v>5.5611428571428565</v>
      </c>
      <c r="CV71" s="25" t="str">
        <f t="shared" si="36"/>
        <v xml:space="preserve"> </v>
      </c>
      <c r="CX71" s="129" t="s">
        <v>442</v>
      </c>
      <c r="CY71" s="49">
        <v>2011</v>
      </c>
      <c r="CZ71" s="49">
        <v>70</v>
      </c>
      <c r="DA71" s="27" t="s">
        <v>291</v>
      </c>
      <c r="DB71" s="27" t="s">
        <v>292</v>
      </c>
      <c r="DC71" s="29">
        <f t="shared" ref="DC71:DC81" si="68">(DD71/12)*CZ71</f>
        <v>57.516666666666666</v>
      </c>
      <c r="DD71" s="130">
        <v>9.86</v>
      </c>
      <c r="DE71" s="156"/>
      <c r="DF71" s="156" t="str">
        <f>IF(CZ71-DJ71=0," ",DJ71-CZ71)</f>
        <v xml:space="preserve"> </v>
      </c>
      <c r="DG71" s="156"/>
      <c r="DH71" s="209" t="s">
        <v>442</v>
      </c>
      <c r="DI71" s="209">
        <v>2012</v>
      </c>
      <c r="DJ71" s="209">
        <v>70</v>
      </c>
      <c r="DK71" s="156" t="s">
        <v>291</v>
      </c>
      <c r="DL71" s="156" t="s">
        <v>292</v>
      </c>
      <c r="DM71" s="210">
        <v>79.819999999999993</v>
      </c>
      <c r="DN71" s="171">
        <f t="shared" ref="DN71:DN81" si="69">(DM71/DJ71)*12</f>
        <v>13.683428571428569</v>
      </c>
      <c r="DP71" s="27" t="str">
        <f>IF(DJ71-DT71=0," ",DT71-DJ71)</f>
        <v xml:space="preserve"> </v>
      </c>
      <c r="DR71" s="49" t="s">
        <v>442</v>
      </c>
      <c r="DS71" s="49">
        <v>2013</v>
      </c>
      <c r="DT71" s="49">
        <v>70</v>
      </c>
      <c r="DU71" s="27">
        <v>0</v>
      </c>
      <c r="DV71" s="27">
        <v>70</v>
      </c>
      <c r="DW71" s="27" t="s">
        <v>291</v>
      </c>
      <c r="DX71" s="27" t="s">
        <v>292</v>
      </c>
      <c r="DY71" s="130">
        <v>56.641666666666673</v>
      </c>
      <c r="DZ71" s="29">
        <f t="shared" ref="DZ71:DZ81" si="70">IF(DY71=0,0,(DY71/DV71)*12)</f>
        <v>9.7100000000000009</v>
      </c>
      <c r="EA71" s="156"/>
      <c r="EB71" s="156" t="str">
        <f t="shared" si="38"/>
        <v xml:space="preserve"> </v>
      </c>
      <c r="EC71" s="230"/>
      <c r="ED71" s="209" t="s">
        <v>442</v>
      </c>
      <c r="EE71" s="209">
        <v>2014</v>
      </c>
      <c r="EF71" s="209">
        <v>70</v>
      </c>
      <c r="EG71" s="231">
        <v>0</v>
      </c>
      <c r="EH71" s="156">
        <v>70</v>
      </c>
      <c r="EI71" s="156" t="s">
        <v>291</v>
      </c>
      <c r="EJ71" s="156" t="s">
        <v>292</v>
      </c>
      <c r="EK71" s="180">
        <v>34.08</v>
      </c>
      <c r="EL71" s="171">
        <f t="shared" ref="EL71:EL81" si="71">IF(EK71=0,0,(EK71/EH71)*12)</f>
        <v>5.8422857142857136</v>
      </c>
      <c r="EN71" s="27" t="str">
        <f t="shared" si="39"/>
        <v xml:space="preserve"> </v>
      </c>
      <c r="EP71" s="138" t="s">
        <v>442</v>
      </c>
      <c r="EQ71" s="49">
        <v>2015</v>
      </c>
      <c r="ER71" s="49">
        <v>70</v>
      </c>
      <c r="ES71" s="27">
        <v>0</v>
      </c>
      <c r="ET71" s="27">
        <v>70</v>
      </c>
      <c r="EU71" s="27" t="s">
        <v>291</v>
      </c>
      <c r="EV71" s="27" t="s">
        <v>292</v>
      </c>
      <c r="EW71" s="139">
        <v>50.39</v>
      </c>
      <c r="EX71" s="35">
        <f t="shared" si="13"/>
        <v>8.6382857142857148</v>
      </c>
      <c r="EY71" s="156"/>
      <c r="EZ71" s="156" t="str">
        <f t="shared" si="40"/>
        <v xml:space="preserve"> </v>
      </c>
      <c r="FA71" s="230"/>
      <c r="FB71" s="251" t="s">
        <v>442</v>
      </c>
      <c r="FC71" s="209">
        <v>2016</v>
      </c>
      <c r="FD71" s="209">
        <v>70</v>
      </c>
      <c r="FE71" s="156"/>
      <c r="FF71" s="169">
        <f t="shared" ref="FF71:FF81" si="72">FD71-FE71</f>
        <v>70</v>
      </c>
      <c r="FG71" s="156" t="s">
        <v>291</v>
      </c>
      <c r="FH71" s="156" t="s">
        <v>292</v>
      </c>
      <c r="FI71" s="246">
        <v>47.11</v>
      </c>
      <c r="FJ71" s="252">
        <f t="shared" si="15"/>
        <v>8.0760000000000005</v>
      </c>
      <c r="FL71" s="27" t="str">
        <f t="shared" si="41"/>
        <v xml:space="preserve"> </v>
      </c>
      <c r="FN71" s="31" t="s">
        <v>442</v>
      </c>
      <c r="FO71" s="20">
        <v>2017</v>
      </c>
      <c r="FP71" s="33">
        <v>70</v>
      </c>
      <c r="FR71" s="34">
        <v>70</v>
      </c>
      <c r="FS71" t="s">
        <v>294</v>
      </c>
      <c r="FT71" t="s">
        <v>295</v>
      </c>
      <c r="FU71" s="11">
        <v>58.6</v>
      </c>
      <c r="FV71" s="35">
        <f>IF(FU71&gt;0,(FU71/FR71)*12,FU71)</f>
        <v>10.045714285714286</v>
      </c>
      <c r="FW71" s="180"/>
      <c r="FX71" s="180" t="str">
        <f t="shared" si="42"/>
        <v xml:space="preserve"> </v>
      </c>
      <c r="FY71" s="235"/>
      <c r="FZ71" s="274" t="s">
        <v>442</v>
      </c>
      <c r="GA71" s="268">
        <v>2018</v>
      </c>
      <c r="GB71" s="152" t="s">
        <v>294</v>
      </c>
      <c r="GC71" s="152" t="s">
        <v>295</v>
      </c>
      <c r="GD71" s="152" t="s">
        <v>443</v>
      </c>
      <c r="GE71" s="275">
        <v>70</v>
      </c>
      <c r="GF71" s="156"/>
      <c r="GG71" s="273">
        <f t="shared" ref="GG71:GG81" si="73">GE71-GF71</f>
        <v>70</v>
      </c>
      <c r="GH71" s="269">
        <v>36.11</v>
      </c>
      <c r="GI71" s="252">
        <f>IF(GH71&gt;0,(GH71/GG71)*12,GH71)</f>
        <v>6.1902857142857144</v>
      </c>
    </row>
    <row r="72" spans="1:202" s="25" customFormat="1" ht="12.75" customHeight="1" x14ac:dyDescent="0.25">
      <c r="A72" s="4" t="s">
        <v>854</v>
      </c>
      <c r="B72" s="4"/>
      <c r="C72">
        <v>909000</v>
      </c>
      <c r="D72">
        <v>2001</v>
      </c>
      <c r="E72" t="s">
        <v>593</v>
      </c>
      <c r="F72"/>
      <c r="G72" s="76">
        <v>45</v>
      </c>
      <c r="H72">
        <v>30.41</v>
      </c>
      <c r="I72">
        <v>8.11</v>
      </c>
      <c r="J72" s="151"/>
      <c r="K72" s="151"/>
      <c r="L72" s="152">
        <v>909000</v>
      </c>
      <c r="M72" s="152">
        <v>2002</v>
      </c>
      <c r="N72" s="152" t="s">
        <v>593</v>
      </c>
      <c r="O72" s="152"/>
      <c r="P72" s="153">
        <v>45</v>
      </c>
      <c r="Q72" s="153">
        <v>71.25</v>
      </c>
      <c r="R72" s="153">
        <v>19</v>
      </c>
      <c r="S72" s="77"/>
      <c r="T72" s="77"/>
      <c r="U72">
        <v>909000</v>
      </c>
      <c r="V72">
        <v>2003</v>
      </c>
      <c r="W72" t="s">
        <v>593</v>
      </c>
      <c r="X72" t="s">
        <v>590</v>
      </c>
      <c r="Y72" s="76">
        <v>45</v>
      </c>
      <c r="Z72" s="76">
        <v>41.84</v>
      </c>
      <c r="AA72" s="76">
        <v>11.16</v>
      </c>
      <c r="AB72" s="151"/>
      <c r="AC72" s="151"/>
      <c r="AD72" s="172">
        <v>909000</v>
      </c>
      <c r="AE72" s="162">
        <v>2004</v>
      </c>
      <c r="AF72" s="172" t="s">
        <v>593</v>
      </c>
      <c r="AG72" s="172" t="s">
        <v>590</v>
      </c>
      <c r="AH72" s="173">
        <v>45</v>
      </c>
      <c r="AI72" s="172">
        <v>28.88</v>
      </c>
      <c r="AJ72" s="172">
        <v>7.7</v>
      </c>
      <c r="AK72" s="4"/>
      <c r="AL72" s="4"/>
      <c r="AM72" t="s">
        <v>444</v>
      </c>
      <c r="AN72">
        <v>2005</v>
      </c>
      <c r="AO72" t="s">
        <v>752</v>
      </c>
      <c r="AP72" t="s">
        <v>702</v>
      </c>
      <c r="AQ72" s="76">
        <v>45</v>
      </c>
      <c r="AR72" s="76">
        <v>0</v>
      </c>
      <c r="AS72">
        <v>15.43</v>
      </c>
      <c r="AT72" s="76">
        <v>4.11466666666667</v>
      </c>
      <c r="AU72" s="151"/>
      <c r="AV72" s="151"/>
      <c r="AW72" s="152">
        <v>909000</v>
      </c>
      <c r="AX72" s="177">
        <v>2006</v>
      </c>
      <c r="AY72" s="152" t="s">
        <v>593</v>
      </c>
      <c r="AZ72" s="152" t="s">
        <v>590</v>
      </c>
      <c r="BA72" s="152">
        <v>45</v>
      </c>
      <c r="BB72" s="152">
        <v>0</v>
      </c>
      <c r="BC72" s="152">
        <v>26.43</v>
      </c>
      <c r="BD72" s="152">
        <v>7.05</v>
      </c>
      <c r="BF72" s="4"/>
      <c r="BG72" s="78" t="s">
        <v>444</v>
      </c>
      <c r="BH72" s="78" t="s">
        <v>864</v>
      </c>
      <c r="BI72" s="78" t="s">
        <v>445</v>
      </c>
      <c r="BJ72" s="78" t="s">
        <v>203</v>
      </c>
      <c r="BK72">
        <v>45</v>
      </c>
      <c r="BL72">
        <v>0</v>
      </c>
      <c r="BM72">
        <v>0</v>
      </c>
      <c r="BN72">
        <v>0</v>
      </c>
      <c r="BO72" s="180"/>
      <c r="BP72" s="181"/>
      <c r="BQ72" s="152">
        <v>909000</v>
      </c>
      <c r="BR72" s="177">
        <v>2008</v>
      </c>
      <c r="BS72" s="152" t="s">
        <v>593</v>
      </c>
      <c r="BT72" s="152" t="s">
        <v>590</v>
      </c>
      <c r="BU72" s="152">
        <v>45</v>
      </c>
      <c r="BV72" s="152">
        <v>0</v>
      </c>
      <c r="BW72" s="152">
        <v>45</v>
      </c>
      <c r="BX72" s="152">
        <v>0</v>
      </c>
      <c r="BY72" s="152">
        <v>0</v>
      </c>
      <c r="CA72" s="27"/>
      <c r="CB72" s="24" t="s">
        <v>444</v>
      </c>
      <c r="CC72" s="3" t="s">
        <v>865</v>
      </c>
      <c r="CD72" s="27">
        <v>45</v>
      </c>
      <c r="CE72" s="82">
        <v>0</v>
      </c>
      <c r="CF72" s="82">
        <v>45</v>
      </c>
      <c r="CG72" s="82" t="s">
        <v>445</v>
      </c>
      <c r="CH72" s="82" t="s">
        <v>203</v>
      </c>
      <c r="CI72" s="82">
        <v>15</v>
      </c>
      <c r="CJ72" s="82">
        <v>3.96</v>
      </c>
      <c r="CK72" s="180"/>
      <c r="CL72" s="180" t="str">
        <f t="shared" si="67"/>
        <v xml:space="preserve"> </v>
      </c>
      <c r="CM72" s="196"/>
      <c r="CN72" s="197" t="s">
        <v>444</v>
      </c>
      <c r="CO72" s="192" t="s">
        <v>861</v>
      </c>
      <c r="CP72" s="156" t="s">
        <v>445</v>
      </c>
      <c r="CQ72" s="156" t="s">
        <v>203</v>
      </c>
      <c r="CR72" s="156">
        <v>45</v>
      </c>
      <c r="CS72" s="151">
        <v>23.97</v>
      </c>
      <c r="CT72" s="168">
        <v>6.3919999999999995</v>
      </c>
      <c r="CV72" s="25" t="str">
        <f t="shared" si="36"/>
        <v xml:space="preserve"> </v>
      </c>
      <c r="CW72" s="26"/>
      <c r="CX72" s="129" t="s">
        <v>444</v>
      </c>
      <c r="CY72" s="49">
        <v>2011</v>
      </c>
      <c r="CZ72" s="49">
        <v>45</v>
      </c>
      <c r="DA72" s="27" t="s">
        <v>446</v>
      </c>
      <c r="DB72" s="27" t="s">
        <v>205</v>
      </c>
      <c r="DC72" s="29">
        <f t="shared" si="68"/>
        <v>26.4375</v>
      </c>
      <c r="DD72" s="130">
        <v>7.05</v>
      </c>
      <c r="DE72" s="156"/>
      <c r="DF72" s="156" t="str">
        <f>IF(CZ72-DJ72=0," ",DJ72-CZ72)</f>
        <v xml:space="preserve"> </v>
      </c>
      <c r="DG72" s="156"/>
      <c r="DH72" s="209" t="s">
        <v>444</v>
      </c>
      <c r="DI72" s="209">
        <v>2012</v>
      </c>
      <c r="DJ72" s="209">
        <v>45</v>
      </c>
      <c r="DK72" s="156" t="s">
        <v>446</v>
      </c>
      <c r="DL72" s="156" t="s">
        <v>205</v>
      </c>
      <c r="DM72" s="210">
        <v>79.14</v>
      </c>
      <c r="DN72" s="171">
        <f t="shared" si="69"/>
        <v>21.103999999999999</v>
      </c>
      <c r="DO72" s="27"/>
      <c r="DP72" s="27" t="str">
        <f>IF(DJ72-DT72=0," ",DT72-DJ72)</f>
        <v xml:space="preserve"> </v>
      </c>
      <c r="DQ72" s="27"/>
      <c r="DR72" s="49" t="s">
        <v>444</v>
      </c>
      <c r="DS72" s="49">
        <v>2013</v>
      </c>
      <c r="DT72" s="49">
        <v>45</v>
      </c>
      <c r="DU72" s="27">
        <v>0</v>
      </c>
      <c r="DV72" s="27">
        <v>45</v>
      </c>
      <c r="DW72" s="27" t="s">
        <v>446</v>
      </c>
      <c r="DX72" s="27" t="s">
        <v>205</v>
      </c>
      <c r="DY72" s="130">
        <v>34.3125</v>
      </c>
      <c r="DZ72" s="29">
        <f t="shared" si="70"/>
        <v>9.1499999999999986</v>
      </c>
      <c r="EA72" s="156" t="s">
        <v>447</v>
      </c>
      <c r="EB72" s="156" t="str">
        <f t="shared" si="38"/>
        <v xml:space="preserve"> </v>
      </c>
      <c r="EC72" s="230" t="s">
        <v>448</v>
      </c>
      <c r="ED72" s="209" t="s">
        <v>444</v>
      </c>
      <c r="EE72" s="209">
        <v>2014</v>
      </c>
      <c r="EF72" s="209">
        <v>45</v>
      </c>
      <c r="EG72" s="231">
        <v>45</v>
      </c>
      <c r="EH72" s="156">
        <v>90</v>
      </c>
      <c r="EI72" s="156" t="s">
        <v>449</v>
      </c>
      <c r="EJ72" s="156" t="s">
        <v>205</v>
      </c>
      <c r="EK72" s="180">
        <v>24.04</v>
      </c>
      <c r="EL72" s="171">
        <f t="shared" si="71"/>
        <v>3.2053333333333329</v>
      </c>
      <c r="EM72" s="27"/>
      <c r="EN72" s="27" t="str">
        <f t="shared" si="39"/>
        <v xml:space="preserve"> </v>
      </c>
      <c r="EO72" s="30"/>
      <c r="EP72" s="138" t="s">
        <v>444</v>
      </c>
      <c r="EQ72" s="49">
        <v>2015</v>
      </c>
      <c r="ER72" s="49">
        <v>45</v>
      </c>
      <c r="ES72" s="27">
        <v>22</v>
      </c>
      <c r="ET72" s="27">
        <v>67</v>
      </c>
      <c r="EU72" s="27" t="s">
        <v>449</v>
      </c>
      <c r="EV72" s="27" t="s">
        <v>205</v>
      </c>
      <c r="EW72" s="139">
        <v>40.51</v>
      </c>
      <c r="EX72" s="35">
        <f t="shared" si="13"/>
        <v>7.2555223880597017</v>
      </c>
      <c r="EY72" s="156"/>
      <c r="EZ72" s="156" t="str">
        <f t="shared" si="40"/>
        <v xml:space="preserve"> </v>
      </c>
      <c r="FA72" s="230"/>
      <c r="FB72" s="251" t="s">
        <v>444</v>
      </c>
      <c r="FC72" s="209">
        <v>2016</v>
      </c>
      <c r="FD72" s="209">
        <v>45</v>
      </c>
      <c r="FE72" s="156"/>
      <c r="FF72" s="169">
        <f t="shared" si="72"/>
        <v>45</v>
      </c>
      <c r="FG72" s="156" t="s">
        <v>449</v>
      </c>
      <c r="FH72" s="156" t="s">
        <v>205</v>
      </c>
      <c r="FI72" s="246">
        <v>38.06</v>
      </c>
      <c r="FJ72" s="252">
        <f t="shared" si="15"/>
        <v>10.149333333333335</v>
      </c>
      <c r="FK72" s="27"/>
      <c r="FL72" s="27" t="str">
        <f t="shared" si="41"/>
        <v xml:space="preserve"> </v>
      </c>
      <c r="FM72" s="30"/>
      <c r="FN72" s="31" t="s">
        <v>444</v>
      </c>
      <c r="FO72" s="20">
        <v>2017</v>
      </c>
      <c r="FP72" s="33">
        <v>45</v>
      </c>
      <c r="FQ72" s="27"/>
      <c r="FR72" s="34">
        <v>45</v>
      </c>
      <c r="FS72" t="s">
        <v>451</v>
      </c>
      <c r="FT72" t="s">
        <v>211</v>
      </c>
      <c r="FU72" s="11">
        <v>29.93</v>
      </c>
      <c r="FV72" s="35">
        <f>IF(FU72&gt;0,(FU72/FR72)*12,FU72)</f>
        <v>7.9813333333333336</v>
      </c>
      <c r="FW72" s="180"/>
      <c r="FX72" s="180" t="str">
        <f t="shared" si="42"/>
        <v xml:space="preserve"> </v>
      </c>
      <c r="FY72" s="235"/>
      <c r="FZ72" s="274" t="s">
        <v>444</v>
      </c>
      <c r="GA72" s="268">
        <v>2018</v>
      </c>
      <c r="GB72" s="152" t="s">
        <v>451</v>
      </c>
      <c r="GC72" s="152" t="s">
        <v>211</v>
      </c>
      <c r="GD72" s="152" t="s">
        <v>450</v>
      </c>
      <c r="GE72" s="275">
        <v>45</v>
      </c>
      <c r="GF72" s="156"/>
      <c r="GG72" s="273">
        <f t="shared" si="73"/>
        <v>45</v>
      </c>
      <c r="GH72" s="269">
        <v>11.89</v>
      </c>
      <c r="GI72" s="252">
        <f>IF(GH72&gt;0,(GH72/GG72)*12,GH72)</f>
        <v>3.170666666666667</v>
      </c>
      <c r="GJ72" s="27"/>
      <c r="GK72" s="27"/>
      <c r="GL72" s="27"/>
      <c r="GM72" s="27"/>
      <c r="GN72" s="27"/>
      <c r="GO72" s="27"/>
      <c r="GP72" s="27"/>
      <c r="GQ72" s="27"/>
      <c r="GR72" s="27"/>
      <c r="GS72" s="27"/>
      <c r="GT72" s="27"/>
    </row>
    <row r="73" spans="1:202" ht="12.75" customHeight="1" x14ac:dyDescent="0.25">
      <c r="A73" s="4"/>
      <c r="B73" s="4"/>
      <c r="C73">
        <v>909100</v>
      </c>
      <c r="D73">
        <v>2001</v>
      </c>
      <c r="E73" t="s">
        <v>161</v>
      </c>
      <c r="F73"/>
      <c r="G73" s="76">
        <v>156.80000000000001</v>
      </c>
      <c r="H73">
        <v>160.34</v>
      </c>
      <c r="I73">
        <v>12.27</v>
      </c>
      <c r="J73" s="151"/>
      <c r="K73" s="151"/>
      <c r="L73" s="152">
        <v>909100</v>
      </c>
      <c r="M73" s="152">
        <v>2002</v>
      </c>
      <c r="N73" s="152" t="s">
        <v>161</v>
      </c>
      <c r="O73" s="152"/>
      <c r="P73" s="153">
        <v>156.80000000000001</v>
      </c>
      <c r="Q73" s="153">
        <v>268.36</v>
      </c>
      <c r="R73" s="153">
        <v>20.54</v>
      </c>
      <c r="S73" s="77"/>
      <c r="T73" s="77"/>
      <c r="U73">
        <v>909100</v>
      </c>
      <c r="V73">
        <v>2003</v>
      </c>
      <c r="W73" t="s">
        <v>161</v>
      </c>
      <c r="X73"/>
      <c r="Y73" s="76">
        <v>156.80000000000001</v>
      </c>
      <c r="Z73" s="76">
        <v>234.76</v>
      </c>
      <c r="AA73" s="76">
        <v>17.97</v>
      </c>
      <c r="AB73" s="151"/>
      <c r="AC73" s="151"/>
      <c r="AD73" s="156">
        <v>909100</v>
      </c>
      <c r="AE73" s="162">
        <v>2004</v>
      </c>
      <c r="AF73" s="156" t="s">
        <v>161</v>
      </c>
      <c r="AG73" s="156" t="s">
        <v>650</v>
      </c>
      <c r="AH73" s="171">
        <v>156.80000000000001</v>
      </c>
      <c r="AI73" s="156">
        <v>149.24</v>
      </c>
      <c r="AJ73" s="156">
        <v>11.42</v>
      </c>
      <c r="AK73" s="4"/>
      <c r="AL73" s="4"/>
      <c r="AM73" t="s">
        <v>452</v>
      </c>
      <c r="AN73">
        <v>2005</v>
      </c>
      <c r="AO73" t="s">
        <v>685</v>
      </c>
      <c r="AP73" t="s">
        <v>686</v>
      </c>
      <c r="AQ73" s="76">
        <v>156.80000000000001</v>
      </c>
      <c r="AR73" s="76">
        <v>122</v>
      </c>
      <c r="AS73">
        <v>149.41999999999899</v>
      </c>
      <c r="AT73" s="76">
        <v>11.4352040816326</v>
      </c>
      <c r="AU73" s="151"/>
      <c r="AV73" s="151"/>
      <c r="AW73" s="152">
        <v>909100</v>
      </c>
      <c r="AX73" s="177">
        <v>2006</v>
      </c>
      <c r="AY73" s="152" t="s">
        <v>161</v>
      </c>
      <c r="AZ73" s="152" t="s">
        <v>650</v>
      </c>
      <c r="BA73" s="152">
        <v>156.80000000000001</v>
      </c>
      <c r="BB73" s="152">
        <v>45</v>
      </c>
      <c r="BC73" s="152">
        <v>127.62</v>
      </c>
      <c r="BD73" s="152">
        <v>9.77</v>
      </c>
      <c r="BF73" s="6"/>
      <c r="BG73" s="78" t="s">
        <v>452</v>
      </c>
      <c r="BH73" s="78" t="s">
        <v>864</v>
      </c>
      <c r="BI73" s="78" t="s">
        <v>159</v>
      </c>
      <c r="BJ73" s="78" t="s">
        <v>160</v>
      </c>
      <c r="BK73">
        <v>156.80000000000001</v>
      </c>
      <c r="BL73">
        <v>45</v>
      </c>
      <c r="BM73">
        <v>105.47</v>
      </c>
      <c r="BN73">
        <v>8.0399999999999991</v>
      </c>
      <c r="BO73" s="156"/>
      <c r="BP73" s="162"/>
      <c r="BQ73" s="152">
        <v>909100</v>
      </c>
      <c r="BR73" s="177">
        <v>2008</v>
      </c>
      <c r="BS73" s="152" t="s">
        <v>161</v>
      </c>
      <c r="BT73" s="152" t="s">
        <v>650</v>
      </c>
      <c r="BU73" s="152">
        <v>156.80000000000001</v>
      </c>
      <c r="BV73" s="152">
        <v>45</v>
      </c>
      <c r="BW73" s="152">
        <v>201.8</v>
      </c>
      <c r="BX73" s="152">
        <v>116.09</v>
      </c>
      <c r="BY73" s="152">
        <v>8.8800000000000008</v>
      </c>
      <c r="CB73" s="24" t="s">
        <v>452</v>
      </c>
      <c r="CC73" s="3" t="s">
        <v>865</v>
      </c>
      <c r="CD73" s="27">
        <v>156.80000000000001</v>
      </c>
      <c r="CE73" s="82">
        <v>43</v>
      </c>
      <c r="CF73" s="82">
        <v>199.8</v>
      </c>
      <c r="CG73" s="82" t="s">
        <v>159</v>
      </c>
      <c r="CH73" s="82" t="s">
        <v>160</v>
      </c>
      <c r="CI73" s="82">
        <v>113.83</v>
      </c>
      <c r="CJ73" s="82">
        <v>8.76</v>
      </c>
      <c r="CK73" s="180"/>
      <c r="CL73" s="180" t="str">
        <f t="shared" si="67"/>
        <v xml:space="preserve"> </v>
      </c>
      <c r="CM73" s="196"/>
      <c r="CN73" s="197" t="s">
        <v>452</v>
      </c>
      <c r="CO73" s="192" t="s">
        <v>861</v>
      </c>
      <c r="CP73" s="156" t="s">
        <v>159</v>
      </c>
      <c r="CQ73" s="156" t="s">
        <v>160</v>
      </c>
      <c r="CR73" s="156">
        <v>156.80000000000001</v>
      </c>
      <c r="CS73" s="151">
        <v>47.72</v>
      </c>
      <c r="CT73" s="168">
        <v>3.6520408163265303</v>
      </c>
      <c r="CV73" s="25" t="str">
        <f t="shared" si="36"/>
        <v xml:space="preserve"> </v>
      </c>
      <c r="CX73" s="129" t="s">
        <v>452</v>
      </c>
      <c r="CY73" s="49">
        <v>2011</v>
      </c>
      <c r="CZ73" s="49">
        <v>156.80000000000001</v>
      </c>
      <c r="DA73" s="27" t="s">
        <v>161</v>
      </c>
      <c r="DB73" s="27" t="s">
        <v>162</v>
      </c>
      <c r="DC73" s="29">
        <f t="shared" si="68"/>
        <v>82.450666666666663</v>
      </c>
      <c r="DD73" s="130">
        <v>6.31</v>
      </c>
      <c r="DE73" s="156"/>
      <c r="DF73" s="156" t="str">
        <f>IF(CZ73-DJ73=0," ",DJ73-CZ73)</f>
        <v xml:space="preserve"> </v>
      </c>
      <c r="DG73" s="156"/>
      <c r="DH73" s="209" t="s">
        <v>452</v>
      </c>
      <c r="DI73" s="209">
        <v>2012</v>
      </c>
      <c r="DJ73" s="209">
        <v>156.80000000000001</v>
      </c>
      <c r="DK73" s="156" t="s">
        <v>161</v>
      </c>
      <c r="DL73" s="156" t="s">
        <v>162</v>
      </c>
      <c r="DM73" s="210">
        <v>245.42</v>
      </c>
      <c r="DN73" s="171">
        <f t="shared" si="69"/>
        <v>18.782142857142855</v>
      </c>
      <c r="DP73" s="27" t="str">
        <f>IF(DJ73-DT73=0," ",DT73-DJ73)</f>
        <v xml:space="preserve"> </v>
      </c>
      <c r="DR73" s="49" t="s">
        <v>452</v>
      </c>
      <c r="DS73" s="49">
        <v>2013</v>
      </c>
      <c r="DT73" s="49">
        <v>156.80000000000001</v>
      </c>
      <c r="DU73" s="27">
        <v>26</v>
      </c>
      <c r="DV73" s="27">
        <v>182.8</v>
      </c>
      <c r="DW73" s="27" t="s">
        <v>161</v>
      </c>
      <c r="DX73" s="27" t="s">
        <v>162</v>
      </c>
      <c r="DY73" s="130">
        <v>132.37766666666667</v>
      </c>
      <c r="DZ73" s="29">
        <f t="shared" si="70"/>
        <v>8.69</v>
      </c>
      <c r="EA73" s="156"/>
      <c r="EB73" s="156" t="str">
        <f t="shared" si="38"/>
        <v xml:space="preserve"> </v>
      </c>
      <c r="EC73" s="230"/>
      <c r="ED73" s="209" t="s">
        <v>452</v>
      </c>
      <c r="EE73" s="209">
        <v>2014</v>
      </c>
      <c r="EF73" s="209">
        <v>156.80000000000001</v>
      </c>
      <c r="EG73" s="231">
        <v>14</v>
      </c>
      <c r="EH73" s="156">
        <v>170.8</v>
      </c>
      <c r="EI73" s="156" t="s">
        <v>161</v>
      </c>
      <c r="EJ73" s="156" t="s">
        <v>162</v>
      </c>
      <c r="EK73" s="180">
        <v>81.03</v>
      </c>
      <c r="EL73" s="171">
        <f t="shared" si="71"/>
        <v>5.6929742388758777</v>
      </c>
      <c r="EN73" s="27" t="str">
        <f t="shared" si="39"/>
        <v xml:space="preserve"> </v>
      </c>
      <c r="EP73" s="138" t="s">
        <v>452</v>
      </c>
      <c r="EQ73" s="49">
        <v>2015</v>
      </c>
      <c r="ER73" s="49">
        <v>156.80000000000001</v>
      </c>
      <c r="ES73" s="27">
        <v>14</v>
      </c>
      <c r="ET73" s="27">
        <v>170.8</v>
      </c>
      <c r="EU73" s="27" t="s">
        <v>161</v>
      </c>
      <c r="EV73" s="27" t="s">
        <v>162</v>
      </c>
      <c r="EW73" s="139">
        <v>112.62</v>
      </c>
      <c r="EX73" s="35">
        <f t="shared" ref="EX73:EX81" si="74">IF(EW73&gt;0,(EW73/ET73)*12,EW73)</f>
        <v>7.9124121779859493</v>
      </c>
      <c r="EY73" s="156"/>
      <c r="EZ73" s="156" t="str">
        <f t="shared" si="40"/>
        <v xml:space="preserve"> </v>
      </c>
      <c r="FA73" s="230"/>
      <c r="FB73" s="251" t="s">
        <v>452</v>
      </c>
      <c r="FC73" s="209">
        <v>2016</v>
      </c>
      <c r="FD73" s="209">
        <v>156.80000000000001</v>
      </c>
      <c r="FE73" s="156"/>
      <c r="FF73" s="169">
        <f t="shared" si="72"/>
        <v>156.80000000000001</v>
      </c>
      <c r="FG73" s="156" t="s">
        <v>161</v>
      </c>
      <c r="FH73" s="156" t="s">
        <v>162</v>
      </c>
      <c r="FI73" s="246">
        <v>80.05</v>
      </c>
      <c r="FJ73" s="252">
        <f t="shared" si="15"/>
        <v>6.1262755102040813</v>
      </c>
      <c r="FL73" s="27" t="str">
        <f t="shared" si="41"/>
        <v xml:space="preserve"> </v>
      </c>
      <c r="FN73" s="31" t="s">
        <v>452</v>
      </c>
      <c r="FO73" s="20">
        <v>2017</v>
      </c>
      <c r="FP73" s="33">
        <v>156.80000000000001</v>
      </c>
      <c r="FR73" s="34">
        <v>156.80000000000001</v>
      </c>
      <c r="FS73" t="s">
        <v>178</v>
      </c>
      <c r="FT73" t="s">
        <v>179</v>
      </c>
      <c r="FU73" s="11">
        <v>90.45</v>
      </c>
      <c r="FV73" s="35">
        <f>IF(FU73&gt;0,(FU73/FR73)*12,FU73)</f>
        <v>6.9221938775510203</v>
      </c>
      <c r="FW73" s="180"/>
      <c r="FX73" s="180" t="str">
        <f t="shared" si="42"/>
        <v xml:space="preserve"> </v>
      </c>
      <c r="FY73" s="235"/>
      <c r="FZ73" s="274" t="s">
        <v>452</v>
      </c>
      <c r="GA73" s="268">
        <v>2018</v>
      </c>
      <c r="GB73" s="152" t="s">
        <v>178</v>
      </c>
      <c r="GC73" s="152" t="s">
        <v>179</v>
      </c>
      <c r="GD73" s="152" t="s">
        <v>453</v>
      </c>
      <c r="GE73" s="275">
        <v>156.80000000000001</v>
      </c>
      <c r="GF73" s="156"/>
      <c r="GG73" s="273">
        <f t="shared" si="73"/>
        <v>156.80000000000001</v>
      </c>
      <c r="GH73" s="269">
        <v>80.63</v>
      </c>
      <c r="GI73" s="252">
        <f>IF(GH73&gt;0,(GH73/GG73)*12,GH73)</f>
        <v>6.1706632653061213</v>
      </c>
      <c r="GS73" s="25"/>
      <c r="GT73" s="25"/>
    </row>
    <row r="74" spans="1:202" s="41" customFormat="1" ht="12.75" customHeight="1" x14ac:dyDescent="0.25">
      <c r="A74" s="4" t="s">
        <v>855</v>
      </c>
      <c r="B74" s="4"/>
      <c r="C74">
        <v>909300</v>
      </c>
      <c r="D74">
        <v>2001</v>
      </c>
      <c r="E74" t="s">
        <v>622</v>
      </c>
      <c r="F74"/>
      <c r="G74" s="76">
        <v>60</v>
      </c>
      <c r="H74">
        <v>75.09</v>
      </c>
      <c r="I74">
        <v>15.02</v>
      </c>
      <c r="J74" s="151"/>
      <c r="K74" s="151"/>
      <c r="L74" s="152">
        <v>909300</v>
      </c>
      <c r="M74" s="152">
        <v>2002</v>
      </c>
      <c r="N74" s="152" t="s">
        <v>622</v>
      </c>
      <c r="O74" s="152"/>
      <c r="P74" s="153">
        <v>60</v>
      </c>
      <c r="Q74" s="153">
        <v>273.93</v>
      </c>
      <c r="R74" s="153">
        <v>54.79</v>
      </c>
      <c r="S74" s="77"/>
      <c r="T74" s="77"/>
      <c r="U74">
        <v>909300</v>
      </c>
      <c r="V74">
        <v>2003</v>
      </c>
      <c r="W74" t="s">
        <v>622</v>
      </c>
      <c r="X74" t="s">
        <v>595</v>
      </c>
      <c r="Y74" s="76">
        <v>60</v>
      </c>
      <c r="Z74" s="76">
        <v>68.430000000000007</v>
      </c>
      <c r="AA74" s="76">
        <v>13.69</v>
      </c>
      <c r="AB74" s="151"/>
      <c r="AC74" s="151"/>
      <c r="AD74" s="172">
        <v>909300</v>
      </c>
      <c r="AE74" s="162">
        <v>2004</v>
      </c>
      <c r="AF74" s="172" t="s">
        <v>622</v>
      </c>
      <c r="AG74" s="172" t="s">
        <v>595</v>
      </c>
      <c r="AH74" s="173">
        <v>60</v>
      </c>
      <c r="AI74" s="172">
        <v>77.680000000000007</v>
      </c>
      <c r="AJ74" s="172">
        <v>15.54</v>
      </c>
      <c r="AK74" s="4"/>
      <c r="AL74" s="4"/>
      <c r="AM74" t="s">
        <v>454</v>
      </c>
      <c r="AN74">
        <v>2005</v>
      </c>
      <c r="AO74" t="s">
        <v>664</v>
      </c>
      <c r="AP74" t="s">
        <v>670</v>
      </c>
      <c r="AQ74" s="76">
        <v>60</v>
      </c>
      <c r="AR74" s="76">
        <v>20</v>
      </c>
      <c r="AS74">
        <v>55.03</v>
      </c>
      <c r="AT74" s="76">
        <v>11.006</v>
      </c>
      <c r="AU74" s="151"/>
      <c r="AV74" s="151"/>
      <c r="AW74" s="152">
        <v>909300</v>
      </c>
      <c r="AX74" s="177">
        <v>2006</v>
      </c>
      <c r="AY74" s="152" t="s">
        <v>763</v>
      </c>
      <c r="AZ74" s="152"/>
      <c r="BA74" s="152">
        <v>60</v>
      </c>
      <c r="BB74" s="152">
        <v>0</v>
      </c>
      <c r="BC74" s="152">
        <v>34.69</v>
      </c>
      <c r="BD74" s="152">
        <v>6.94</v>
      </c>
      <c r="BF74" s="79"/>
      <c r="BG74" s="78" t="s">
        <v>454</v>
      </c>
      <c r="BH74" s="78" t="s">
        <v>864</v>
      </c>
      <c r="BI74" s="78" t="s">
        <v>797</v>
      </c>
      <c r="BJ74" s="78" t="s">
        <v>62</v>
      </c>
      <c r="BK74">
        <v>60</v>
      </c>
      <c r="BL74">
        <v>0</v>
      </c>
      <c r="BM74">
        <v>30.31</v>
      </c>
      <c r="BN74">
        <v>6.12</v>
      </c>
      <c r="BO74" s="172"/>
      <c r="BP74" s="179"/>
      <c r="BQ74" s="152">
        <v>909300</v>
      </c>
      <c r="BR74" s="177">
        <v>2008</v>
      </c>
      <c r="BS74" s="152" t="s">
        <v>763</v>
      </c>
      <c r="BT74" s="152"/>
      <c r="BU74" s="152">
        <v>60</v>
      </c>
      <c r="BV74" s="152">
        <v>20</v>
      </c>
      <c r="BW74" s="152">
        <v>80</v>
      </c>
      <c r="BX74" s="152">
        <v>0</v>
      </c>
      <c r="BY74" s="152">
        <v>0</v>
      </c>
      <c r="BZ74" s="25"/>
      <c r="CA74" s="27"/>
      <c r="CB74" s="24" t="s">
        <v>454</v>
      </c>
      <c r="CC74" s="3" t="s">
        <v>865</v>
      </c>
      <c r="CD74" s="27">
        <v>60</v>
      </c>
      <c r="CE74" s="82">
        <v>0</v>
      </c>
      <c r="CF74" s="82">
        <v>60</v>
      </c>
      <c r="CG74" s="82" t="s">
        <v>797</v>
      </c>
      <c r="CH74" s="82" t="s">
        <v>62</v>
      </c>
      <c r="CI74" s="82">
        <v>32.869999999999997</v>
      </c>
      <c r="CJ74" s="82">
        <v>6.6</v>
      </c>
      <c r="CK74" s="180"/>
      <c r="CL74" s="180" t="str">
        <f t="shared" si="67"/>
        <v xml:space="preserve"> </v>
      </c>
      <c r="CM74" s="196"/>
      <c r="CN74" s="197" t="s">
        <v>454</v>
      </c>
      <c r="CO74" s="192" t="s">
        <v>861</v>
      </c>
      <c r="CP74" s="156" t="s">
        <v>455</v>
      </c>
      <c r="CQ74" s="156" t="s">
        <v>62</v>
      </c>
      <c r="CR74" s="156">
        <v>60</v>
      </c>
      <c r="CS74" s="151">
        <v>49.76</v>
      </c>
      <c r="CT74" s="168">
        <v>9.9519999999999982</v>
      </c>
      <c r="CU74" s="25"/>
      <c r="CV74" s="25" t="str">
        <f t="shared" si="36"/>
        <v xml:space="preserve"> </v>
      </c>
      <c r="CW74" s="26"/>
      <c r="CX74" s="129" t="s">
        <v>454</v>
      </c>
      <c r="CY74" s="49">
        <v>2011</v>
      </c>
      <c r="CZ74" s="49">
        <v>60</v>
      </c>
      <c r="DA74" s="27" t="s">
        <v>456</v>
      </c>
      <c r="DB74" s="27"/>
      <c r="DC74" s="29">
        <f t="shared" si="68"/>
        <v>44.15</v>
      </c>
      <c r="DD74" s="130">
        <v>8.83</v>
      </c>
      <c r="DE74" s="156"/>
      <c r="DF74" s="156" t="str">
        <f>IF(CZ74-DJ74=0," ",DJ74-CZ74)</f>
        <v xml:space="preserve"> </v>
      </c>
      <c r="DG74" s="156"/>
      <c r="DH74" s="209" t="s">
        <v>454</v>
      </c>
      <c r="DI74" s="209">
        <v>2012</v>
      </c>
      <c r="DJ74" s="209">
        <v>60</v>
      </c>
      <c r="DK74" s="156" t="s">
        <v>456</v>
      </c>
      <c r="DL74" s="156"/>
      <c r="DM74" s="210">
        <v>64.19</v>
      </c>
      <c r="DN74" s="171">
        <f t="shared" si="69"/>
        <v>12.837999999999997</v>
      </c>
      <c r="DO74" s="27"/>
      <c r="DP74" s="27" t="str">
        <f>IF(DJ74-DT74=0," ",DT74-DJ74)</f>
        <v xml:space="preserve"> </v>
      </c>
      <c r="DQ74" s="27"/>
      <c r="DR74" s="49" t="s">
        <v>454</v>
      </c>
      <c r="DS74" s="49">
        <v>2013</v>
      </c>
      <c r="DT74" s="49">
        <v>60</v>
      </c>
      <c r="DU74" s="27">
        <v>0</v>
      </c>
      <c r="DV74" s="27">
        <v>60</v>
      </c>
      <c r="DW74" s="27" t="s">
        <v>456</v>
      </c>
      <c r="DX74" s="27"/>
      <c r="DY74" s="130">
        <v>55.4</v>
      </c>
      <c r="DZ74" s="29">
        <f t="shared" si="70"/>
        <v>11.08</v>
      </c>
      <c r="EA74" s="156"/>
      <c r="EB74" s="156" t="str">
        <f t="shared" si="38"/>
        <v xml:space="preserve"> </v>
      </c>
      <c r="EC74" s="230"/>
      <c r="ED74" s="209" t="s">
        <v>454</v>
      </c>
      <c r="EE74" s="209">
        <v>2014</v>
      </c>
      <c r="EF74" s="209">
        <v>60</v>
      </c>
      <c r="EG74" s="231">
        <v>0</v>
      </c>
      <c r="EH74" s="156">
        <v>60</v>
      </c>
      <c r="EI74" s="156" t="s">
        <v>456</v>
      </c>
      <c r="EJ74" s="156"/>
      <c r="EK74" s="180">
        <v>32.51</v>
      </c>
      <c r="EL74" s="171">
        <f t="shared" si="71"/>
        <v>6.5019999999999989</v>
      </c>
      <c r="EM74" s="27"/>
      <c r="EN74" s="27" t="str">
        <f t="shared" si="39"/>
        <v xml:space="preserve"> </v>
      </c>
      <c r="EO74" s="30"/>
      <c r="EP74" s="138" t="s">
        <v>454</v>
      </c>
      <c r="EQ74" s="49">
        <v>2015</v>
      </c>
      <c r="ER74" s="49">
        <v>60</v>
      </c>
      <c r="ES74" s="27">
        <v>0</v>
      </c>
      <c r="ET74" s="27">
        <v>60</v>
      </c>
      <c r="EU74" s="27" t="s">
        <v>456</v>
      </c>
      <c r="EV74" s="27"/>
      <c r="EW74" s="139">
        <v>30.5</v>
      </c>
      <c r="EX74" s="35">
        <f t="shared" si="74"/>
        <v>6.1</v>
      </c>
      <c r="EY74" s="156"/>
      <c r="EZ74" s="156" t="str">
        <f t="shared" si="40"/>
        <v xml:space="preserve"> </v>
      </c>
      <c r="FA74" s="230"/>
      <c r="FB74" s="251" t="s">
        <v>454</v>
      </c>
      <c r="FC74" s="209">
        <v>2016</v>
      </c>
      <c r="FD74" s="209">
        <v>60</v>
      </c>
      <c r="FE74" s="156"/>
      <c r="FF74" s="169">
        <f t="shared" si="72"/>
        <v>60</v>
      </c>
      <c r="FG74" s="156" t="s">
        <v>456</v>
      </c>
      <c r="FH74" s="156"/>
      <c r="FI74" s="246">
        <v>36.78</v>
      </c>
      <c r="FJ74" s="252">
        <f t="shared" ref="FJ74:FJ81" si="75">IF(FI74&gt;0,(FI74/FF74)*12,FI74)</f>
        <v>7.3559999999999999</v>
      </c>
      <c r="FK74" s="27"/>
      <c r="FL74" s="27" t="str">
        <f t="shared" si="41"/>
        <v xml:space="preserve"> </v>
      </c>
      <c r="FM74" s="30"/>
      <c r="FN74" s="31" t="s">
        <v>454</v>
      </c>
      <c r="FO74" s="20">
        <v>2017</v>
      </c>
      <c r="FP74" s="33">
        <v>60</v>
      </c>
      <c r="FQ74" s="27"/>
      <c r="FR74" s="34">
        <v>60</v>
      </c>
      <c r="FS74" t="s">
        <v>458</v>
      </c>
      <c r="FT74" t="s">
        <v>66</v>
      </c>
      <c r="FU74" s="11">
        <v>67.94</v>
      </c>
      <c r="FV74" s="35">
        <f>IF(FU74&gt;0,(FU74/FR74)*12,FU74)</f>
        <v>13.587999999999997</v>
      </c>
      <c r="FW74" s="180"/>
      <c r="FX74" s="180" t="str">
        <f t="shared" si="42"/>
        <v xml:space="preserve"> </v>
      </c>
      <c r="FY74" s="235"/>
      <c r="FZ74" s="274" t="s">
        <v>454</v>
      </c>
      <c r="GA74" s="268">
        <v>2018</v>
      </c>
      <c r="GB74" s="152" t="s">
        <v>458</v>
      </c>
      <c r="GC74" s="152" t="s">
        <v>66</v>
      </c>
      <c r="GD74" s="152" t="s">
        <v>457</v>
      </c>
      <c r="GE74" s="275">
        <v>60</v>
      </c>
      <c r="GF74" s="156"/>
      <c r="GG74" s="273">
        <f t="shared" si="73"/>
        <v>60</v>
      </c>
      <c r="GH74" s="269">
        <v>16.579999999999998</v>
      </c>
      <c r="GI74" s="252">
        <f>IF(GH74&gt;0,(GH74/GG74)*12,GH74)</f>
        <v>3.3159999999999998</v>
      </c>
      <c r="GJ74" s="27"/>
      <c r="GK74" s="27"/>
      <c r="GL74" s="25"/>
      <c r="GM74" s="25"/>
      <c r="GN74" s="25"/>
      <c r="GO74" s="25"/>
      <c r="GP74" s="25"/>
      <c r="GQ74" s="25"/>
      <c r="GR74" s="25"/>
      <c r="GS74" s="27"/>
      <c r="GT74" s="27"/>
    </row>
    <row r="75" spans="1:202" ht="12.75" customHeight="1" x14ac:dyDescent="0.25">
      <c r="A75" s="4"/>
      <c r="B75" s="4"/>
      <c r="C75">
        <v>909400</v>
      </c>
      <c r="D75">
        <v>2001</v>
      </c>
      <c r="E75" t="s">
        <v>594</v>
      </c>
      <c r="F75" t="s">
        <v>595</v>
      </c>
      <c r="G75" s="76">
        <v>20</v>
      </c>
      <c r="H75">
        <v>26.35</v>
      </c>
      <c r="I75">
        <v>15.81</v>
      </c>
      <c r="J75" s="151"/>
      <c r="K75" s="151"/>
      <c r="L75" s="152">
        <v>909400</v>
      </c>
      <c r="M75" s="152">
        <v>2002</v>
      </c>
      <c r="N75" s="152" t="s">
        <v>594</v>
      </c>
      <c r="O75" s="152" t="s">
        <v>595</v>
      </c>
      <c r="P75" s="153">
        <v>20</v>
      </c>
      <c r="Q75" s="153">
        <v>33.19</v>
      </c>
      <c r="R75" s="153">
        <v>19.91</v>
      </c>
      <c r="S75" s="77"/>
      <c r="T75" s="77"/>
      <c r="U75">
        <v>909400</v>
      </c>
      <c r="V75">
        <v>2003</v>
      </c>
      <c r="W75" t="s">
        <v>594</v>
      </c>
      <c r="X75" t="s">
        <v>595</v>
      </c>
      <c r="Y75" s="76">
        <v>20</v>
      </c>
      <c r="Z75" s="76">
        <v>25.24</v>
      </c>
      <c r="AA75" s="76">
        <v>15.14</v>
      </c>
      <c r="AB75" s="151"/>
      <c r="AC75" s="151"/>
      <c r="AD75" s="156">
        <v>909400</v>
      </c>
      <c r="AE75" s="162">
        <v>2004</v>
      </c>
      <c r="AF75" s="156" t="s">
        <v>594</v>
      </c>
      <c r="AG75" s="156" t="s">
        <v>595</v>
      </c>
      <c r="AH75" s="171">
        <v>20</v>
      </c>
      <c r="AI75" s="156">
        <v>0</v>
      </c>
      <c r="AJ75" s="156">
        <v>0</v>
      </c>
      <c r="AK75" s="4"/>
      <c r="AL75" s="4"/>
      <c r="AM75" t="s">
        <v>459</v>
      </c>
      <c r="AN75">
        <v>2005</v>
      </c>
      <c r="AO75" t="s">
        <v>753</v>
      </c>
      <c r="AP75" t="s">
        <v>664</v>
      </c>
      <c r="AQ75" s="76">
        <v>20</v>
      </c>
      <c r="AR75" s="76">
        <v>-20</v>
      </c>
      <c r="AS75">
        <v>0</v>
      </c>
      <c r="AT75" s="76">
        <v>0</v>
      </c>
      <c r="AU75" s="151"/>
      <c r="AV75" s="151"/>
      <c r="AW75" s="152">
        <v>909400</v>
      </c>
      <c r="AX75" s="177">
        <v>2006</v>
      </c>
      <c r="AY75" s="152" t="s">
        <v>594</v>
      </c>
      <c r="AZ75" s="152" t="s">
        <v>763</v>
      </c>
      <c r="BA75" s="152">
        <v>20</v>
      </c>
      <c r="BB75" s="152">
        <v>0</v>
      </c>
      <c r="BC75" s="152">
        <v>0</v>
      </c>
      <c r="BD75" s="152">
        <v>0</v>
      </c>
      <c r="BF75" s="6"/>
      <c r="BG75" s="78" t="s">
        <v>459</v>
      </c>
      <c r="BH75" s="78" t="s">
        <v>864</v>
      </c>
      <c r="BI75" s="78" t="s">
        <v>460</v>
      </c>
      <c r="BJ75" s="78" t="s">
        <v>797</v>
      </c>
      <c r="BK75">
        <v>20</v>
      </c>
      <c r="BL75">
        <v>0</v>
      </c>
      <c r="BM75">
        <v>0</v>
      </c>
      <c r="BN75">
        <v>0</v>
      </c>
      <c r="BO75" s="156"/>
      <c r="BP75" s="162"/>
      <c r="BQ75" s="152">
        <v>909400</v>
      </c>
      <c r="BR75" s="177">
        <v>2008</v>
      </c>
      <c r="BS75" s="152" t="s">
        <v>594</v>
      </c>
      <c r="BT75" s="152" t="s">
        <v>763</v>
      </c>
      <c r="BU75" s="152">
        <v>20</v>
      </c>
      <c r="BV75" s="152">
        <v>-20</v>
      </c>
      <c r="BW75" s="152">
        <v>0</v>
      </c>
      <c r="BX75" s="152">
        <v>0</v>
      </c>
      <c r="BY75" s="152">
        <v>0</v>
      </c>
      <c r="CB75" s="24" t="s">
        <v>459</v>
      </c>
      <c r="CC75" s="3" t="s">
        <v>865</v>
      </c>
      <c r="CD75" s="27">
        <v>20</v>
      </c>
      <c r="CE75" s="82">
        <v>0</v>
      </c>
      <c r="CF75" s="82">
        <v>20</v>
      </c>
      <c r="CG75" s="82" t="s">
        <v>460</v>
      </c>
      <c r="CH75" s="82" t="s">
        <v>230</v>
      </c>
      <c r="CI75" s="82">
        <v>0</v>
      </c>
      <c r="CJ75" s="82">
        <v>0</v>
      </c>
      <c r="CK75" s="180"/>
      <c r="CL75" s="180" t="str">
        <f t="shared" si="67"/>
        <v xml:space="preserve"> </v>
      </c>
      <c r="CM75" s="196"/>
      <c r="CN75" s="197" t="s">
        <v>459</v>
      </c>
      <c r="CO75" s="192" t="s">
        <v>861</v>
      </c>
      <c r="CP75" s="156" t="s">
        <v>460</v>
      </c>
      <c r="CQ75" s="156" t="s">
        <v>230</v>
      </c>
      <c r="CR75" s="156">
        <v>20</v>
      </c>
      <c r="CS75" s="151">
        <v>0</v>
      </c>
      <c r="CT75" s="168">
        <v>0</v>
      </c>
      <c r="CV75" s="25" t="str">
        <f t="shared" si="36"/>
        <v xml:space="preserve"> </v>
      </c>
      <c r="CX75" s="129" t="s">
        <v>459</v>
      </c>
      <c r="CY75" s="49">
        <v>2011</v>
      </c>
      <c r="CZ75" s="49">
        <v>20</v>
      </c>
      <c r="DA75" s="27" t="s">
        <v>461</v>
      </c>
      <c r="DB75" s="27" t="s">
        <v>232</v>
      </c>
      <c r="DC75" s="29">
        <f t="shared" si="68"/>
        <v>0</v>
      </c>
      <c r="DD75" s="130">
        <v>0</v>
      </c>
      <c r="DE75" s="156"/>
      <c r="DF75" s="156" t="str">
        <f>IF(CZ75-DJ75=0," ",DJ75-CZ75)</f>
        <v xml:space="preserve"> </v>
      </c>
      <c r="DG75" s="156"/>
      <c r="DH75" s="209" t="s">
        <v>459</v>
      </c>
      <c r="DI75" s="209">
        <v>2012</v>
      </c>
      <c r="DJ75" s="209">
        <v>20</v>
      </c>
      <c r="DK75" s="156" t="s">
        <v>461</v>
      </c>
      <c r="DL75" s="156" t="s">
        <v>232</v>
      </c>
      <c r="DM75" s="210">
        <v>0</v>
      </c>
      <c r="DN75" s="171">
        <f t="shared" si="69"/>
        <v>0</v>
      </c>
      <c r="DP75" s="27" t="str">
        <f>IF(DJ75-DT75=0," ",DT75-DJ75)</f>
        <v xml:space="preserve"> </v>
      </c>
      <c r="DR75" s="49" t="s">
        <v>459</v>
      </c>
      <c r="DS75" s="49">
        <v>2013</v>
      </c>
      <c r="DT75" s="49">
        <v>20</v>
      </c>
      <c r="DU75" s="27">
        <v>0</v>
      </c>
      <c r="DV75" s="27">
        <v>20</v>
      </c>
      <c r="DW75" s="27" t="s">
        <v>461</v>
      </c>
      <c r="DX75" s="27" t="s">
        <v>232</v>
      </c>
      <c r="DY75" s="130">
        <v>0</v>
      </c>
      <c r="DZ75" s="29">
        <f t="shared" si="70"/>
        <v>0</v>
      </c>
      <c r="EA75" s="156"/>
      <c r="EB75" s="156" t="str">
        <f t="shared" si="38"/>
        <v xml:space="preserve"> </v>
      </c>
      <c r="EC75" s="230"/>
      <c r="ED75" s="209" t="s">
        <v>459</v>
      </c>
      <c r="EE75" s="209">
        <v>2014</v>
      </c>
      <c r="EF75" s="209">
        <v>20</v>
      </c>
      <c r="EG75" s="231">
        <v>0</v>
      </c>
      <c r="EH75" s="156">
        <v>20</v>
      </c>
      <c r="EI75" s="156" t="s">
        <v>461</v>
      </c>
      <c r="EJ75" s="156" t="s">
        <v>232</v>
      </c>
      <c r="EK75" s="180">
        <v>18.579999999999998</v>
      </c>
      <c r="EL75" s="171">
        <f t="shared" si="71"/>
        <v>11.148</v>
      </c>
      <c r="EN75" s="27" t="str">
        <f t="shared" si="39"/>
        <v xml:space="preserve"> </v>
      </c>
      <c r="EP75" s="138" t="s">
        <v>459</v>
      </c>
      <c r="EQ75" s="49">
        <v>2015</v>
      </c>
      <c r="ER75" s="49">
        <v>20</v>
      </c>
      <c r="ES75" s="27">
        <v>0</v>
      </c>
      <c r="ET75" s="27">
        <v>20</v>
      </c>
      <c r="EU75" s="27" t="s">
        <v>461</v>
      </c>
      <c r="EV75" s="27" t="s">
        <v>232</v>
      </c>
      <c r="EW75" s="140">
        <v>0</v>
      </c>
      <c r="EX75" s="35">
        <f t="shared" si="74"/>
        <v>0</v>
      </c>
      <c r="EY75" s="156"/>
      <c r="EZ75" s="156" t="str">
        <f t="shared" si="40"/>
        <v xml:space="preserve"> </v>
      </c>
      <c r="FA75" s="230"/>
      <c r="FB75" s="251" t="s">
        <v>459</v>
      </c>
      <c r="FC75" s="209">
        <v>2016</v>
      </c>
      <c r="FD75" s="209">
        <v>20</v>
      </c>
      <c r="FE75" s="156"/>
      <c r="FF75" s="169">
        <f t="shared" si="72"/>
        <v>20</v>
      </c>
      <c r="FG75" s="156" t="s">
        <v>461</v>
      </c>
      <c r="FH75" s="156" t="s">
        <v>232</v>
      </c>
      <c r="FI75" s="246">
        <v>0</v>
      </c>
      <c r="FJ75" s="252">
        <f t="shared" si="75"/>
        <v>0</v>
      </c>
      <c r="FL75" s="27" t="str">
        <f t="shared" si="41"/>
        <v xml:space="preserve"> </v>
      </c>
      <c r="FN75" s="31" t="s">
        <v>459</v>
      </c>
      <c r="FO75" s="20">
        <v>2017</v>
      </c>
      <c r="FP75" s="33">
        <v>20</v>
      </c>
      <c r="FR75" s="34">
        <v>20</v>
      </c>
      <c r="FS75" t="s">
        <v>463</v>
      </c>
      <c r="FT75" t="s">
        <v>235</v>
      </c>
      <c r="FU75" s="11">
        <v>0</v>
      </c>
      <c r="FV75" s="35">
        <f>IF(FU75&gt;0,(FU75/FR75)*12,FU75)</f>
        <v>0</v>
      </c>
      <c r="FW75" s="180"/>
      <c r="FX75" s="180" t="str">
        <f t="shared" si="42"/>
        <v xml:space="preserve"> </v>
      </c>
      <c r="FY75" s="235"/>
      <c r="FZ75" s="274" t="s">
        <v>459</v>
      </c>
      <c r="GA75" s="268">
        <v>2018</v>
      </c>
      <c r="GB75" s="152" t="s">
        <v>463</v>
      </c>
      <c r="GC75" s="152" t="s">
        <v>235</v>
      </c>
      <c r="GD75" s="152" t="s">
        <v>462</v>
      </c>
      <c r="GE75" s="275">
        <v>20</v>
      </c>
      <c r="GF75" s="156"/>
      <c r="GG75" s="273">
        <f t="shared" si="73"/>
        <v>20</v>
      </c>
      <c r="GH75" s="269">
        <v>0</v>
      </c>
      <c r="GI75" s="252">
        <f>IF(GH75&gt;0,(GH75/GG75)*12,GH75)</f>
        <v>0</v>
      </c>
      <c r="GS75" s="41"/>
      <c r="GT75" s="41"/>
    </row>
    <row r="76" spans="1:202" ht="12.6" customHeight="1" x14ac:dyDescent="0.25">
      <c r="A76" s="4"/>
      <c r="B76" s="4"/>
      <c r="C76">
        <v>909500</v>
      </c>
      <c r="D76">
        <v>2001</v>
      </c>
      <c r="E76" t="s">
        <v>625</v>
      </c>
      <c r="F76"/>
      <c r="G76" s="76">
        <v>79</v>
      </c>
      <c r="H76">
        <v>59.88</v>
      </c>
      <c r="I76">
        <v>9.1</v>
      </c>
      <c r="J76" s="151" t="s">
        <v>856</v>
      </c>
      <c r="K76" s="151">
        <v>-79</v>
      </c>
      <c r="L76" s="156"/>
      <c r="M76" s="152"/>
      <c r="N76" s="156"/>
      <c r="O76" s="156"/>
      <c r="P76" s="156"/>
      <c r="Q76" s="156"/>
      <c r="R76" s="156"/>
      <c r="V76"/>
      <c r="AB76" s="156"/>
      <c r="AC76" s="156"/>
      <c r="AD76" s="156"/>
      <c r="AE76" s="162"/>
      <c r="AF76" s="156"/>
      <c r="AG76" s="156"/>
      <c r="AH76" s="171"/>
      <c r="AI76" s="156"/>
      <c r="AJ76" s="156"/>
      <c r="AN76"/>
      <c r="AU76" s="151"/>
      <c r="AV76" s="151"/>
      <c r="AW76" s="156"/>
      <c r="AX76" s="177"/>
      <c r="AY76" s="156"/>
      <c r="AZ76" s="156"/>
      <c r="BA76" s="156"/>
      <c r="BB76" s="156"/>
      <c r="BC76" s="156"/>
      <c r="BD76" s="156"/>
      <c r="BF76" s="6"/>
      <c r="BG76" s="78"/>
      <c r="BH76" s="78"/>
      <c r="BI76" s="78"/>
      <c r="BJ76" s="78"/>
      <c r="BK76"/>
      <c r="BL76"/>
      <c r="BM76"/>
      <c r="BN76"/>
      <c r="BO76" s="156"/>
      <c r="BP76" s="156"/>
      <c r="BQ76" s="156"/>
      <c r="BR76" s="177"/>
      <c r="BS76" s="156"/>
      <c r="BT76" s="156"/>
      <c r="BU76" s="156"/>
      <c r="BV76" s="156"/>
      <c r="BW76" s="156"/>
      <c r="BX76" s="156"/>
      <c r="BY76" s="156"/>
      <c r="CB76" s="24"/>
      <c r="CC76" s="3"/>
      <c r="CE76" s="82"/>
      <c r="CF76" s="82"/>
      <c r="CG76" s="82"/>
      <c r="CH76" s="82"/>
      <c r="CI76" s="82"/>
      <c r="CJ76" s="82"/>
      <c r="CK76" s="180"/>
      <c r="CL76" s="180"/>
      <c r="CM76" s="196"/>
      <c r="CN76" s="197"/>
      <c r="CO76" s="192"/>
      <c r="CP76" s="156"/>
      <c r="CQ76" s="156"/>
      <c r="CR76" s="156"/>
      <c r="CS76" s="151"/>
      <c r="CT76" s="151"/>
      <c r="CX76" s="129"/>
      <c r="CY76" s="49"/>
      <c r="CZ76" s="49"/>
      <c r="DD76" s="130"/>
      <c r="DE76" s="156"/>
      <c r="DF76" s="156"/>
      <c r="DG76" s="156"/>
      <c r="DH76" s="209"/>
      <c r="DI76" s="209"/>
      <c r="DJ76" s="209"/>
      <c r="DK76" s="156"/>
      <c r="DL76" s="156"/>
      <c r="DM76" s="210"/>
      <c r="DN76" s="171"/>
      <c r="DR76" s="49"/>
      <c r="DS76" s="49"/>
      <c r="DT76" s="49"/>
      <c r="DY76" s="130"/>
      <c r="DZ76" s="29"/>
      <c r="EA76" s="156"/>
      <c r="EB76" s="156"/>
      <c r="EC76" s="230"/>
      <c r="ED76" s="209"/>
      <c r="EE76" s="209"/>
      <c r="EF76" s="209"/>
      <c r="EG76" s="231"/>
      <c r="EH76" s="156"/>
      <c r="EI76" s="156"/>
      <c r="EJ76" s="156"/>
      <c r="EK76" s="180"/>
      <c r="EL76" s="171"/>
      <c r="EP76" s="138"/>
      <c r="EQ76" s="49"/>
      <c r="ER76" s="49"/>
      <c r="EW76" s="140"/>
      <c r="EX76" s="35"/>
      <c r="EY76" s="156"/>
      <c r="EZ76" s="156"/>
      <c r="FA76" s="230"/>
      <c r="FB76" s="251"/>
      <c r="FC76" s="209"/>
      <c r="FD76" s="209"/>
      <c r="FE76" s="156"/>
      <c r="FF76" s="169"/>
      <c r="FG76" s="156"/>
      <c r="FH76" s="156"/>
      <c r="FI76" s="246"/>
      <c r="FJ76" s="252"/>
      <c r="FN76" s="31"/>
      <c r="FO76" s="20"/>
      <c r="FP76" s="33"/>
      <c r="FR76" s="34"/>
      <c r="FU76" s="11"/>
      <c r="FV76" s="35"/>
      <c r="FW76" s="180"/>
      <c r="FX76" s="180"/>
      <c r="FY76" s="235"/>
      <c r="FZ76" s="274"/>
      <c r="GA76" s="268"/>
      <c r="GB76" s="152"/>
      <c r="GC76" s="152"/>
      <c r="GD76" s="152"/>
      <c r="GE76" s="275"/>
      <c r="GF76" s="156"/>
      <c r="GG76" s="273"/>
      <c r="GH76" s="269"/>
      <c r="GI76" s="252"/>
    </row>
    <row r="77" spans="1:202" ht="12.75" customHeight="1" x14ac:dyDescent="0.25">
      <c r="A77" s="4"/>
      <c r="B77" s="4"/>
      <c r="C77">
        <v>909600</v>
      </c>
      <c r="D77">
        <v>2001</v>
      </c>
      <c r="E77" t="s">
        <v>614</v>
      </c>
      <c r="F77"/>
      <c r="G77" s="76">
        <v>142</v>
      </c>
      <c r="H77">
        <v>110.55</v>
      </c>
      <c r="I77">
        <v>9.34</v>
      </c>
      <c r="J77" s="151" t="s">
        <v>856</v>
      </c>
      <c r="K77" s="151">
        <v>-142</v>
      </c>
      <c r="L77" s="156"/>
      <c r="M77" s="152"/>
      <c r="N77" s="156"/>
      <c r="O77" s="156"/>
      <c r="P77" s="156"/>
      <c r="Q77" s="156"/>
      <c r="R77" s="156"/>
      <c r="V77"/>
      <c r="AB77" s="156"/>
      <c r="AC77" s="156"/>
      <c r="AD77" s="156"/>
      <c r="AE77" s="162"/>
      <c r="AF77" s="156"/>
      <c r="AG77" s="156"/>
      <c r="AH77" s="171"/>
      <c r="AI77" s="156"/>
      <c r="AJ77" s="156"/>
      <c r="AN77"/>
      <c r="AU77" s="151"/>
      <c r="AV77" s="151"/>
      <c r="AW77" s="156"/>
      <c r="AX77" s="177"/>
      <c r="AY77" s="156"/>
      <c r="AZ77" s="156"/>
      <c r="BA77" s="156"/>
      <c r="BB77" s="156"/>
      <c r="BC77" s="156"/>
      <c r="BD77" s="156"/>
      <c r="BF77" s="6"/>
      <c r="BG77" s="78"/>
      <c r="BH77" s="78"/>
      <c r="BI77" s="78"/>
      <c r="BJ77" s="78"/>
      <c r="BK77"/>
      <c r="BL77"/>
      <c r="BM77"/>
      <c r="BN77"/>
      <c r="BO77" s="156"/>
      <c r="BP77" s="156"/>
      <c r="BQ77" s="156"/>
      <c r="BR77" s="177"/>
      <c r="BS77" s="156"/>
      <c r="BT77" s="156"/>
      <c r="BU77" s="156"/>
      <c r="BV77" s="156"/>
      <c r="BW77" s="156"/>
      <c r="BX77" s="156"/>
      <c r="BY77" s="156"/>
      <c r="CB77" s="24"/>
      <c r="CC77" s="3"/>
      <c r="CE77" s="82"/>
      <c r="CF77" s="82"/>
      <c r="CG77" s="82"/>
      <c r="CH77" s="82"/>
      <c r="CI77" s="82"/>
      <c r="CJ77" s="82"/>
      <c r="CK77" s="180"/>
      <c r="CL77" s="180"/>
      <c r="CM77" s="196"/>
      <c r="CN77" s="197"/>
      <c r="CO77" s="192"/>
      <c r="CP77" s="156"/>
      <c r="CQ77" s="156"/>
      <c r="CR77" s="156"/>
      <c r="CS77" s="151"/>
      <c r="CT77" s="151"/>
      <c r="CX77" s="129"/>
      <c r="CY77" s="49"/>
      <c r="CZ77" s="49"/>
      <c r="DD77" s="130"/>
      <c r="DE77" s="156"/>
      <c r="DF77" s="156"/>
      <c r="DG77" s="156"/>
      <c r="DH77" s="209"/>
      <c r="DI77" s="209"/>
      <c r="DJ77" s="209"/>
      <c r="DK77" s="156"/>
      <c r="DL77" s="156"/>
      <c r="DM77" s="210"/>
      <c r="DN77" s="171"/>
      <c r="DR77" s="49"/>
      <c r="DS77" s="49"/>
      <c r="DT77" s="49"/>
      <c r="DY77" s="130"/>
      <c r="DZ77" s="29"/>
      <c r="EA77" s="156"/>
      <c r="EB77" s="156"/>
      <c r="EC77" s="230"/>
      <c r="ED77" s="209"/>
      <c r="EE77" s="209"/>
      <c r="EF77" s="209"/>
      <c r="EG77" s="231"/>
      <c r="EH77" s="156"/>
      <c r="EI77" s="156"/>
      <c r="EJ77" s="156"/>
      <c r="EK77" s="180"/>
      <c r="EL77" s="171"/>
      <c r="EP77" s="138"/>
      <c r="EQ77" s="49"/>
      <c r="ER77" s="49"/>
      <c r="EW77" s="140"/>
      <c r="EX77" s="35"/>
      <c r="EY77" s="156"/>
      <c r="EZ77" s="156"/>
      <c r="FA77" s="230"/>
      <c r="FB77" s="251"/>
      <c r="FC77" s="209"/>
      <c r="FD77" s="209"/>
      <c r="FE77" s="156"/>
      <c r="FF77" s="169"/>
      <c r="FG77" s="156"/>
      <c r="FH77" s="156"/>
      <c r="FI77" s="246"/>
      <c r="FJ77" s="252"/>
      <c r="FN77" s="31"/>
      <c r="FO77" s="20"/>
      <c r="FP77" s="33"/>
      <c r="FR77" s="34"/>
      <c r="FU77" s="11"/>
      <c r="FV77" s="35"/>
      <c r="FW77" s="180"/>
      <c r="FX77" s="180"/>
      <c r="FY77" s="235"/>
      <c r="FZ77" s="274"/>
      <c r="GA77" s="268"/>
      <c r="GB77" s="152"/>
      <c r="GC77" s="152"/>
      <c r="GD77" s="152"/>
      <c r="GE77" s="275"/>
      <c r="GF77" s="156"/>
      <c r="GG77" s="273"/>
      <c r="GH77" s="269"/>
      <c r="GI77" s="252"/>
    </row>
    <row r="78" spans="1:202" ht="12.75" customHeight="1" x14ac:dyDescent="0.25">
      <c r="A78" s="4"/>
      <c r="B78" s="4"/>
      <c r="C78">
        <v>909700</v>
      </c>
      <c r="D78">
        <v>2001</v>
      </c>
      <c r="E78" t="s">
        <v>611</v>
      </c>
      <c r="F78" t="s">
        <v>612</v>
      </c>
      <c r="G78" s="76">
        <v>30</v>
      </c>
      <c r="H78">
        <v>63.32</v>
      </c>
      <c r="I78">
        <v>25.33</v>
      </c>
      <c r="J78" s="151"/>
      <c r="K78" s="151"/>
      <c r="L78" s="152">
        <v>909700</v>
      </c>
      <c r="M78" s="152">
        <v>2002</v>
      </c>
      <c r="N78" s="152" t="s">
        <v>611</v>
      </c>
      <c r="O78" s="152" t="s">
        <v>612</v>
      </c>
      <c r="P78" s="153">
        <v>30</v>
      </c>
      <c r="Q78" s="153">
        <v>64.75</v>
      </c>
      <c r="R78" s="153">
        <v>25.9</v>
      </c>
      <c r="S78" s="77"/>
      <c r="T78" s="77"/>
      <c r="U78">
        <v>909700</v>
      </c>
      <c r="V78">
        <v>2003</v>
      </c>
      <c r="W78" t="s">
        <v>611</v>
      </c>
      <c r="X78" t="s">
        <v>612</v>
      </c>
      <c r="Y78" s="76">
        <v>30</v>
      </c>
      <c r="Z78" s="76">
        <v>44.95</v>
      </c>
      <c r="AA78" s="76">
        <v>17.98</v>
      </c>
      <c r="AB78" s="151"/>
      <c r="AC78" s="151"/>
      <c r="AD78" s="156">
        <v>909700</v>
      </c>
      <c r="AE78" s="162">
        <v>2004</v>
      </c>
      <c r="AF78" s="156" t="s">
        <v>611</v>
      </c>
      <c r="AG78" s="156" t="s">
        <v>612</v>
      </c>
      <c r="AH78" s="171">
        <v>30</v>
      </c>
      <c r="AI78" s="156">
        <v>44.23</v>
      </c>
      <c r="AJ78" s="156">
        <v>17.690000000000001</v>
      </c>
      <c r="AK78" s="4"/>
      <c r="AL78" s="4"/>
      <c r="AM78" t="s">
        <v>464</v>
      </c>
      <c r="AN78">
        <v>2005</v>
      </c>
      <c r="AO78" t="s">
        <v>754</v>
      </c>
      <c r="AP78" t="s">
        <v>755</v>
      </c>
      <c r="AQ78" s="76">
        <v>30</v>
      </c>
      <c r="AR78" s="76">
        <v>0</v>
      </c>
      <c r="AS78">
        <v>16.079999999999899</v>
      </c>
      <c r="AT78" s="76">
        <v>6.4320000000000004</v>
      </c>
      <c r="AU78" s="151"/>
      <c r="AV78" s="151"/>
      <c r="AW78" s="152">
        <v>909700</v>
      </c>
      <c r="AX78" s="177">
        <v>2006</v>
      </c>
      <c r="AY78" s="152" t="s">
        <v>795</v>
      </c>
      <c r="AZ78" s="152" t="s">
        <v>612</v>
      </c>
      <c r="BA78" s="152">
        <v>30</v>
      </c>
      <c r="BB78" s="152">
        <v>0</v>
      </c>
      <c r="BC78" s="152">
        <v>8.9</v>
      </c>
      <c r="BD78" s="152">
        <v>3.56</v>
      </c>
      <c r="BF78" s="6"/>
      <c r="BG78" s="78" t="s">
        <v>464</v>
      </c>
      <c r="BH78" s="78" t="s">
        <v>864</v>
      </c>
      <c r="BI78" s="78" t="s">
        <v>465</v>
      </c>
      <c r="BJ78" s="78" t="s">
        <v>466</v>
      </c>
      <c r="BK78">
        <v>30</v>
      </c>
      <c r="BL78">
        <v>0</v>
      </c>
      <c r="BM78">
        <v>16.32</v>
      </c>
      <c r="BN78">
        <v>6.48</v>
      </c>
      <c r="BO78" s="156"/>
      <c r="BP78" s="162"/>
      <c r="BQ78" s="152">
        <v>909700</v>
      </c>
      <c r="BR78" s="177">
        <v>2008</v>
      </c>
      <c r="BS78" s="152" t="s">
        <v>795</v>
      </c>
      <c r="BT78" s="152" t="s">
        <v>612</v>
      </c>
      <c r="BU78" s="152">
        <v>30</v>
      </c>
      <c r="BV78" s="152">
        <v>0</v>
      </c>
      <c r="BW78" s="152">
        <v>30</v>
      </c>
      <c r="BX78" s="152">
        <v>16.55</v>
      </c>
      <c r="BY78" s="152">
        <v>6.62</v>
      </c>
      <c r="CB78" s="24" t="s">
        <v>464</v>
      </c>
      <c r="CC78" s="3" t="s">
        <v>865</v>
      </c>
      <c r="CD78" s="27">
        <v>30</v>
      </c>
      <c r="CE78" s="82">
        <v>0</v>
      </c>
      <c r="CF78" s="82">
        <v>30</v>
      </c>
      <c r="CG78" s="82" t="s">
        <v>465</v>
      </c>
      <c r="CH78" s="82" t="s">
        <v>466</v>
      </c>
      <c r="CI78" s="82">
        <v>0</v>
      </c>
      <c r="CJ78" s="82">
        <v>0</v>
      </c>
      <c r="CK78" s="180"/>
      <c r="CL78" s="180" t="str">
        <f>IF(CD78=CR78," ",CR78-CD78)</f>
        <v xml:space="preserve"> </v>
      </c>
      <c r="CM78" s="196"/>
      <c r="CN78" s="197" t="s">
        <v>464</v>
      </c>
      <c r="CO78" s="192" t="s">
        <v>861</v>
      </c>
      <c r="CP78" s="156" t="s">
        <v>465</v>
      </c>
      <c r="CQ78" s="156" t="s">
        <v>466</v>
      </c>
      <c r="CR78" s="156">
        <v>30</v>
      </c>
      <c r="CS78" s="151">
        <v>3.6179999999999999</v>
      </c>
      <c r="CT78" s="168">
        <v>1.4472</v>
      </c>
      <c r="CV78" s="25" t="str">
        <f>IF(CR78=CZ78," ",CZ78-CR78)</f>
        <v xml:space="preserve"> </v>
      </c>
      <c r="CX78" s="129" t="s">
        <v>464</v>
      </c>
      <c r="CY78" s="49">
        <v>2011</v>
      </c>
      <c r="CZ78" s="49">
        <v>30</v>
      </c>
      <c r="DA78" s="27" t="s">
        <v>467</v>
      </c>
      <c r="DB78" s="27" t="s">
        <v>468</v>
      </c>
      <c r="DC78" s="29">
        <f t="shared" si="68"/>
        <v>19.724999999999998</v>
      </c>
      <c r="DD78" s="130">
        <v>7.89</v>
      </c>
      <c r="DE78" s="156"/>
      <c r="DF78" s="156" t="str">
        <f>IF(CZ78-DJ78=0," ",DJ78-CZ78)</f>
        <v xml:space="preserve"> </v>
      </c>
      <c r="DG78" s="156"/>
      <c r="DH78" s="209" t="s">
        <v>464</v>
      </c>
      <c r="DI78" s="209">
        <v>2012</v>
      </c>
      <c r="DJ78" s="209">
        <v>30</v>
      </c>
      <c r="DK78" s="156" t="s">
        <v>467</v>
      </c>
      <c r="DL78" s="156" t="s">
        <v>468</v>
      </c>
      <c r="DM78" s="210">
        <v>9.1999999999999993</v>
      </c>
      <c r="DN78" s="171">
        <f t="shared" si="69"/>
        <v>3.6799999999999997</v>
      </c>
      <c r="DP78" s="27" t="str">
        <f>IF(DJ78-DT78=0," ",DT78-DJ78)</f>
        <v xml:space="preserve"> </v>
      </c>
      <c r="DR78" s="49" t="s">
        <v>464</v>
      </c>
      <c r="DS78" s="49">
        <v>2013</v>
      </c>
      <c r="DT78" s="49">
        <v>30</v>
      </c>
      <c r="DU78" s="27">
        <v>0</v>
      </c>
      <c r="DV78" s="27">
        <v>30</v>
      </c>
      <c r="DW78" s="27" t="s">
        <v>467</v>
      </c>
      <c r="DX78" s="27" t="s">
        <v>468</v>
      </c>
      <c r="DY78" s="130">
        <v>20.65</v>
      </c>
      <c r="DZ78" s="29">
        <f t="shared" si="70"/>
        <v>8.259999999999998</v>
      </c>
      <c r="EA78" s="156"/>
      <c r="EB78" s="156" t="str">
        <f>IF(DT78-EF78=0," ",EF78-DT78)</f>
        <v xml:space="preserve"> </v>
      </c>
      <c r="EC78" s="230"/>
      <c r="ED78" s="209" t="s">
        <v>464</v>
      </c>
      <c r="EE78" s="209">
        <v>2014</v>
      </c>
      <c r="EF78" s="209">
        <v>30</v>
      </c>
      <c r="EG78" s="231">
        <v>0</v>
      </c>
      <c r="EH78" s="156">
        <v>30</v>
      </c>
      <c r="EI78" s="156" t="s">
        <v>467</v>
      </c>
      <c r="EJ78" s="156" t="s">
        <v>468</v>
      </c>
      <c r="EK78" s="180">
        <v>14.55</v>
      </c>
      <c r="EL78" s="171">
        <f t="shared" si="71"/>
        <v>5.82</v>
      </c>
      <c r="EN78" s="27" t="str">
        <f>IF(EF78=ER78," ",ER78-EF78)</f>
        <v xml:space="preserve"> </v>
      </c>
      <c r="EP78" s="138" t="s">
        <v>464</v>
      </c>
      <c r="EQ78" s="49">
        <v>2015</v>
      </c>
      <c r="ER78" s="49">
        <v>30</v>
      </c>
      <c r="ES78" s="27">
        <v>0</v>
      </c>
      <c r="ET78" s="27">
        <v>30</v>
      </c>
      <c r="EU78" s="27" t="s">
        <v>467</v>
      </c>
      <c r="EV78" s="27" t="s">
        <v>468</v>
      </c>
      <c r="EW78" s="139">
        <v>8.73</v>
      </c>
      <c r="EX78" s="35">
        <f t="shared" si="74"/>
        <v>3.4920000000000004</v>
      </c>
      <c r="EY78" s="156" t="s">
        <v>469</v>
      </c>
      <c r="EZ78" s="156" t="str">
        <f>IF(ER78=FD78," ",FD78-ER78)</f>
        <v xml:space="preserve"> </v>
      </c>
      <c r="FA78" s="230" t="s">
        <v>470</v>
      </c>
      <c r="FB78" s="251" t="s">
        <v>464</v>
      </c>
      <c r="FC78" s="209">
        <v>2016</v>
      </c>
      <c r="FD78" s="209">
        <v>30</v>
      </c>
      <c r="FE78" s="156"/>
      <c r="FF78" s="169">
        <f t="shared" si="72"/>
        <v>30</v>
      </c>
      <c r="FG78" s="156" t="s">
        <v>471</v>
      </c>
      <c r="FH78" s="156" t="s">
        <v>472</v>
      </c>
      <c r="FI78" s="246">
        <v>10.57</v>
      </c>
      <c r="FJ78" s="252">
        <f t="shared" si="75"/>
        <v>4.2279999999999998</v>
      </c>
      <c r="FK78" s="27" t="s">
        <v>473</v>
      </c>
      <c r="FL78" s="27" t="str">
        <f>IF(FD78=FP78," ",FP78-FD78)</f>
        <v xml:space="preserve"> </v>
      </c>
      <c r="FM78" s="30" t="s">
        <v>474</v>
      </c>
      <c r="FN78" s="31" t="s">
        <v>464</v>
      </c>
      <c r="FO78" s="20">
        <v>2017</v>
      </c>
      <c r="FP78" s="33">
        <v>30</v>
      </c>
      <c r="FR78" s="34">
        <v>30</v>
      </c>
      <c r="FS78" t="s">
        <v>48</v>
      </c>
      <c r="FT78" t="s">
        <v>46</v>
      </c>
      <c r="FU78" s="11">
        <v>44.7</v>
      </c>
      <c r="FV78" s="35">
        <f>IF(FU78&gt;0,(FU78/FR78)*12,FU78)</f>
        <v>17.88</v>
      </c>
      <c r="FW78" s="180"/>
      <c r="FX78" s="180" t="str">
        <f>IF(FP78=GE78," ",GE78-FP78)</f>
        <v xml:space="preserve"> </v>
      </c>
      <c r="FY78" s="235"/>
      <c r="FZ78" s="274" t="s">
        <v>464</v>
      </c>
      <c r="GA78" s="268">
        <v>2018</v>
      </c>
      <c r="GB78" s="162" t="s">
        <v>50</v>
      </c>
      <c r="GC78" s="162" t="s">
        <v>49</v>
      </c>
      <c r="GD78" s="152" t="s">
        <v>475</v>
      </c>
      <c r="GE78" s="275">
        <v>30</v>
      </c>
      <c r="GF78" s="156"/>
      <c r="GG78" s="273">
        <f t="shared" si="73"/>
        <v>30</v>
      </c>
      <c r="GH78" s="269">
        <v>4.41</v>
      </c>
      <c r="GI78" s="252">
        <f>IF(GH78&gt;0,(GH78/GG78)*12,GH78)</f>
        <v>1.7639999999999998</v>
      </c>
      <c r="GL78" s="41"/>
      <c r="GM78" s="41"/>
      <c r="GN78" s="41"/>
      <c r="GO78" s="41"/>
      <c r="GP78" s="41"/>
      <c r="GQ78" s="41"/>
      <c r="GR78" s="41"/>
    </row>
    <row r="79" spans="1:202" ht="12.75" customHeight="1" x14ac:dyDescent="0.25">
      <c r="A79" s="4"/>
      <c r="B79" s="4"/>
      <c r="C79" s="80">
        <v>909800</v>
      </c>
      <c r="D79">
        <v>2001</v>
      </c>
      <c r="E79" t="s">
        <v>756</v>
      </c>
      <c r="F79"/>
      <c r="G79" s="88">
        <v>40</v>
      </c>
      <c r="H79">
        <v>57.25</v>
      </c>
      <c r="I79">
        <v>17.18</v>
      </c>
      <c r="J79" s="151"/>
      <c r="K79" s="151"/>
      <c r="L79" s="157">
        <v>909800</v>
      </c>
      <c r="M79" s="152">
        <v>2002</v>
      </c>
      <c r="N79" s="152" t="s">
        <v>756</v>
      </c>
      <c r="O79" s="152"/>
      <c r="P79" s="158">
        <v>40</v>
      </c>
      <c r="Q79" s="152">
        <v>59</v>
      </c>
      <c r="R79" s="152">
        <v>17.7</v>
      </c>
      <c r="S79" s="77"/>
      <c r="T79" s="77"/>
      <c r="U79" s="80">
        <v>909800</v>
      </c>
      <c r="V79">
        <v>2003</v>
      </c>
      <c r="W79" t="s">
        <v>756</v>
      </c>
      <c r="X79" t="s">
        <v>757</v>
      </c>
      <c r="Y79" s="88">
        <v>40</v>
      </c>
      <c r="Z79">
        <v>53.58</v>
      </c>
      <c r="AA79">
        <v>16.07</v>
      </c>
      <c r="AB79" s="151"/>
      <c r="AC79" s="151"/>
      <c r="AD79" s="157">
        <v>909800</v>
      </c>
      <c r="AE79" s="162">
        <v>2004</v>
      </c>
      <c r="AF79" s="152" t="s">
        <v>756</v>
      </c>
      <c r="AG79" s="152" t="s">
        <v>757</v>
      </c>
      <c r="AH79" s="158">
        <v>40</v>
      </c>
      <c r="AI79" s="152">
        <v>54.4</v>
      </c>
      <c r="AJ79" s="152">
        <v>16.32</v>
      </c>
      <c r="AK79" s="4"/>
      <c r="AL79" s="4"/>
      <c r="AM79" s="80">
        <v>909800</v>
      </c>
      <c r="AN79">
        <v>2005</v>
      </c>
      <c r="AO79" t="s">
        <v>756</v>
      </c>
      <c r="AP79" t="s">
        <v>757</v>
      </c>
      <c r="AQ79" s="76">
        <v>40</v>
      </c>
      <c r="AR79" s="76">
        <v>0</v>
      </c>
      <c r="AS79">
        <v>21.9499999999999</v>
      </c>
      <c r="AT79" s="76">
        <v>6.585</v>
      </c>
      <c r="AU79" s="156"/>
      <c r="AV79" s="162"/>
      <c r="AW79" s="157">
        <v>909800</v>
      </c>
      <c r="AX79" s="177">
        <v>2006</v>
      </c>
      <c r="AY79" s="178" t="s">
        <v>478</v>
      </c>
      <c r="AZ79" s="156"/>
      <c r="BA79" s="158">
        <v>40</v>
      </c>
      <c r="BB79" s="152">
        <v>0</v>
      </c>
      <c r="BC79" s="151">
        <v>27.44</v>
      </c>
      <c r="BD79" s="151">
        <v>8.2799999999999994</v>
      </c>
      <c r="BF79" s="6"/>
      <c r="BG79" s="80">
        <v>909800</v>
      </c>
      <c r="BH79" s="78" t="s">
        <v>864</v>
      </c>
      <c r="BI79" s="78" t="s">
        <v>478</v>
      </c>
      <c r="BJ79" s="78" t="s">
        <v>62</v>
      </c>
      <c r="BK79">
        <v>40</v>
      </c>
      <c r="BL79">
        <v>0</v>
      </c>
      <c r="BM79">
        <v>22.28</v>
      </c>
      <c r="BN79">
        <v>6.72</v>
      </c>
      <c r="BO79" s="156"/>
      <c r="BP79" s="162"/>
      <c r="BQ79" s="157">
        <v>909800</v>
      </c>
      <c r="BR79" s="177">
        <v>2008</v>
      </c>
      <c r="BS79" s="152" t="s">
        <v>832</v>
      </c>
      <c r="BT79" s="152"/>
      <c r="BU79" s="152">
        <v>40</v>
      </c>
      <c r="BV79" s="152">
        <v>0</v>
      </c>
      <c r="BW79" s="152">
        <v>40</v>
      </c>
      <c r="BX79" s="156">
        <v>22.05</v>
      </c>
      <c r="BY79" s="151">
        <f>(BX79/BU79)*12</f>
        <v>6.6150000000000002</v>
      </c>
      <c r="BZ79" s="148" t="s">
        <v>477</v>
      </c>
      <c r="CA79" s="148">
        <v>0</v>
      </c>
      <c r="CB79" s="40" t="s">
        <v>476</v>
      </c>
      <c r="CC79" s="3" t="s">
        <v>865</v>
      </c>
      <c r="CD79" s="25">
        <v>40</v>
      </c>
      <c r="CE79" s="82">
        <v>0</v>
      </c>
      <c r="CF79" s="82">
        <v>40</v>
      </c>
      <c r="CG79" s="82" t="s">
        <v>478</v>
      </c>
      <c r="CH79" s="82" t="s">
        <v>62</v>
      </c>
      <c r="CI79" s="82">
        <v>28.28</v>
      </c>
      <c r="CJ79" s="82">
        <v>8.52</v>
      </c>
      <c r="CK79" s="180"/>
      <c r="CL79" s="180" t="str">
        <f>IF(CD79=CR79," ",CR79-CD79)</f>
        <v xml:space="preserve"> </v>
      </c>
      <c r="CM79" s="196"/>
      <c r="CN79" s="197" t="s">
        <v>476</v>
      </c>
      <c r="CO79" s="192" t="s">
        <v>861</v>
      </c>
      <c r="CP79" s="156" t="s">
        <v>478</v>
      </c>
      <c r="CQ79" s="156" t="s">
        <v>62</v>
      </c>
      <c r="CR79" s="156">
        <v>40</v>
      </c>
      <c r="CS79" s="151">
        <v>30.72</v>
      </c>
      <c r="CT79" s="168">
        <v>9.2160000000000011</v>
      </c>
      <c r="CV79" s="25" t="str">
        <f>IF(CR79=CZ79," ",CZ79-CR79)</f>
        <v xml:space="preserve"> </v>
      </c>
      <c r="CX79" s="129" t="s">
        <v>476</v>
      </c>
      <c r="CY79" s="49">
        <v>2011</v>
      </c>
      <c r="CZ79" s="49">
        <v>40</v>
      </c>
      <c r="DA79" s="27" t="s">
        <v>479</v>
      </c>
      <c r="DC79" s="29">
        <f t="shared" si="68"/>
        <v>44.033333333333331</v>
      </c>
      <c r="DD79" s="130">
        <v>13.21</v>
      </c>
      <c r="DE79" s="180"/>
      <c r="DF79" s="156" t="str">
        <f>IF(CZ79-DJ79=0," ",DJ79-CZ79)</f>
        <v xml:space="preserve"> </v>
      </c>
      <c r="DG79" s="180"/>
      <c r="DH79" s="209" t="s">
        <v>476</v>
      </c>
      <c r="DI79" s="209">
        <v>2012</v>
      </c>
      <c r="DJ79" s="209">
        <v>40</v>
      </c>
      <c r="DK79" s="156" t="s">
        <v>479</v>
      </c>
      <c r="DL79" s="156"/>
      <c r="DM79" s="210">
        <v>59.73</v>
      </c>
      <c r="DN79" s="171">
        <f t="shared" si="69"/>
        <v>17.919</v>
      </c>
      <c r="DO79" s="25"/>
      <c r="DP79" s="27" t="str">
        <f>IF(DJ79-DT79=0," ",DT79-DJ79)</f>
        <v xml:space="preserve"> </v>
      </c>
      <c r="DQ79" s="25"/>
      <c r="DR79" s="133" t="s">
        <v>476</v>
      </c>
      <c r="DS79" s="49">
        <v>2013</v>
      </c>
      <c r="DT79" s="49">
        <v>40</v>
      </c>
      <c r="DU79" s="27">
        <v>0</v>
      </c>
      <c r="DV79" s="27">
        <v>40</v>
      </c>
      <c r="DW79" s="27" t="s">
        <v>479</v>
      </c>
      <c r="DY79" s="130">
        <v>33.4</v>
      </c>
      <c r="DZ79" s="29">
        <f t="shared" si="70"/>
        <v>10.02</v>
      </c>
      <c r="EA79" s="180"/>
      <c r="EB79" s="156" t="str">
        <f>IF(DT79-EF79=0," ",EF79-DT79)</f>
        <v xml:space="preserve"> </v>
      </c>
      <c r="EC79" s="235"/>
      <c r="ED79" s="212" t="s">
        <v>476</v>
      </c>
      <c r="EE79" s="209">
        <v>2014</v>
      </c>
      <c r="EF79" s="209">
        <v>40</v>
      </c>
      <c r="EG79" s="231">
        <v>0</v>
      </c>
      <c r="EH79" s="156">
        <v>40</v>
      </c>
      <c r="EI79" s="156" t="s">
        <v>479</v>
      </c>
      <c r="EJ79" s="156"/>
      <c r="EK79" s="180">
        <v>29.85</v>
      </c>
      <c r="EL79" s="171">
        <f t="shared" si="71"/>
        <v>8.9550000000000018</v>
      </c>
      <c r="EM79" s="25"/>
      <c r="EN79" s="27" t="str">
        <f>IF(EF79=ER79," ",ER79-EF79)</f>
        <v xml:space="preserve"> </v>
      </c>
      <c r="EO79" s="36"/>
      <c r="EP79" s="144" t="s">
        <v>476</v>
      </c>
      <c r="EQ79" s="49">
        <v>2015</v>
      </c>
      <c r="ER79" s="49">
        <v>40</v>
      </c>
      <c r="ES79" s="27">
        <v>0</v>
      </c>
      <c r="ET79" s="27">
        <v>40</v>
      </c>
      <c r="EU79" s="27" t="s">
        <v>479</v>
      </c>
      <c r="EW79" s="139">
        <v>26.23</v>
      </c>
      <c r="EX79" s="35">
        <f t="shared" si="74"/>
        <v>7.8690000000000007</v>
      </c>
      <c r="EY79" s="180"/>
      <c r="EZ79" s="156" t="str">
        <f>IF(ER79=FD79," ",FD79-ER79)</f>
        <v xml:space="preserve"> </v>
      </c>
      <c r="FA79" s="235"/>
      <c r="FB79" s="254" t="s">
        <v>476</v>
      </c>
      <c r="FC79" s="209">
        <v>2016</v>
      </c>
      <c r="FD79" s="209">
        <v>40</v>
      </c>
      <c r="FE79" s="156"/>
      <c r="FF79" s="169">
        <f t="shared" si="72"/>
        <v>40</v>
      </c>
      <c r="FG79" s="156" t="s">
        <v>479</v>
      </c>
      <c r="FH79" s="156"/>
      <c r="FI79" s="246">
        <v>41.69</v>
      </c>
      <c r="FJ79" s="252">
        <f t="shared" si="75"/>
        <v>12.506999999999998</v>
      </c>
      <c r="FK79" s="25"/>
      <c r="FL79" s="27" t="str">
        <f>IF(FD79=FP79," ",FP79-FD79)</f>
        <v xml:space="preserve"> </v>
      </c>
      <c r="FM79" s="36"/>
      <c r="FN79" s="58" t="s">
        <v>476</v>
      </c>
      <c r="FO79" s="20">
        <v>2017</v>
      </c>
      <c r="FP79" s="33">
        <v>40</v>
      </c>
      <c r="FR79" s="34">
        <v>40</v>
      </c>
      <c r="FS79" t="s">
        <v>481</v>
      </c>
      <c r="FT79" t="s">
        <v>66</v>
      </c>
      <c r="FU79" s="11">
        <v>59.56</v>
      </c>
      <c r="FV79" s="35">
        <f>IF(FU79&gt;0,(FU79/FR79)*12,FU79)</f>
        <v>17.868000000000002</v>
      </c>
      <c r="FW79" s="180"/>
      <c r="FX79" s="180" t="str">
        <f>IF(FP79=GE79," ",GE79-FP79)</f>
        <v xml:space="preserve"> </v>
      </c>
      <c r="FY79" s="235"/>
      <c r="FZ79" s="283" t="s">
        <v>476</v>
      </c>
      <c r="GA79" s="268">
        <v>2018</v>
      </c>
      <c r="GB79" s="152" t="s">
        <v>481</v>
      </c>
      <c r="GC79" s="152" t="s">
        <v>66</v>
      </c>
      <c r="GD79" s="152" t="s">
        <v>480</v>
      </c>
      <c r="GE79" s="275">
        <v>40</v>
      </c>
      <c r="GF79" s="156"/>
      <c r="GG79" s="273">
        <f t="shared" si="73"/>
        <v>40</v>
      </c>
      <c r="GH79" s="269">
        <v>21.32</v>
      </c>
      <c r="GI79" s="252">
        <f>IF(GH79&gt;0,(GH79/GG79)*12,GH79)</f>
        <v>6.3960000000000008</v>
      </c>
      <c r="GJ79" s="25"/>
      <c r="GK79" s="25"/>
    </row>
    <row r="80" spans="1:202" ht="12.75" customHeight="1" x14ac:dyDescent="0.25">
      <c r="A80" s="4"/>
      <c r="B80" s="4"/>
      <c r="C80">
        <v>909900</v>
      </c>
      <c r="D80">
        <v>2001</v>
      </c>
      <c r="E80" t="s">
        <v>484</v>
      </c>
      <c r="F80"/>
      <c r="G80" s="76">
        <v>101</v>
      </c>
      <c r="H80">
        <v>146.58000000000001</v>
      </c>
      <c r="I80">
        <v>17.420000000000002</v>
      </c>
      <c r="J80" s="151"/>
      <c r="K80" s="151"/>
      <c r="L80" s="152">
        <v>909900</v>
      </c>
      <c r="M80" s="152">
        <v>2002</v>
      </c>
      <c r="N80" s="152" t="s">
        <v>484</v>
      </c>
      <c r="O80" s="152"/>
      <c r="P80" s="153">
        <v>101</v>
      </c>
      <c r="Q80" s="153">
        <v>180.9</v>
      </c>
      <c r="R80" s="153">
        <v>21.49</v>
      </c>
      <c r="S80" s="77"/>
      <c r="T80" s="77"/>
      <c r="U80">
        <v>909900</v>
      </c>
      <c r="V80">
        <v>2003</v>
      </c>
      <c r="W80" t="s">
        <v>484</v>
      </c>
      <c r="X80" t="s">
        <v>379</v>
      </c>
      <c r="Y80" s="76">
        <v>101</v>
      </c>
      <c r="Z80" s="76">
        <v>83.48</v>
      </c>
      <c r="AA80" s="76">
        <v>9.92</v>
      </c>
      <c r="AB80" s="151"/>
      <c r="AC80" s="151"/>
      <c r="AD80" s="156">
        <v>909900</v>
      </c>
      <c r="AE80" s="162">
        <v>2004</v>
      </c>
      <c r="AF80" s="156" t="s">
        <v>484</v>
      </c>
      <c r="AG80" s="156" t="s">
        <v>379</v>
      </c>
      <c r="AH80" s="171">
        <v>101</v>
      </c>
      <c r="AI80" s="156">
        <v>70.040000000000006</v>
      </c>
      <c r="AJ80" s="156">
        <v>8.32</v>
      </c>
      <c r="AK80" s="4"/>
      <c r="AL80" s="4"/>
      <c r="AM80" t="s">
        <v>482</v>
      </c>
      <c r="AN80">
        <v>2005</v>
      </c>
      <c r="AO80" t="s">
        <v>758</v>
      </c>
      <c r="AP80" t="s">
        <v>738</v>
      </c>
      <c r="AQ80" s="76">
        <v>101</v>
      </c>
      <c r="AR80" s="76">
        <v>0</v>
      </c>
      <c r="AS80">
        <v>56.299999999999898</v>
      </c>
      <c r="AT80" s="76">
        <v>6.68910891089108</v>
      </c>
      <c r="AU80" s="156"/>
      <c r="AV80" s="162"/>
      <c r="AW80" s="152">
        <v>909900</v>
      </c>
      <c r="AX80" s="177">
        <v>2006</v>
      </c>
      <c r="AY80" s="152" t="s">
        <v>484</v>
      </c>
      <c r="AZ80" s="152" t="s">
        <v>384</v>
      </c>
      <c r="BA80" s="152">
        <v>101</v>
      </c>
      <c r="BB80" s="152">
        <v>0</v>
      </c>
      <c r="BC80" s="152">
        <v>54.29</v>
      </c>
      <c r="BD80" s="152">
        <v>6.45</v>
      </c>
      <c r="BF80" s="6"/>
      <c r="BG80" s="78" t="s">
        <v>482</v>
      </c>
      <c r="BH80" s="78" t="s">
        <v>864</v>
      </c>
      <c r="BI80" s="78" t="s">
        <v>483</v>
      </c>
      <c r="BJ80" s="78" t="s">
        <v>377</v>
      </c>
      <c r="BK80">
        <v>101</v>
      </c>
      <c r="BL80">
        <v>0</v>
      </c>
      <c r="BM80">
        <v>6.62</v>
      </c>
      <c r="BN80">
        <v>0.84</v>
      </c>
      <c r="BO80" s="156"/>
      <c r="BP80" s="162"/>
      <c r="BQ80" s="152">
        <v>909900</v>
      </c>
      <c r="BR80" s="177">
        <v>2008</v>
      </c>
      <c r="BS80" s="152" t="s">
        <v>484</v>
      </c>
      <c r="BT80" s="152" t="s">
        <v>384</v>
      </c>
      <c r="BU80" s="152">
        <v>101</v>
      </c>
      <c r="BV80" s="152">
        <v>0</v>
      </c>
      <c r="BW80" s="152">
        <v>101</v>
      </c>
      <c r="BX80" s="152">
        <v>38.5</v>
      </c>
      <c r="BY80" s="152">
        <v>4.57</v>
      </c>
      <c r="CB80" s="24" t="s">
        <v>482</v>
      </c>
      <c r="CC80" s="3" t="s">
        <v>865</v>
      </c>
      <c r="CD80" s="27">
        <v>101</v>
      </c>
      <c r="CE80" s="82">
        <v>0</v>
      </c>
      <c r="CF80" s="82">
        <v>101</v>
      </c>
      <c r="CG80" s="82" t="s">
        <v>483</v>
      </c>
      <c r="CH80" s="82" t="s">
        <v>377</v>
      </c>
      <c r="CI80" s="82">
        <v>53.77</v>
      </c>
      <c r="CJ80" s="82">
        <v>6.36</v>
      </c>
      <c r="CK80" s="180"/>
      <c r="CL80" s="180" t="str">
        <f>IF(CD80=CR80," ",CR80-CD80)</f>
        <v xml:space="preserve"> </v>
      </c>
      <c r="CM80" s="196"/>
      <c r="CN80" s="197" t="s">
        <v>482</v>
      </c>
      <c r="CO80" s="192" t="s">
        <v>861</v>
      </c>
      <c r="CP80" s="156" t="s">
        <v>483</v>
      </c>
      <c r="CQ80" s="156" t="s">
        <v>377</v>
      </c>
      <c r="CR80" s="156">
        <v>101</v>
      </c>
      <c r="CS80" s="151">
        <v>54.58</v>
      </c>
      <c r="CT80" s="168">
        <v>6.4847524752475252</v>
      </c>
      <c r="CV80" s="25" t="str">
        <f>IF(CR80=CZ80," ",CZ80-CR80)</f>
        <v xml:space="preserve"> </v>
      </c>
      <c r="CX80" s="129" t="s">
        <v>482</v>
      </c>
      <c r="CY80" s="49">
        <v>2011</v>
      </c>
      <c r="CZ80" s="49">
        <v>101</v>
      </c>
      <c r="DA80" s="27" t="s">
        <v>484</v>
      </c>
      <c r="DB80" s="27" t="s">
        <v>379</v>
      </c>
      <c r="DC80" s="29">
        <f t="shared" si="68"/>
        <v>67.922499999999999</v>
      </c>
      <c r="DD80" s="130">
        <v>8.07</v>
      </c>
      <c r="DE80" s="156"/>
      <c r="DF80" s="156" t="str">
        <f>IF(CZ80-DJ80=0," ",DJ80-CZ80)</f>
        <v xml:space="preserve"> </v>
      </c>
      <c r="DG80" s="156"/>
      <c r="DH80" s="209" t="s">
        <v>482</v>
      </c>
      <c r="DI80" s="209">
        <v>2012</v>
      </c>
      <c r="DJ80" s="209">
        <v>101</v>
      </c>
      <c r="DK80" s="156" t="s">
        <v>484</v>
      </c>
      <c r="DL80" s="156" t="s">
        <v>379</v>
      </c>
      <c r="DM80" s="210">
        <v>138.66999999999999</v>
      </c>
      <c r="DN80" s="171">
        <f t="shared" si="69"/>
        <v>16.475643564356435</v>
      </c>
      <c r="DP80" s="27" t="str">
        <f>IF(DJ80-DT80=0," ",DT80-DJ80)</f>
        <v xml:space="preserve"> </v>
      </c>
      <c r="DR80" s="49" t="s">
        <v>482</v>
      </c>
      <c r="DS80" s="49">
        <v>2013</v>
      </c>
      <c r="DT80" s="49">
        <v>101</v>
      </c>
      <c r="DU80" s="27">
        <v>0</v>
      </c>
      <c r="DV80" s="27">
        <v>101</v>
      </c>
      <c r="DW80" s="27" t="s">
        <v>484</v>
      </c>
      <c r="DX80" s="27" t="s">
        <v>379</v>
      </c>
      <c r="DY80" s="130">
        <v>57.233333333333327</v>
      </c>
      <c r="DZ80" s="29">
        <f t="shared" si="70"/>
        <v>6.8</v>
      </c>
      <c r="EA80" s="156"/>
      <c r="EB80" s="156" t="str">
        <f>IF(DT80-EF80=0," ",EF80-DT80)</f>
        <v xml:space="preserve"> </v>
      </c>
      <c r="EC80" s="230"/>
      <c r="ED80" s="209" t="s">
        <v>482</v>
      </c>
      <c r="EE80" s="209">
        <v>2014</v>
      </c>
      <c r="EF80" s="209">
        <v>101</v>
      </c>
      <c r="EG80" s="231">
        <v>-5</v>
      </c>
      <c r="EH80" s="156">
        <v>96</v>
      </c>
      <c r="EI80" s="156" t="s">
        <v>484</v>
      </c>
      <c r="EJ80" s="156" t="s">
        <v>379</v>
      </c>
      <c r="EK80" s="180">
        <v>67.02</v>
      </c>
      <c r="EL80" s="171">
        <f t="shared" si="71"/>
        <v>8.3774999999999995</v>
      </c>
      <c r="EN80" s="27" t="str">
        <f>IF(EF80=ER80," ",ER80-EF80)</f>
        <v xml:space="preserve"> </v>
      </c>
      <c r="EP80" s="138" t="s">
        <v>482</v>
      </c>
      <c r="EQ80" s="49">
        <v>2015</v>
      </c>
      <c r="ER80" s="49">
        <v>101</v>
      </c>
      <c r="ES80" s="27">
        <v>0</v>
      </c>
      <c r="ET80" s="27">
        <v>101</v>
      </c>
      <c r="EU80" s="27" t="s">
        <v>484</v>
      </c>
      <c r="EV80" s="27" t="s">
        <v>379</v>
      </c>
      <c r="EW80" s="139">
        <v>75.88</v>
      </c>
      <c r="EX80" s="35">
        <f t="shared" si="74"/>
        <v>9.0154455445544563</v>
      </c>
      <c r="EY80" s="156"/>
      <c r="EZ80" s="156" t="str">
        <f>IF(ER80=FD80," ",FD80-ER80)</f>
        <v xml:space="preserve"> </v>
      </c>
      <c r="FA80" s="230"/>
      <c r="FB80" s="251" t="s">
        <v>482</v>
      </c>
      <c r="FC80" s="209">
        <v>2016</v>
      </c>
      <c r="FD80" s="209">
        <v>101</v>
      </c>
      <c r="FE80" s="156"/>
      <c r="FF80" s="169">
        <f t="shared" si="72"/>
        <v>101</v>
      </c>
      <c r="FG80" s="156" t="s">
        <v>484</v>
      </c>
      <c r="FH80" s="156" t="s">
        <v>379</v>
      </c>
      <c r="FI80" s="246">
        <v>70.95</v>
      </c>
      <c r="FJ80" s="252">
        <f t="shared" si="75"/>
        <v>8.429702970297031</v>
      </c>
      <c r="FL80" s="27" t="str">
        <f>IF(FD80=FP80," ",FP80-FD80)</f>
        <v xml:space="preserve"> </v>
      </c>
      <c r="FN80" s="31" t="s">
        <v>482</v>
      </c>
      <c r="FO80" s="20">
        <v>2017</v>
      </c>
      <c r="FP80" s="33">
        <v>101</v>
      </c>
      <c r="FR80" s="34">
        <v>101</v>
      </c>
      <c r="FS80" t="s">
        <v>484</v>
      </c>
      <c r="FT80" t="s">
        <v>384</v>
      </c>
      <c r="FU80" s="11">
        <v>69.34</v>
      </c>
      <c r="FV80" s="35">
        <f>IF(FU80&gt;0,(FU80/FR80)*12,FU80)</f>
        <v>8.2384158415841586</v>
      </c>
      <c r="FW80" s="180"/>
      <c r="FX80" s="180" t="str">
        <f>IF(FP80=GE80," ",GE80-FP80)</f>
        <v xml:space="preserve"> </v>
      </c>
      <c r="FY80" s="235"/>
      <c r="FZ80" s="274" t="s">
        <v>482</v>
      </c>
      <c r="GA80" s="268">
        <v>2018</v>
      </c>
      <c r="GB80" s="152" t="s">
        <v>484</v>
      </c>
      <c r="GC80" s="152" t="s">
        <v>384</v>
      </c>
      <c r="GD80" s="152" t="s">
        <v>485</v>
      </c>
      <c r="GE80" s="275">
        <v>101</v>
      </c>
      <c r="GF80" s="156"/>
      <c r="GG80" s="273">
        <f t="shared" si="73"/>
        <v>101</v>
      </c>
      <c r="GH80" s="269">
        <v>37.79</v>
      </c>
      <c r="GI80" s="252">
        <f>IF(GH80&gt;0,(GH80/GG80)*12,GH80)</f>
        <v>4.4899009900990094</v>
      </c>
    </row>
    <row r="81" spans="1:264" ht="12.75" customHeight="1" x14ac:dyDescent="0.25">
      <c r="A81" s="4"/>
      <c r="B81" s="4"/>
      <c r="C81" s="80">
        <v>910000</v>
      </c>
      <c r="D81">
        <v>2001</v>
      </c>
      <c r="E81" t="s">
        <v>872</v>
      </c>
      <c r="F81"/>
      <c r="G81" s="88">
        <v>268</v>
      </c>
      <c r="H81">
        <v>242.06</v>
      </c>
      <c r="I81">
        <v>10.84</v>
      </c>
      <c r="J81" s="151"/>
      <c r="K81" s="151"/>
      <c r="L81" s="157">
        <v>910000</v>
      </c>
      <c r="M81" s="152">
        <v>2002</v>
      </c>
      <c r="N81" s="152" t="s">
        <v>699</v>
      </c>
      <c r="O81" s="152" t="s">
        <v>700</v>
      </c>
      <c r="P81" s="158">
        <v>268</v>
      </c>
      <c r="Q81" s="152">
        <v>268.85000000000002</v>
      </c>
      <c r="R81" s="152">
        <v>12.04</v>
      </c>
      <c r="S81" s="77"/>
      <c r="T81" s="77"/>
      <c r="U81" s="80">
        <v>910000</v>
      </c>
      <c r="V81">
        <v>2003</v>
      </c>
      <c r="W81" t="s">
        <v>699</v>
      </c>
      <c r="X81" t="s">
        <v>700</v>
      </c>
      <c r="Y81" s="88">
        <v>268</v>
      </c>
      <c r="Z81">
        <v>266.27999999999997</v>
      </c>
      <c r="AA81">
        <v>11.92</v>
      </c>
      <c r="AB81" s="151"/>
      <c r="AC81" s="151"/>
      <c r="AD81" s="157">
        <v>910000</v>
      </c>
      <c r="AE81" s="162">
        <v>2004</v>
      </c>
      <c r="AF81" s="152" t="s">
        <v>699</v>
      </c>
      <c r="AG81" s="152" t="s">
        <v>700</v>
      </c>
      <c r="AH81" s="158">
        <v>268</v>
      </c>
      <c r="AI81" s="152">
        <v>266.64999999999998</v>
      </c>
      <c r="AJ81" s="152">
        <v>11.94</v>
      </c>
      <c r="AK81" s="4"/>
      <c r="AL81" s="4"/>
      <c r="AM81" s="80">
        <v>910000</v>
      </c>
      <c r="AN81">
        <v>2005</v>
      </c>
      <c r="AO81" t="s">
        <v>699</v>
      </c>
      <c r="AP81" t="s">
        <v>700</v>
      </c>
      <c r="AQ81" s="76">
        <v>268</v>
      </c>
      <c r="AR81" s="76">
        <v>0</v>
      </c>
      <c r="AS81">
        <v>91.069999999999894</v>
      </c>
      <c r="AT81" s="76">
        <v>4.0777611940298399</v>
      </c>
      <c r="AU81" s="156"/>
      <c r="AV81" s="162"/>
      <c r="AW81" s="157">
        <v>910000</v>
      </c>
      <c r="AX81" s="177">
        <v>2006</v>
      </c>
      <c r="AY81" s="152" t="s">
        <v>699</v>
      </c>
      <c r="AZ81" s="152" t="s">
        <v>700</v>
      </c>
      <c r="BA81" s="158">
        <v>268</v>
      </c>
      <c r="BB81" s="152">
        <v>113</v>
      </c>
      <c r="BC81" s="151">
        <v>199.94</v>
      </c>
      <c r="BD81" s="151">
        <v>9</v>
      </c>
      <c r="BF81" s="6"/>
      <c r="BG81" s="80">
        <v>910000</v>
      </c>
      <c r="BH81" s="78" t="s">
        <v>864</v>
      </c>
      <c r="BI81" s="78" t="s">
        <v>191</v>
      </c>
      <c r="BJ81" s="78" t="s">
        <v>192</v>
      </c>
      <c r="BK81">
        <v>268</v>
      </c>
      <c r="BL81">
        <v>0</v>
      </c>
      <c r="BM81">
        <v>97.72</v>
      </c>
      <c r="BN81">
        <v>4.32</v>
      </c>
      <c r="BO81" s="156"/>
      <c r="BP81" s="162"/>
      <c r="BQ81" s="157">
        <v>910000</v>
      </c>
      <c r="BR81" s="177">
        <v>2008</v>
      </c>
      <c r="BS81" s="152" t="s">
        <v>831</v>
      </c>
      <c r="BT81" s="152" t="s">
        <v>641</v>
      </c>
      <c r="BU81" s="152">
        <v>268</v>
      </c>
      <c r="BV81" s="152">
        <v>54</v>
      </c>
      <c r="BW81" s="152">
        <v>322</v>
      </c>
      <c r="BX81" s="156">
        <v>110.29</v>
      </c>
      <c r="BY81" s="151">
        <f>(BX81/BU81)*12</f>
        <v>4.9383582089552238</v>
      </c>
      <c r="BZ81" s="148" t="s">
        <v>112</v>
      </c>
      <c r="CA81" s="147"/>
      <c r="CB81" s="39" t="s">
        <v>486</v>
      </c>
      <c r="CC81" s="3" t="s">
        <v>865</v>
      </c>
      <c r="CD81" s="41">
        <v>268</v>
      </c>
      <c r="CE81" s="82">
        <v>54</v>
      </c>
      <c r="CF81" s="82">
        <v>322</v>
      </c>
      <c r="CG81" s="82" t="s">
        <v>191</v>
      </c>
      <c r="CH81" s="82" t="s">
        <v>192</v>
      </c>
      <c r="CI81" s="82">
        <v>40.11</v>
      </c>
      <c r="CJ81" s="82">
        <v>1.8</v>
      </c>
      <c r="CK81" s="180" t="s">
        <v>113</v>
      </c>
      <c r="CL81" s="180">
        <f>IF(CD81=CR81," ",CR81-CD81)</f>
        <v>-120</v>
      </c>
      <c r="CM81" s="196">
        <v>40299</v>
      </c>
      <c r="CN81" s="198" t="s">
        <v>486</v>
      </c>
      <c r="CO81" s="192" t="s">
        <v>861</v>
      </c>
      <c r="CP81" s="156" t="s">
        <v>191</v>
      </c>
      <c r="CQ81" s="156" t="s">
        <v>192</v>
      </c>
      <c r="CR81" s="156">
        <v>148</v>
      </c>
      <c r="CS81" s="151">
        <v>100.59</v>
      </c>
      <c r="CT81" s="168">
        <v>8.1559459459459447</v>
      </c>
      <c r="CV81" s="25" t="str">
        <f>IF(CR81=CZ81," ",CZ81-CR81)</f>
        <v xml:space="preserve"> </v>
      </c>
      <c r="CX81" s="131" t="s">
        <v>486</v>
      </c>
      <c r="CY81" s="49">
        <v>2011</v>
      </c>
      <c r="CZ81" s="49">
        <v>148</v>
      </c>
      <c r="DA81" s="27" t="s">
        <v>193</v>
      </c>
      <c r="DB81" s="27" t="s">
        <v>194</v>
      </c>
      <c r="DC81" s="29">
        <f t="shared" si="68"/>
        <v>57.35</v>
      </c>
      <c r="DD81" s="130">
        <v>4.6500000000000004</v>
      </c>
      <c r="DE81" s="172"/>
      <c r="DF81" s="156" t="str">
        <f>IF(CZ81-DJ81=0," ",DJ81-CZ81)</f>
        <v xml:space="preserve"> </v>
      </c>
      <c r="DG81" s="172"/>
      <c r="DH81" s="211" t="s">
        <v>486</v>
      </c>
      <c r="DI81" s="209">
        <v>2012</v>
      </c>
      <c r="DJ81" s="209">
        <v>148</v>
      </c>
      <c r="DK81" s="156" t="s">
        <v>193</v>
      </c>
      <c r="DL81" s="156" t="s">
        <v>194</v>
      </c>
      <c r="DM81" s="210">
        <v>123.8</v>
      </c>
      <c r="DN81" s="171">
        <f t="shared" si="69"/>
        <v>10.037837837837838</v>
      </c>
      <c r="DO81" s="41"/>
      <c r="DP81" s="27" t="str">
        <f>IF(DJ81-DT81=0," ",DT81-DJ81)</f>
        <v xml:space="preserve"> </v>
      </c>
      <c r="DQ81" s="41"/>
      <c r="DR81" s="132" t="s">
        <v>486</v>
      </c>
      <c r="DS81" s="49">
        <v>2013</v>
      </c>
      <c r="DT81" s="49">
        <v>148</v>
      </c>
      <c r="DU81" s="27">
        <v>0</v>
      </c>
      <c r="DV81" s="27">
        <v>148</v>
      </c>
      <c r="DW81" s="27" t="s">
        <v>193</v>
      </c>
      <c r="DX81" s="27" t="s">
        <v>194</v>
      </c>
      <c r="DY81" s="130">
        <v>92.006666666666661</v>
      </c>
      <c r="DZ81" s="29">
        <f t="shared" si="70"/>
        <v>7.4599999999999991</v>
      </c>
      <c r="EA81" s="172"/>
      <c r="EB81" s="156" t="str">
        <f>IF(DT81-EF81=0," ",EF81-DT81)</f>
        <v xml:space="preserve"> </v>
      </c>
      <c r="EC81" s="232"/>
      <c r="ED81" s="211" t="s">
        <v>486</v>
      </c>
      <c r="EE81" s="209">
        <v>2014</v>
      </c>
      <c r="EF81" s="209">
        <v>148</v>
      </c>
      <c r="EG81" s="231">
        <v>0</v>
      </c>
      <c r="EH81" s="156">
        <v>148</v>
      </c>
      <c r="EI81" s="156" t="s">
        <v>193</v>
      </c>
      <c r="EJ81" s="156" t="s">
        <v>194</v>
      </c>
      <c r="EK81" s="180">
        <v>25.42</v>
      </c>
      <c r="EL81" s="171">
        <f t="shared" si="71"/>
        <v>2.0610810810810811</v>
      </c>
      <c r="EM81" s="41"/>
      <c r="EN81" s="27" t="str">
        <f>IF(EF81=ER81," ",ER81-EF81)</f>
        <v xml:space="preserve"> </v>
      </c>
      <c r="EO81" s="42"/>
      <c r="EP81" s="141" t="s">
        <v>486</v>
      </c>
      <c r="EQ81" s="49">
        <v>2015</v>
      </c>
      <c r="ER81" s="49">
        <v>148</v>
      </c>
      <c r="ES81" s="27">
        <v>0</v>
      </c>
      <c r="ET81" s="27">
        <v>148</v>
      </c>
      <c r="EU81" s="27" t="s">
        <v>193</v>
      </c>
      <c r="EV81" s="27" t="s">
        <v>194</v>
      </c>
      <c r="EW81" s="139">
        <v>23.66</v>
      </c>
      <c r="EX81" s="35">
        <f t="shared" si="74"/>
        <v>1.9183783783783785</v>
      </c>
      <c r="EY81" s="172"/>
      <c r="EZ81" s="156" t="str">
        <f>IF(ER81=FD81," ",FD81-ER81)</f>
        <v xml:space="preserve"> </v>
      </c>
      <c r="FA81" s="232"/>
      <c r="FB81" s="253" t="s">
        <v>486</v>
      </c>
      <c r="FC81" s="209">
        <v>2016</v>
      </c>
      <c r="FD81" s="209">
        <v>148</v>
      </c>
      <c r="FE81" s="156"/>
      <c r="FF81" s="169">
        <f t="shared" si="72"/>
        <v>148</v>
      </c>
      <c r="FG81" s="156" t="s">
        <v>193</v>
      </c>
      <c r="FH81" s="156" t="s">
        <v>194</v>
      </c>
      <c r="FI81" s="246">
        <v>0</v>
      </c>
      <c r="FJ81" s="252">
        <f t="shared" si="75"/>
        <v>0</v>
      </c>
      <c r="FK81" s="41"/>
      <c r="FL81" s="27" t="str">
        <f>IF(FD81=FP81," ",FP81-FD81)</f>
        <v xml:space="preserve"> </v>
      </c>
      <c r="FM81" s="42"/>
      <c r="FN81" s="43" t="s">
        <v>486</v>
      </c>
      <c r="FO81" s="20">
        <v>2017</v>
      </c>
      <c r="FP81" s="33">
        <v>148</v>
      </c>
      <c r="FR81" s="34">
        <v>148</v>
      </c>
      <c r="FS81" t="s">
        <v>488</v>
      </c>
      <c r="FT81" t="s">
        <v>197</v>
      </c>
      <c r="FU81" s="11">
        <v>0</v>
      </c>
      <c r="FV81" s="35">
        <f>IF(FU81&gt;0,(FU81/FR81)*12,FU81)</f>
        <v>0</v>
      </c>
      <c r="FW81" s="180"/>
      <c r="FX81" s="180" t="str">
        <f>IF(FP81=GE81," ",GE81-FP81)</f>
        <v xml:space="preserve"> </v>
      </c>
      <c r="FY81" s="235"/>
      <c r="FZ81" s="278" t="s">
        <v>486</v>
      </c>
      <c r="GA81" s="268">
        <v>2018</v>
      </c>
      <c r="GB81" s="152" t="s">
        <v>488</v>
      </c>
      <c r="GC81" s="152" t="s">
        <v>197</v>
      </c>
      <c r="GD81" s="152" t="s">
        <v>487</v>
      </c>
      <c r="GE81" s="275">
        <v>148</v>
      </c>
      <c r="GF81" s="156"/>
      <c r="GG81" s="273">
        <f t="shared" si="73"/>
        <v>148</v>
      </c>
      <c r="GH81" s="269">
        <v>0</v>
      </c>
      <c r="GI81" s="252">
        <f>IF(GH81&gt;0,(GH81/GG81)*12,GH81)</f>
        <v>0</v>
      </c>
      <c r="GJ81" s="41"/>
      <c r="GK81" s="41"/>
    </row>
    <row r="82" spans="1:264" ht="12.75" customHeight="1" x14ac:dyDescent="0.25">
      <c r="A82" s="4"/>
      <c r="B82" s="4"/>
      <c r="C82" s="87">
        <v>910100</v>
      </c>
      <c r="D82">
        <v>2001</v>
      </c>
      <c r="E82" t="s">
        <v>759</v>
      </c>
      <c r="F82"/>
      <c r="G82" s="88">
        <v>290</v>
      </c>
      <c r="H82">
        <v>272.98</v>
      </c>
      <c r="I82">
        <v>11.3</v>
      </c>
      <c r="J82" s="151"/>
      <c r="K82" s="151"/>
      <c r="L82" s="159">
        <v>910100</v>
      </c>
      <c r="M82" s="152">
        <v>2002</v>
      </c>
      <c r="N82" s="152" t="s">
        <v>759</v>
      </c>
      <c r="O82" s="152"/>
      <c r="P82" s="158">
        <v>290</v>
      </c>
      <c r="Q82" s="152">
        <v>288.11</v>
      </c>
      <c r="R82" s="152">
        <v>11.92</v>
      </c>
      <c r="S82" s="77"/>
      <c r="T82" s="77"/>
      <c r="U82" s="87">
        <v>910100</v>
      </c>
      <c r="V82">
        <v>2003</v>
      </c>
      <c r="W82" t="s">
        <v>759</v>
      </c>
      <c r="X82" t="s">
        <v>700</v>
      </c>
      <c r="Y82" s="88">
        <v>290</v>
      </c>
      <c r="Z82">
        <v>83.26</v>
      </c>
      <c r="AA82">
        <v>3.45</v>
      </c>
      <c r="AB82" s="151"/>
      <c r="AC82" s="151"/>
      <c r="AD82" s="159">
        <v>910100</v>
      </c>
      <c r="AE82" s="162">
        <v>2004</v>
      </c>
      <c r="AF82" s="152" t="s">
        <v>759</v>
      </c>
      <c r="AG82" s="152" t="s">
        <v>700</v>
      </c>
      <c r="AH82" s="158">
        <v>290</v>
      </c>
      <c r="AI82" s="152">
        <v>29.64</v>
      </c>
      <c r="AJ82" s="152">
        <v>1.23</v>
      </c>
      <c r="AK82" s="4"/>
      <c r="AL82" s="4"/>
      <c r="AM82" t="s">
        <v>662</v>
      </c>
      <c r="AN82">
        <v>2005</v>
      </c>
      <c r="AO82" t="s">
        <v>759</v>
      </c>
      <c r="AP82" t="s">
        <v>700</v>
      </c>
      <c r="AQ82" s="76">
        <v>290</v>
      </c>
      <c r="AR82" s="76">
        <v>-182</v>
      </c>
      <c r="AS82">
        <v>28.8599999999999</v>
      </c>
      <c r="AT82" s="76">
        <v>1.1942068965517201</v>
      </c>
      <c r="AU82" s="156"/>
      <c r="AV82" s="156"/>
      <c r="AW82" s="159">
        <v>910100</v>
      </c>
      <c r="AX82" s="177">
        <v>2006</v>
      </c>
      <c r="AY82" s="152" t="s">
        <v>759</v>
      </c>
      <c r="AZ82" s="152" t="s">
        <v>700</v>
      </c>
      <c r="BA82" s="158">
        <v>290</v>
      </c>
      <c r="BB82" s="152">
        <v>-170</v>
      </c>
      <c r="BC82" s="151">
        <v>28.86</v>
      </c>
      <c r="BD82" s="151">
        <v>1.19</v>
      </c>
      <c r="BE82" s="27" t="s">
        <v>862</v>
      </c>
      <c r="BF82" s="27">
        <v>-290</v>
      </c>
      <c r="BH82" s="78"/>
      <c r="BO82" s="156"/>
      <c r="BP82" s="156"/>
      <c r="BQ82" s="156"/>
      <c r="BR82" s="177"/>
      <c r="BS82" s="156"/>
      <c r="BT82" s="156"/>
      <c r="BU82" s="156"/>
      <c r="BV82" s="156"/>
      <c r="BW82" s="156"/>
      <c r="BX82" s="156"/>
      <c r="BY82" s="156"/>
      <c r="CB82" s="24"/>
      <c r="CC82" s="3"/>
      <c r="CK82" s="180"/>
      <c r="CL82" s="180"/>
      <c r="CM82" s="196"/>
      <c r="CN82" s="197"/>
      <c r="CO82" s="192"/>
      <c r="CP82" s="156"/>
      <c r="CQ82" s="156"/>
      <c r="CR82" s="156"/>
      <c r="CS82" s="151"/>
      <c r="CT82" s="151"/>
      <c r="CX82" s="129"/>
      <c r="CY82" s="49"/>
      <c r="CZ82" s="49"/>
      <c r="DD82" s="130"/>
      <c r="DE82" s="156"/>
      <c r="DF82" s="156"/>
      <c r="DG82" s="214"/>
      <c r="DH82" s="215"/>
      <c r="DI82" s="209"/>
      <c r="DJ82" s="209"/>
      <c r="DK82" s="156"/>
      <c r="DL82" s="156"/>
      <c r="DM82" s="210"/>
      <c r="DN82" s="171"/>
      <c r="DQ82" s="56"/>
      <c r="DR82" s="132"/>
      <c r="DS82" s="49"/>
      <c r="DT82" s="49"/>
      <c r="DY82" s="130"/>
      <c r="DZ82" s="29"/>
      <c r="EA82" s="172"/>
      <c r="EB82" s="156"/>
      <c r="EC82" s="232"/>
      <c r="ED82" s="211"/>
      <c r="EE82" s="209"/>
      <c r="EF82" s="209"/>
      <c r="EG82" s="231"/>
      <c r="EH82" s="156"/>
      <c r="EI82" s="156"/>
      <c r="EJ82" s="156"/>
      <c r="EK82" s="180"/>
      <c r="EL82" s="171"/>
      <c r="EM82" s="41"/>
      <c r="EO82" s="42"/>
      <c r="EP82" s="141"/>
      <c r="EQ82" s="49"/>
      <c r="ER82" s="49"/>
      <c r="EW82" s="139"/>
      <c r="EX82" s="35"/>
      <c r="EY82" s="172"/>
      <c r="EZ82" s="156"/>
      <c r="FA82" s="232"/>
      <c r="FB82" s="253"/>
      <c r="FC82" s="209"/>
      <c r="FD82" s="209"/>
      <c r="FE82" s="156"/>
      <c r="FF82" s="169"/>
      <c r="FG82" s="156"/>
      <c r="FH82" s="156"/>
      <c r="FI82" s="246"/>
      <c r="FJ82" s="252"/>
      <c r="FK82" s="41"/>
      <c r="FM82" s="42"/>
      <c r="FN82" s="43"/>
      <c r="FO82" s="20"/>
      <c r="FP82" s="33"/>
      <c r="FR82" s="34"/>
      <c r="FU82" s="11"/>
      <c r="FV82" s="35"/>
      <c r="FW82" s="180"/>
      <c r="FX82" s="180"/>
      <c r="FY82" s="235"/>
      <c r="FZ82" s="278"/>
      <c r="GA82" s="268"/>
      <c r="GB82" s="152"/>
      <c r="GC82" s="152"/>
      <c r="GD82" s="152"/>
      <c r="GE82" s="275"/>
      <c r="GF82" s="156"/>
      <c r="GG82" s="273"/>
      <c r="GH82" s="269"/>
      <c r="GI82" s="252"/>
      <c r="GJ82" s="41"/>
      <c r="GK82" s="41"/>
    </row>
    <row r="83" spans="1:264" ht="12.75" customHeight="1" x14ac:dyDescent="0.25">
      <c r="J83" s="156"/>
      <c r="K83" s="156"/>
      <c r="L83" s="156"/>
      <c r="M83" s="152"/>
      <c r="N83" s="156"/>
      <c r="O83" s="156"/>
      <c r="P83" s="156"/>
      <c r="Q83" s="156"/>
      <c r="R83" s="156"/>
      <c r="V83"/>
      <c r="AB83" s="156"/>
      <c r="AC83" s="156"/>
      <c r="AD83" s="156"/>
      <c r="AE83" s="156"/>
      <c r="AF83" s="156"/>
      <c r="AG83" s="156"/>
      <c r="AH83" s="171"/>
      <c r="AI83" s="156"/>
      <c r="AJ83" s="156"/>
      <c r="AN83"/>
      <c r="AU83" s="156"/>
      <c r="AV83" s="156"/>
      <c r="AW83" s="156"/>
      <c r="AX83" s="177"/>
      <c r="AY83" s="156"/>
      <c r="AZ83" s="156"/>
      <c r="BA83" s="156"/>
      <c r="BB83" s="156"/>
      <c r="BC83" s="156"/>
      <c r="BD83" s="156"/>
      <c r="BH83" s="78"/>
      <c r="BO83" s="156"/>
      <c r="BP83" s="156"/>
      <c r="BQ83" s="156"/>
      <c r="BR83" s="177"/>
      <c r="BS83" s="156"/>
      <c r="BT83" s="156"/>
      <c r="BU83" s="156"/>
      <c r="BV83" s="156"/>
      <c r="BW83" s="156"/>
      <c r="BX83" s="156"/>
      <c r="BY83" s="156"/>
      <c r="CB83" s="24"/>
      <c r="CC83" s="3"/>
      <c r="CK83" s="180"/>
      <c r="CL83" s="180"/>
      <c r="CM83" s="196"/>
      <c r="CN83" s="197"/>
      <c r="CO83" s="192"/>
      <c r="CP83" s="156"/>
      <c r="CQ83" s="156"/>
      <c r="CR83" s="156"/>
      <c r="CS83" s="151"/>
      <c r="CT83" s="151"/>
      <c r="CX83" s="129"/>
      <c r="CY83" s="49"/>
      <c r="CZ83" s="49"/>
      <c r="DD83" s="130"/>
      <c r="DE83" s="156"/>
      <c r="DF83" s="156"/>
      <c r="DG83" s="214"/>
      <c r="DH83" s="215"/>
      <c r="DI83" s="209"/>
      <c r="DJ83" s="209"/>
      <c r="DK83" s="156"/>
      <c r="DL83" s="156"/>
      <c r="DM83" s="210"/>
      <c r="DN83" s="171"/>
      <c r="DQ83" s="56"/>
      <c r="DR83" s="129"/>
      <c r="DS83" s="49"/>
      <c r="DT83" s="49"/>
      <c r="DY83" s="130"/>
      <c r="DZ83" s="29"/>
      <c r="EA83" s="156" t="s">
        <v>492</v>
      </c>
      <c r="EB83" s="156">
        <f>IF(DT83-EF83=0," ",EF83-DT83)</f>
        <v>80</v>
      </c>
      <c r="EC83" s="238">
        <v>41671</v>
      </c>
      <c r="ED83" s="215" t="s">
        <v>493</v>
      </c>
      <c r="EE83" s="209">
        <v>2014</v>
      </c>
      <c r="EF83" s="209">
        <v>80</v>
      </c>
      <c r="EG83" s="231">
        <v>25</v>
      </c>
      <c r="EH83" s="156">
        <v>105</v>
      </c>
      <c r="EI83" s="156" t="s">
        <v>494</v>
      </c>
      <c r="EJ83" s="156" t="s">
        <v>430</v>
      </c>
      <c r="EK83" s="180">
        <v>33.11</v>
      </c>
      <c r="EL83" s="171">
        <f t="shared" ref="EL83:EL97" si="76">IF(EK83=0,0,(EK83/EH83)*12)</f>
        <v>3.7840000000000003</v>
      </c>
      <c r="EM83" s="27" t="s">
        <v>495</v>
      </c>
      <c r="EN83" s="27" t="str">
        <f>IF(EF83=ER83," ",ER83-EF83)</f>
        <v xml:space="preserve"> </v>
      </c>
      <c r="EO83" s="57" t="s">
        <v>490</v>
      </c>
      <c r="EP83" s="138" t="s">
        <v>493</v>
      </c>
      <c r="EQ83" s="49">
        <v>2015</v>
      </c>
      <c r="ER83" s="49">
        <v>80</v>
      </c>
      <c r="ES83" s="27">
        <v>25</v>
      </c>
      <c r="ET83" s="27">
        <v>105</v>
      </c>
      <c r="EU83" s="27" t="s">
        <v>494</v>
      </c>
      <c r="EV83" s="27" t="s">
        <v>115</v>
      </c>
      <c r="EW83" s="139">
        <v>55.95</v>
      </c>
      <c r="EX83" s="35">
        <f t="shared" ref="EX83:EX97" si="77">IF(EW83&gt;0,(EW83/ET83)*12,EW83)</f>
        <v>6.394285714285715</v>
      </c>
      <c r="EY83" s="156"/>
      <c r="EZ83" s="156" t="str">
        <f>IF(ER83=FD83," ",FD83-ER83)</f>
        <v xml:space="preserve"> </v>
      </c>
      <c r="FA83" s="238"/>
      <c r="FB83" s="251" t="s">
        <v>493</v>
      </c>
      <c r="FC83" s="209">
        <v>2016</v>
      </c>
      <c r="FD83" s="209">
        <v>80</v>
      </c>
      <c r="FE83" s="156"/>
      <c r="FF83" s="169">
        <f t="shared" ref="FF83:FF97" si="78">FD83-FE83</f>
        <v>80</v>
      </c>
      <c r="FG83" s="156" t="s">
        <v>494</v>
      </c>
      <c r="FH83" s="156" t="s">
        <v>115</v>
      </c>
      <c r="FI83" s="246">
        <v>76.33</v>
      </c>
      <c r="FJ83" s="252">
        <f t="shared" ref="FJ83:FJ97" si="79">IF(FI83&gt;0,(FI83/FF83)*12,FI83)</f>
        <v>11.4495</v>
      </c>
      <c r="FL83" s="27" t="str">
        <f t="shared" ref="FL83:FL97" si="80">IF(FD83=FP83," ",FP83-FD83)</f>
        <v xml:space="preserve"> </v>
      </c>
      <c r="FM83" s="57"/>
      <c r="FN83" s="31" t="s">
        <v>493</v>
      </c>
      <c r="FO83" s="20">
        <v>2017</v>
      </c>
      <c r="FP83" s="33">
        <v>80</v>
      </c>
      <c r="FR83" s="34">
        <v>80</v>
      </c>
      <c r="FS83" t="s">
        <v>497</v>
      </c>
      <c r="FT83" t="s">
        <v>117</v>
      </c>
      <c r="FU83" s="11">
        <v>70.959999999999994</v>
      </c>
      <c r="FV83" s="35">
        <f t="shared" ref="FV83:FV97" si="81">IF(FU83&gt;0,(FU83/FR83)*12,FU83)</f>
        <v>10.643999999999998</v>
      </c>
      <c r="FW83" s="180"/>
      <c r="FX83" s="180" t="str">
        <f t="shared" ref="FX83:FX97" si="82">IF(FP83=GE83," ",GE83-FP83)</f>
        <v xml:space="preserve"> </v>
      </c>
      <c r="FY83" s="282"/>
      <c r="FZ83" s="274" t="s">
        <v>493</v>
      </c>
      <c r="GA83" s="268">
        <v>2018</v>
      </c>
      <c r="GB83" s="152" t="s">
        <v>497</v>
      </c>
      <c r="GC83" s="152" t="s">
        <v>117</v>
      </c>
      <c r="GD83" s="152" t="s">
        <v>496</v>
      </c>
      <c r="GE83" s="275">
        <v>80</v>
      </c>
      <c r="GF83" s="156"/>
      <c r="GG83" s="273">
        <f t="shared" ref="GG83:GG97" si="83">GE83-GF83</f>
        <v>80</v>
      </c>
      <c r="GH83" s="269">
        <v>28.43</v>
      </c>
      <c r="GI83" s="252">
        <f t="shared" ref="GI83:GI97" si="84">IF(GH83&gt;0,(GH83/GG83)*12,GH83)</f>
        <v>4.2645</v>
      </c>
    </row>
    <row r="84" spans="1:264" ht="12.75" customHeight="1" x14ac:dyDescent="0.25">
      <c r="J84" s="156"/>
      <c r="K84" s="156"/>
      <c r="L84" s="156"/>
      <c r="M84" s="152"/>
      <c r="N84" s="156"/>
      <c r="O84" s="156"/>
      <c r="P84" s="156"/>
      <c r="Q84" s="156"/>
      <c r="R84" s="156"/>
      <c r="V84"/>
      <c r="AB84" s="156"/>
      <c r="AC84" s="156"/>
      <c r="AD84" s="156"/>
      <c r="AE84" s="156"/>
      <c r="AF84" s="156"/>
      <c r="AG84" s="156"/>
      <c r="AH84" s="171"/>
      <c r="AI84" s="156"/>
      <c r="AJ84" s="156"/>
      <c r="AN84"/>
      <c r="AU84" s="156"/>
      <c r="AV84" s="156"/>
      <c r="AW84" s="156"/>
      <c r="AX84" s="177"/>
      <c r="AY84" s="156"/>
      <c r="AZ84" s="156"/>
      <c r="BA84" s="156"/>
      <c r="BB84" s="156"/>
      <c r="BC84" s="156"/>
      <c r="BD84" s="156"/>
      <c r="BH84" s="78"/>
      <c r="BO84" s="156"/>
      <c r="BP84" s="156"/>
      <c r="BQ84" s="156"/>
      <c r="BR84" s="177"/>
      <c r="BS84" s="156"/>
      <c r="BT84" s="156"/>
      <c r="BU84" s="156"/>
      <c r="BV84" s="156"/>
      <c r="BW84" s="156"/>
      <c r="BX84" s="156"/>
      <c r="BY84" s="156"/>
      <c r="CB84" s="24"/>
      <c r="CC84" s="3"/>
      <c r="CK84" s="180"/>
      <c r="CL84" s="180"/>
      <c r="CM84" s="196"/>
      <c r="CN84" s="197"/>
      <c r="CO84" s="192"/>
      <c r="CP84" s="156"/>
      <c r="CQ84" s="156"/>
      <c r="CR84" s="156"/>
      <c r="CS84" s="151"/>
      <c r="CT84" s="151"/>
      <c r="CX84" s="129"/>
      <c r="CY84" s="49"/>
      <c r="CZ84" s="49"/>
      <c r="DD84" s="130"/>
      <c r="DE84" s="156"/>
      <c r="DF84" s="156"/>
      <c r="DG84" s="214"/>
      <c r="DH84" s="215"/>
      <c r="DI84" s="209"/>
      <c r="DJ84" s="209"/>
      <c r="DK84" s="156"/>
      <c r="DL84" s="156"/>
      <c r="DM84" s="210"/>
      <c r="DN84" s="171"/>
      <c r="DQ84" s="56"/>
      <c r="DR84" s="129"/>
      <c r="DS84" s="49"/>
      <c r="DT84" s="49"/>
      <c r="DY84" s="130"/>
      <c r="DZ84" s="29"/>
      <c r="EA84" s="156"/>
      <c r="EB84" s="156"/>
      <c r="EC84" s="238"/>
      <c r="ED84" s="215"/>
      <c r="EE84" s="209"/>
      <c r="EF84" s="209"/>
      <c r="EG84" s="231"/>
      <c r="EH84" s="156"/>
      <c r="EI84" s="156"/>
      <c r="EJ84" s="156"/>
      <c r="EK84" s="180"/>
      <c r="EL84" s="171"/>
      <c r="EO84" s="57"/>
      <c r="EP84" s="138"/>
      <c r="EQ84" s="49"/>
      <c r="ER84" s="49"/>
      <c r="EW84" s="139"/>
      <c r="EX84" s="35"/>
      <c r="EY84" s="156" t="s">
        <v>498</v>
      </c>
      <c r="EZ84" s="156">
        <f>IF(ER84=FD84," ",FD84-ER84)</f>
        <v>168</v>
      </c>
      <c r="FA84" s="238" t="s">
        <v>499</v>
      </c>
      <c r="FB84" s="251" t="s">
        <v>500</v>
      </c>
      <c r="FC84" s="209">
        <v>2016</v>
      </c>
      <c r="FD84" s="209">
        <v>168</v>
      </c>
      <c r="FE84" s="156">
        <v>36</v>
      </c>
      <c r="FF84" s="169">
        <f t="shared" si="78"/>
        <v>132</v>
      </c>
      <c r="FG84" s="156" t="s">
        <v>57</v>
      </c>
      <c r="FH84" s="156" t="s">
        <v>58</v>
      </c>
      <c r="FI84" s="246">
        <v>218.69</v>
      </c>
      <c r="FJ84" s="252">
        <f t="shared" si="79"/>
        <v>19.880909090909093</v>
      </c>
      <c r="FK84" s="27" t="s">
        <v>411</v>
      </c>
      <c r="FL84" s="27" t="str">
        <f t="shared" si="80"/>
        <v xml:space="preserve"> </v>
      </c>
      <c r="FM84" s="57" t="s">
        <v>489</v>
      </c>
      <c r="FN84" s="31" t="s">
        <v>500</v>
      </c>
      <c r="FO84" s="20">
        <v>2017</v>
      </c>
      <c r="FP84" s="33">
        <v>168</v>
      </c>
      <c r="FQ84" s="27">
        <v>60</v>
      </c>
      <c r="FR84" s="6">
        <v>108</v>
      </c>
      <c r="FS84" t="s">
        <v>57</v>
      </c>
      <c r="FT84" t="s">
        <v>58</v>
      </c>
      <c r="FU84" s="11">
        <v>127.22</v>
      </c>
      <c r="FV84" s="35">
        <f t="shared" si="81"/>
        <v>14.135555555555555</v>
      </c>
      <c r="FW84" s="180"/>
      <c r="FX84" s="180" t="str">
        <f t="shared" si="82"/>
        <v xml:space="preserve"> </v>
      </c>
      <c r="FY84" s="282"/>
      <c r="FZ84" s="274" t="s">
        <v>500</v>
      </c>
      <c r="GA84" s="268">
        <v>2018</v>
      </c>
      <c r="GB84" s="152" t="s">
        <v>57</v>
      </c>
      <c r="GC84" s="152" t="s">
        <v>58</v>
      </c>
      <c r="GD84" s="152" t="s">
        <v>501</v>
      </c>
      <c r="GE84" s="275">
        <v>168</v>
      </c>
      <c r="GF84" s="156">
        <v>168</v>
      </c>
      <c r="GG84" s="273">
        <f t="shared" si="83"/>
        <v>0</v>
      </c>
      <c r="GH84" s="269">
        <v>0</v>
      </c>
      <c r="GI84" s="252">
        <f t="shared" si="84"/>
        <v>0</v>
      </c>
    </row>
    <row r="85" spans="1:264" ht="12.75" customHeight="1" x14ac:dyDescent="0.25">
      <c r="J85" s="156"/>
      <c r="K85" s="156"/>
      <c r="L85" s="156"/>
      <c r="M85" s="152"/>
      <c r="N85" s="156"/>
      <c r="O85" s="156"/>
      <c r="P85" s="156"/>
      <c r="Q85" s="156"/>
      <c r="R85" s="156"/>
      <c r="V85"/>
      <c r="AB85" s="156"/>
      <c r="AC85" s="156"/>
      <c r="AD85" s="156"/>
      <c r="AE85" s="156"/>
      <c r="AF85" s="156"/>
      <c r="AG85" s="156"/>
      <c r="AH85" s="171"/>
      <c r="AI85" s="156"/>
      <c r="AJ85" s="156"/>
      <c r="AN85"/>
      <c r="AU85" s="156"/>
      <c r="AV85" s="156"/>
      <c r="AW85" s="156"/>
      <c r="AX85" s="177"/>
      <c r="AY85" s="156"/>
      <c r="AZ85" s="156"/>
      <c r="BA85" s="156"/>
      <c r="BB85" s="156"/>
      <c r="BC85" s="156"/>
      <c r="BD85" s="156"/>
      <c r="BH85" s="78"/>
      <c r="BO85" s="156"/>
      <c r="BP85" s="156"/>
      <c r="BQ85" s="156"/>
      <c r="BR85" s="177"/>
      <c r="BS85" s="156"/>
      <c r="BT85" s="156"/>
      <c r="BU85" s="156"/>
      <c r="BV85" s="156"/>
      <c r="BW85" s="156"/>
      <c r="BX85" s="156"/>
      <c r="BY85" s="156"/>
      <c r="CB85" s="24"/>
      <c r="CC85" s="3"/>
      <c r="CK85" s="180" t="s">
        <v>851</v>
      </c>
      <c r="CL85" s="180">
        <f>IF(CD85=CR85," ",CR85-CD85)</f>
        <v>12</v>
      </c>
      <c r="CM85" s="196">
        <v>40148</v>
      </c>
      <c r="CN85" s="197" t="s">
        <v>504</v>
      </c>
      <c r="CO85" s="192" t="s">
        <v>861</v>
      </c>
      <c r="CP85" s="156" t="s">
        <v>505</v>
      </c>
      <c r="CQ85" s="156" t="s">
        <v>62</v>
      </c>
      <c r="CR85" s="156">
        <v>12</v>
      </c>
      <c r="CS85" s="151">
        <v>0</v>
      </c>
      <c r="CT85" s="168">
        <v>0</v>
      </c>
      <c r="CV85" s="25" t="str">
        <f>IF(CR85=CZ85," ",CZ85-CR85)</f>
        <v xml:space="preserve"> </v>
      </c>
      <c r="CX85" s="129" t="s">
        <v>504</v>
      </c>
      <c r="CY85" s="49">
        <v>2011</v>
      </c>
      <c r="CZ85" s="49">
        <v>12</v>
      </c>
      <c r="DA85" s="27" t="s">
        <v>506</v>
      </c>
      <c r="DC85" s="29">
        <f>(DD85/12)*CZ85</f>
        <v>0</v>
      </c>
      <c r="DD85" s="130">
        <v>0</v>
      </c>
      <c r="DE85" s="156"/>
      <c r="DF85" s="156" t="str">
        <f>IF(CZ85-DJ85=0," ",DJ85-CZ85)</f>
        <v xml:space="preserve"> </v>
      </c>
      <c r="DG85" s="156"/>
      <c r="DH85" s="209" t="s">
        <v>504</v>
      </c>
      <c r="DI85" s="209">
        <v>2012</v>
      </c>
      <c r="DJ85" s="209">
        <v>12</v>
      </c>
      <c r="DK85" s="156" t="s">
        <v>506</v>
      </c>
      <c r="DL85" s="156"/>
      <c r="DM85" s="210">
        <v>0</v>
      </c>
      <c r="DN85" s="171">
        <f>(DM85/DJ85)*12</f>
        <v>0</v>
      </c>
      <c r="DP85" s="27" t="str">
        <f>IF(DJ85-DT86=0," ",DT86-DJ85)</f>
        <v xml:space="preserve"> </v>
      </c>
      <c r="DR85" s="129"/>
      <c r="DS85" s="49"/>
      <c r="DT85" s="49"/>
      <c r="DY85" s="130"/>
      <c r="DZ85" s="29"/>
      <c r="EA85" s="156" t="s">
        <v>492</v>
      </c>
      <c r="EB85" s="156">
        <f>IF(DT85-EF85=0," ",EF85-DT85)</f>
        <v>194</v>
      </c>
      <c r="EC85" s="238">
        <v>41671</v>
      </c>
      <c r="ED85" s="215" t="s">
        <v>502</v>
      </c>
      <c r="EE85" s="209">
        <v>2014</v>
      </c>
      <c r="EF85" s="209">
        <v>194</v>
      </c>
      <c r="EG85" s="231">
        <v>181</v>
      </c>
      <c r="EH85" s="156">
        <v>375</v>
      </c>
      <c r="EI85" s="156" t="s">
        <v>123</v>
      </c>
      <c r="EJ85" s="156"/>
      <c r="EK85" s="180">
        <v>186.44</v>
      </c>
      <c r="EL85" s="171">
        <f t="shared" si="76"/>
        <v>5.9660799999999998</v>
      </c>
      <c r="EN85" s="27" t="str">
        <f>IF(EF85=ER85," ",ER85-EF85)</f>
        <v xml:space="preserve"> </v>
      </c>
      <c r="EO85" s="57"/>
      <c r="EP85" s="138" t="s">
        <v>502</v>
      </c>
      <c r="EQ85" s="49">
        <v>2015</v>
      </c>
      <c r="ER85" s="49">
        <v>194</v>
      </c>
      <c r="ES85" s="27">
        <v>97</v>
      </c>
      <c r="ET85" s="27">
        <v>291</v>
      </c>
      <c r="EU85" s="27" t="s">
        <v>123</v>
      </c>
      <c r="EW85" s="139">
        <v>146.58000000000001</v>
      </c>
      <c r="EX85" s="35">
        <f t="shared" si="77"/>
        <v>6.0445360824742274</v>
      </c>
      <c r="EY85" s="156"/>
      <c r="EZ85" s="156" t="str">
        <f>IF(ER85=FD85," ",FD85-ER85)</f>
        <v xml:space="preserve"> </v>
      </c>
      <c r="FA85" s="238"/>
      <c r="FB85" s="251" t="s">
        <v>502</v>
      </c>
      <c r="FC85" s="209">
        <v>2016</v>
      </c>
      <c r="FD85" s="209">
        <v>194</v>
      </c>
      <c r="FE85" s="156"/>
      <c r="FF85" s="169">
        <f t="shared" si="78"/>
        <v>194</v>
      </c>
      <c r="FG85" s="156" t="s">
        <v>123</v>
      </c>
      <c r="FH85" s="156"/>
      <c r="FI85" s="246">
        <v>106.83</v>
      </c>
      <c r="FJ85" s="252">
        <f t="shared" si="79"/>
        <v>6.6080412371134027</v>
      </c>
      <c r="FL85" s="27" t="str">
        <f t="shared" si="80"/>
        <v xml:space="preserve"> </v>
      </c>
      <c r="FM85" s="57"/>
      <c r="FN85" s="31" t="s">
        <v>502</v>
      </c>
      <c r="FO85" s="20">
        <v>2017</v>
      </c>
      <c r="FP85" s="33">
        <v>194</v>
      </c>
      <c r="FR85" s="34">
        <v>194</v>
      </c>
      <c r="FS85" t="s">
        <v>123</v>
      </c>
      <c r="FT85" t="s">
        <v>66</v>
      </c>
      <c r="FU85" s="11">
        <v>126.48</v>
      </c>
      <c r="FV85" s="35">
        <f t="shared" si="81"/>
        <v>7.8235051546391752</v>
      </c>
      <c r="FW85" s="180"/>
      <c r="FX85" s="180" t="str">
        <f t="shared" si="82"/>
        <v xml:space="preserve"> </v>
      </c>
      <c r="FY85" s="282"/>
      <c r="FZ85" s="274" t="s">
        <v>502</v>
      </c>
      <c r="GA85" s="268">
        <v>2018</v>
      </c>
      <c r="GB85" s="152" t="s">
        <v>123</v>
      </c>
      <c r="GC85" s="152" t="s">
        <v>66</v>
      </c>
      <c r="GD85" s="152" t="s">
        <v>503</v>
      </c>
      <c r="GE85" s="275">
        <v>194</v>
      </c>
      <c r="GF85" s="156"/>
      <c r="GG85" s="273">
        <f t="shared" si="83"/>
        <v>194</v>
      </c>
      <c r="GH85" s="269">
        <v>55.42</v>
      </c>
      <c r="GI85" s="252">
        <f t="shared" si="84"/>
        <v>3.4280412371134021</v>
      </c>
    </row>
    <row r="86" spans="1:264" ht="13.15" customHeight="1" x14ac:dyDescent="0.25">
      <c r="J86" s="156"/>
      <c r="K86" s="156"/>
      <c r="L86" s="156"/>
      <c r="M86" s="152"/>
      <c r="N86" s="156"/>
      <c r="O86" s="156"/>
      <c r="P86" s="156"/>
      <c r="Q86" s="156"/>
      <c r="R86" s="156"/>
      <c r="V86"/>
      <c r="AB86" s="156"/>
      <c r="AC86" s="156"/>
      <c r="AD86" s="156"/>
      <c r="AE86" s="156"/>
      <c r="AF86" s="156"/>
      <c r="AG86" s="156"/>
      <c r="AH86" s="171"/>
      <c r="AI86" s="156"/>
      <c r="AJ86" s="156"/>
      <c r="AN86"/>
      <c r="AU86" s="156"/>
      <c r="AV86" s="156"/>
      <c r="AW86" s="156"/>
      <c r="AX86" s="177"/>
      <c r="AY86" s="156"/>
      <c r="AZ86" s="156"/>
      <c r="BA86" s="156"/>
      <c r="BB86" s="156"/>
      <c r="BC86" s="156"/>
      <c r="BD86" s="156"/>
      <c r="BH86" s="78"/>
      <c r="BO86" s="156"/>
      <c r="BP86" s="156"/>
      <c r="BQ86" s="156"/>
      <c r="BR86" s="177"/>
      <c r="BS86" s="156"/>
      <c r="BT86" s="156"/>
      <c r="BU86" s="156"/>
      <c r="BV86" s="156"/>
      <c r="BW86" s="156"/>
      <c r="BX86" s="156"/>
      <c r="BY86" s="156"/>
      <c r="CB86" s="24"/>
      <c r="CC86" s="3"/>
      <c r="CK86" s="180"/>
      <c r="CL86" s="180"/>
      <c r="CM86" s="196"/>
      <c r="CN86" s="197"/>
      <c r="CO86" s="192"/>
      <c r="CP86" s="156"/>
      <c r="CQ86" s="156"/>
      <c r="CR86" s="156"/>
      <c r="CS86" s="151"/>
      <c r="CT86" s="151"/>
      <c r="CX86" s="129"/>
      <c r="CY86" s="49"/>
      <c r="CZ86" s="49"/>
      <c r="DD86" s="130"/>
      <c r="DE86" s="156"/>
      <c r="DF86" s="156"/>
      <c r="DG86" s="156"/>
      <c r="DH86" s="209"/>
      <c r="DI86" s="209"/>
      <c r="DJ86" s="209"/>
      <c r="DK86" s="156"/>
      <c r="DL86" s="156"/>
      <c r="DM86" s="210"/>
      <c r="DN86" s="171"/>
      <c r="DR86" s="49" t="s">
        <v>504</v>
      </c>
      <c r="DS86" s="49">
        <v>2013</v>
      </c>
      <c r="DT86" s="49">
        <v>12</v>
      </c>
      <c r="DU86" s="27">
        <v>0</v>
      </c>
      <c r="DV86" s="27">
        <v>12</v>
      </c>
      <c r="DW86" s="27" t="s">
        <v>507</v>
      </c>
      <c r="DY86" s="130">
        <v>0</v>
      </c>
      <c r="DZ86" s="29">
        <f t="shared" ref="DZ86:DZ97" si="85">IF(DY86=0,0,(DY86/DV86)*12)</f>
        <v>0</v>
      </c>
      <c r="EA86" s="156"/>
      <c r="EB86" s="156" t="str">
        <f>IF(DT86-EF86=0," ",EF86-DT86)</f>
        <v xml:space="preserve"> </v>
      </c>
      <c r="EC86" s="230"/>
      <c r="ED86" s="209" t="s">
        <v>504</v>
      </c>
      <c r="EE86" s="209">
        <v>2014</v>
      </c>
      <c r="EF86" s="209">
        <v>12</v>
      </c>
      <c r="EG86" s="231">
        <v>0</v>
      </c>
      <c r="EH86" s="156">
        <v>12</v>
      </c>
      <c r="EI86" s="156" t="s">
        <v>507</v>
      </c>
      <c r="EJ86" s="156"/>
      <c r="EK86" s="180">
        <v>0</v>
      </c>
      <c r="EL86" s="171">
        <f t="shared" si="76"/>
        <v>0</v>
      </c>
      <c r="EN86" s="27" t="str">
        <f>IF(EF86=ER86," ",ER86-EF86)</f>
        <v xml:space="preserve"> </v>
      </c>
      <c r="EP86" s="138" t="s">
        <v>504</v>
      </c>
      <c r="EQ86" s="49">
        <v>2015</v>
      </c>
      <c r="ER86" s="49">
        <v>12</v>
      </c>
      <c r="ES86" s="27">
        <v>0</v>
      </c>
      <c r="ET86" s="27">
        <v>12</v>
      </c>
      <c r="EU86" s="27" t="s">
        <v>507</v>
      </c>
      <c r="EW86" s="140">
        <v>0</v>
      </c>
      <c r="EX86" s="35">
        <f t="shared" si="77"/>
        <v>0</v>
      </c>
      <c r="EY86" s="156"/>
      <c r="EZ86" s="156" t="str">
        <f>IF(ER86=FD86," ",FD86-ER86)</f>
        <v xml:space="preserve"> </v>
      </c>
      <c r="FA86" s="230"/>
      <c r="FB86" s="251" t="s">
        <v>504</v>
      </c>
      <c r="FC86" s="209">
        <v>2016</v>
      </c>
      <c r="FD86" s="209">
        <v>12</v>
      </c>
      <c r="FE86" s="156"/>
      <c r="FF86" s="169">
        <f t="shared" si="78"/>
        <v>12</v>
      </c>
      <c r="FG86" s="156" t="s">
        <v>508</v>
      </c>
      <c r="FH86" s="156"/>
      <c r="FI86" s="246">
        <v>0</v>
      </c>
      <c r="FJ86" s="252">
        <f t="shared" si="79"/>
        <v>0</v>
      </c>
      <c r="FL86" s="27" t="str">
        <f t="shared" si="80"/>
        <v xml:space="preserve"> </v>
      </c>
      <c r="FN86" s="31" t="s">
        <v>504</v>
      </c>
      <c r="FO86" s="20">
        <v>2017</v>
      </c>
      <c r="FP86" s="33">
        <v>12</v>
      </c>
      <c r="FR86" s="34">
        <v>12</v>
      </c>
      <c r="FS86" t="s">
        <v>510</v>
      </c>
      <c r="FT86" t="s">
        <v>66</v>
      </c>
      <c r="FU86" s="11">
        <v>0</v>
      </c>
      <c r="FV86" s="35">
        <f t="shared" si="81"/>
        <v>0</v>
      </c>
      <c r="FW86" s="180"/>
      <c r="FX86" s="180" t="str">
        <f t="shared" si="82"/>
        <v xml:space="preserve"> </v>
      </c>
      <c r="FY86" s="235"/>
      <c r="FZ86" s="274" t="s">
        <v>504</v>
      </c>
      <c r="GA86" s="268">
        <v>2018</v>
      </c>
      <c r="GB86" s="152" t="s">
        <v>510</v>
      </c>
      <c r="GC86" s="152" t="s">
        <v>66</v>
      </c>
      <c r="GD86" s="152" t="s">
        <v>509</v>
      </c>
      <c r="GE86" s="275">
        <v>12</v>
      </c>
      <c r="GF86" s="156"/>
      <c r="GG86" s="273">
        <f t="shared" si="83"/>
        <v>12</v>
      </c>
      <c r="GH86" s="269">
        <v>0</v>
      </c>
      <c r="GI86" s="252">
        <f t="shared" si="84"/>
        <v>0</v>
      </c>
    </row>
    <row r="87" spans="1:264" ht="12.75" customHeight="1" x14ac:dyDescent="0.25">
      <c r="A87" s="4"/>
      <c r="B87" s="4"/>
      <c r="C87"/>
      <c r="D87"/>
      <c r="E87"/>
      <c r="F87"/>
      <c r="G87" s="76"/>
      <c r="H87" s="76"/>
      <c r="I87" s="76"/>
      <c r="J87" s="151"/>
      <c r="K87" s="151"/>
      <c r="L87" s="152"/>
      <c r="M87" s="152"/>
      <c r="N87" s="152"/>
      <c r="O87" s="152"/>
      <c r="P87" s="153"/>
      <c r="Q87" s="153"/>
      <c r="R87" s="153"/>
      <c r="S87" s="77"/>
      <c r="T87" s="77"/>
      <c r="U87"/>
      <c r="V87"/>
      <c r="W87"/>
      <c r="X87"/>
      <c r="Y87" s="76"/>
      <c r="Z87" s="76"/>
      <c r="AA87" s="76"/>
      <c r="AB87" s="151"/>
      <c r="AC87" s="151"/>
      <c r="AD87" s="156"/>
      <c r="AE87" s="156"/>
      <c r="AF87" s="156"/>
      <c r="AG87" s="156"/>
      <c r="AH87" s="171"/>
      <c r="AI87" s="156"/>
      <c r="AJ87" s="156"/>
      <c r="AK87" s="4" t="s">
        <v>848</v>
      </c>
      <c r="AL87" s="4">
        <v>96</v>
      </c>
      <c r="AM87" t="s">
        <v>515</v>
      </c>
      <c r="AN87">
        <v>2005</v>
      </c>
      <c r="AO87" t="s">
        <v>760</v>
      </c>
      <c r="AP87" t="s">
        <v>684</v>
      </c>
      <c r="AQ87" s="76">
        <v>96</v>
      </c>
      <c r="AR87" s="76">
        <v>0</v>
      </c>
      <c r="AS87">
        <v>45.67</v>
      </c>
      <c r="AT87" s="76">
        <v>5.7087500000000002</v>
      </c>
      <c r="AU87" s="156"/>
      <c r="AV87" s="162"/>
      <c r="AW87" s="152">
        <v>923360100</v>
      </c>
      <c r="AX87" s="177">
        <v>2006</v>
      </c>
      <c r="AY87" s="152" t="s">
        <v>517</v>
      </c>
      <c r="AZ87" s="152" t="s">
        <v>649</v>
      </c>
      <c r="BA87" s="152">
        <v>96</v>
      </c>
      <c r="BB87" s="152">
        <v>74</v>
      </c>
      <c r="BC87" s="152">
        <v>85.44</v>
      </c>
      <c r="BD87" s="152">
        <v>10.68</v>
      </c>
      <c r="BF87" s="6"/>
      <c r="BG87" s="78" t="s">
        <v>515</v>
      </c>
      <c r="BH87" s="78" t="s">
        <v>864</v>
      </c>
      <c r="BI87" s="78" t="s">
        <v>516</v>
      </c>
      <c r="BJ87" s="78" t="s">
        <v>122</v>
      </c>
      <c r="BK87">
        <v>96</v>
      </c>
      <c r="BL87">
        <v>74</v>
      </c>
      <c r="BM87">
        <v>47.67</v>
      </c>
      <c r="BN87">
        <v>6</v>
      </c>
      <c r="BO87" s="156"/>
      <c r="BP87" s="162"/>
      <c r="BQ87" s="152">
        <v>923360100</v>
      </c>
      <c r="BR87" s="177">
        <v>2008</v>
      </c>
      <c r="BS87" s="152" t="s">
        <v>517</v>
      </c>
      <c r="BT87" s="152" t="s">
        <v>649</v>
      </c>
      <c r="BU87" s="152">
        <v>96</v>
      </c>
      <c r="BV87" s="152">
        <v>74</v>
      </c>
      <c r="BW87" s="152">
        <v>170</v>
      </c>
      <c r="BX87" s="152">
        <v>56.84</v>
      </c>
      <c r="BY87" s="152">
        <v>7.11</v>
      </c>
      <c r="CB87" s="24" t="s">
        <v>515</v>
      </c>
      <c r="CC87" s="3" t="s">
        <v>865</v>
      </c>
      <c r="CD87" s="27">
        <v>96</v>
      </c>
      <c r="CE87" s="82">
        <v>74</v>
      </c>
      <c r="CF87" s="82">
        <v>170</v>
      </c>
      <c r="CG87" s="82" t="s">
        <v>516</v>
      </c>
      <c r="CH87" s="82" t="s">
        <v>122</v>
      </c>
      <c r="CI87" s="82">
        <v>82.84</v>
      </c>
      <c r="CJ87" s="82">
        <v>10.32</v>
      </c>
      <c r="CK87" s="180"/>
      <c r="CL87" s="180" t="str">
        <f>IF(CD87=CR87," ",CR87-CD87)</f>
        <v xml:space="preserve"> </v>
      </c>
      <c r="CM87" s="196"/>
      <c r="CN87" s="197" t="s">
        <v>515</v>
      </c>
      <c r="CO87" s="192" t="s">
        <v>861</v>
      </c>
      <c r="CP87" s="156" t="s">
        <v>516</v>
      </c>
      <c r="CQ87" s="156" t="s">
        <v>122</v>
      </c>
      <c r="CR87" s="156">
        <v>96</v>
      </c>
      <c r="CS87" s="151">
        <v>79.38</v>
      </c>
      <c r="CT87" s="168">
        <v>9.9224999999999994</v>
      </c>
      <c r="CV87" s="25" t="str">
        <f>IF(CR87=CZ87," ",CZ87-CR87)</f>
        <v xml:space="preserve"> </v>
      </c>
      <c r="CX87" s="129" t="s">
        <v>515</v>
      </c>
      <c r="CY87" s="49">
        <v>2011</v>
      </c>
      <c r="CZ87" s="49">
        <v>96</v>
      </c>
      <c r="DA87" s="27" t="s">
        <v>517</v>
      </c>
      <c r="DB87" s="27" t="s">
        <v>124</v>
      </c>
      <c r="DC87" s="29">
        <f>(DD87/12)*CZ87</f>
        <v>88.72</v>
      </c>
      <c r="DD87" s="130">
        <v>11.09</v>
      </c>
      <c r="DE87" s="156"/>
      <c r="DF87" s="156" t="str">
        <f>IF(CZ87-DJ87=0," ",DJ87-CZ87)</f>
        <v xml:space="preserve"> </v>
      </c>
      <c r="DG87" s="156"/>
      <c r="DH87" s="209" t="s">
        <v>515</v>
      </c>
      <c r="DI87" s="209">
        <v>2012</v>
      </c>
      <c r="DJ87" s="209">
        <v>96</v>
      </c>
      <c r="DK87" s="156" t="s">
        <v>517</v>
      </c>
      <c r="DL87" s="156" t="s">
        <v>124</v>
      </c>
      <c r="DM87" s="210">
        <v>141.32</v>
      </c>
      <c r="DN87" s="171">
        <f>(DM87/DJ87)*12</f>
        <v>17.664999999999999</v>
      </c>
      <c r="DO87" s="27" t="s">
        <v>371</v>
      </c>
      <c r="DP87" s="27" t="str">
        <f>IF(DJ87-DT88=0," ",DT88-DJ87)</f>
        <v xml:space="preserve"> </v>
      </c>
      <c r="DQ87" s="27" t="s">
        <v>372</v>
      </c>
      <c r="DR87" s="49"/>
      <c r="DS87" s="49"/>
      <c r="DT87" s="49"/>
      <c r="DY87" s="130"/>
      <c r="DZ87" s="29"/>
      <c r="EA87" s="156"/>
      <c r="EB87" s="156"/>
      <c r="EC87" s="230"/>
      <c r="ED87" s="209"/>
      <c r="EE87" s="209"/>
      <c r="EF87" s="209"/>
      <c r="EG87" s="231"/>
      <c r="EH87" s="156"/>
      <c r="EI87" s="156"/>
      <c r="EJ87" s="156"/>
      <c r="EK87" s="180"/>
      <c r="EL87" s="171"/>
      <c r="EP87" s="138"/>
      <c r="EQ87" s="49"/>
      <c r="ER87" s="49"/>
      <c r="EW87" s="140"/>
      <c r="EX87" s="35"/>
      <c r="EY87" s="156"/>
      <c r="EZ87" s="156"/>
      <c r="FA87" s="230"/>
      <c r="FB87" s="251"/>
      <c r="FC87" s="209"/>
      <c r="FD87" s="209"/>
      <c r="FE87" s="156"/>
      <c r="FF87" s="169"/>
      <c r="FG87" s="156"/>
      <c r="FH87" s="156"/>
      <c r="FI87" s="246"/>
      <c r="FJ87" s="252"/>
      <c r="FK87" s="27" t="s">
        <v>511</v>
      </c>
      <c r="FL87" s="27">
        <f t="shared" si="80"/>
        <v>81</v>
      </c>
      <c r="FM87" s="30" t="s">
        <v>110</v>
      </c>
      <c r="FN87" s="31" t="s">
        <v>512</v>
      </c>
      <c r="FO87" s="20">
        <v>2017</v>
      </c>
      <c r="FP87" s="33">
        <v>81</v>
      </c>
      <c r="FR87" s="34">
        <v>81</v>
      </c>
      <c r="FS87" t="s">
        <v>514</v>
      </c>
      <c r="FT87" t="s">
        <v>108</v>
      </c>
      <c r="FU87" s="11">
        <v>115.05</v>
      </c>
      <c r="FV87" s="35">
        <f t="shared" si="81"/>
        <v>17.044444444444444</v>
      </c>
      <c r="FW87" s="180"/>
      <c r="FX87" s="180" t="str">
        <f t="shared" si="82"/>
        <v xml:space="preserve"> </v>
      </c>
      <c r="FY87" s="235"/>
      <c r="FZ87" s="274" t="s">
        <v>512</v>
      </c>
      <c r="GA87" s="268">
        <v>2018</v>
      </c>
      <c r="GB87" s="152" t="s">
        <v>514</v>
      </c>
      <c r="GC87" s="152" t="s">
        <v>108</v>
      </c>
      <c r="GD87" s="152" t="s">
        <v>513</v>
      </c>
      <c r="GE87" s="275">
        <v>81</v>
      </c>
      <c r="GF87" s="156">
        <v>25</v>
      </c>
      <c r="GG87" s="273">
        <f t="shared" si="83"/>
        <v>56</v>
      </c>
      <c r="GH87" s="269">
        <v>24.57</v>
      </c>
      <c r="GI87" s="252">
        <f t="shared" si="84"/>
        <v>5.2650000000000006</v>
      </c>
    </row>
    <row r="88" spans="1:264" ht="12.75" customHeight="1" x14ac:dyDescent="0.25">
      <c r="J88" s="156"/>
      <c r="K88" s="156"/>
      <c r="L88" s="156"/>
      <c r="M88" s="152"/>
      <c r="N88" s="156"/>
      <c r="O88" s="156"/>
      <c r="P88" s="156"/>
      <c r="Q88" s="156"/>
      <c r="R88" s="156"/>
      <c r="V88"/>
      <c r="AB88" s="156"/>
      <c r="AC88" s="156"/>
      <c r="AD88" s="156"/>
      <c r="AE88" s="156"/>
      <c r="AF88" s="156"/>
      <c r="AG88" s="156"/>
      <c r="AH88" s="171"/>
      <c r="AI88" s="156"/>
      <c r="AJ88" s="156"/>
      <c r="AN88"/>
      <c r="AU88" s="156"/>
      <c r="AV88" s="156"/>
      <c r="AW88" s="156"/>
      <c r="AX88" s="177"/>
      <c r="AY88" s="156"/>
      <c r="AZ88" s="156"/>
      <c r="BA88" s="156"/>
      <c r="BB88" s="156"/>
      <c r="BC88" s="156"/>
      <c r="BD88" s="156"/>
      <c r="BH88" s="78"/>
      <c r="BO88" s="156"/>
      <c r="BP88" s="156"/>
      <c r="BQ88" s="156"/>
      <c r="BR88" s="177"/>
      <c r="BS88" s="156"/>
      <c r="BT88" s="156"/>
      <c r="BU88" s="156"/>
      <c r="BV88" s="156"/>
      <c r="BW88" s="156"/>
      <c r="BX88" s="156"/>
      <c r="BY88" s="156"/>
      <c r="CB88" s="24"/>
      <c r="CC88" s="3"/>
      <c r="CK88" s="180"/>
      <c r="CL88" s="180" t="str">
        <f>IF(CD88=CR88," ",CR88-CD88)</f>
        <v xml:space="preserve"> </v>
      </c>
      <c r="CM88" s="196"/>
      <c r="CN88" s="197"/>
      <c r="CO88" s="192"/>
      <c r="CP88" s="156"/>
      <c r="CQ88" s="156"/>
      <c r="CR88" s="156"/>
      <c r="CS88" s="151"/>
      <c r="CT88" s="151"/>
      <c r="CV88" s="25" t="str">
        <f>IF(CR88=CZ88," ",CZ88-CR88)</f>
        <v xml:space="preserve"> </v>
      </c>
      <c r="CX88" s="129"/>
      <c r="CY88" s="49"/>
      <c r="CZ88" s="49"/>
      <c r="DD88" s="130"/>
      <c r="DE88" s="156"/>
      <c r="DF88" s="156"/>
      <c r="DG88" s="156"/>
      <c r="DH88" s="209"/>
      <c r="DI88" s="209"/>
      <c r="DJ88" s="209"/>
      <c r="DK88" s="156"/>
      <c r="DL88" s="156"/>
      <c r="DM88" s="210"/>
      <c r="DN88" s="171"/>
      <c r="DO88" s="27" t="s">
        <v>519</v>
      </c>
      <c r="DP88" s="27">
        <f>IF(DJ88-DT89=0," ",DT89-DJ88)</f>
        <v>15</v>
      </c>
      <c r="DQ88" s="56">
        <v>41306</v>
      </c>
      <c r="DR88" s="49" t="s">
        <v>515</v>
      </c>
      <c r="DS88" s="49">
        <v>2013</v>
      </c>
      <c r="DT88" s="49">
        <v>96</v>
      </c>
      <c r="DU88" s="27">
        <v>77</v>
      </c>
      <c r="DV88" s="27">
        <v>173</v>
      </c>
      <c r="DW88" s="27" t="s">
        <v>373</v>
      </c>
      <c r="DX88" s="27" t="s">
        <v>124</v>
      </c>
      <c r="DY88" s="130">
        <v>0</v>
      </c>
      <c r="DZ88" s="29">
        <f t="shared" si="85"/>
        <v>0</v>
      </c>
      <c r="EA88" s="156"/>
      <c r="EB88" s="156" t="str">
        <f>IF(DT88-EF88=0," ",EF88-DT88)</f>
        <v xml:space="preserve"> </v>
      </c>
      <c r="EC88" s="230"/>
      <c r="ED88" s="209" t="s">
        <v>515</v>
      </c>
      <c r="EE88" s="209">
        <v>2014</v>
      </c>
      <c r="EF88" s="209">
        <v>96</v>
      </c>
      <c r="EG88" s="231">
        <v>-52</v>
      </c>
      <c r="EH88" s="156">
        <v>44</v>
      </c>
      <c r="EI88" s="156" t="s">
        <v>124</v>
      </c>
      <c r="EJ88" s="156"/>
      <c r="EK88" s="180">
        <v>0</v>
      </c>
      <c r="EL88" s="171">
        <f t="shared" si="76"/>
        <v>0</v>
      </c>
      <c r="EN88" s="27" t="str">
        <f>IF(EF88=ER88," ",ER88-EF88)</f>
        <v xml:space="preserve"> </v>
      </c>
      <c r="EP88" s="138" t="s">
        <v>515</v>
      </c>
      <c r="EQ88" s="49">
        <v>2015</v>
      </c>
      <c r="ER88" s="49">
        <v>96</v>
      </c>
      <c r="ES88" s="27">
        <v>-45</v>
      </c>
      <c r="ET88" s="27">
        <v>51</v>
      </c>
      <c r="EU88" s="27" t="s">
        <v>124</v>
      </c>
      <c r="EW88" s="140">
        <v>0</v>
      </c>
      <c r="EX88" s="35">
        <f t="shared" si="77"/>
        <v>0</v>
      </c>
      <c r="EY88" s="156"/>
      <c r="EZ88" s="156" t="str">
        <f t="shared" ref="EZ88:EZ97" si="86">IF(ER88=FD88," ",FD88-ER88)</f>
        <v xml:space="preserve"> </v>
      </c>
      <c r="FA88" s="230"/>
      <c r="FB88" s="251" t="s">
        <v>515</v>
      </c>
      <c r="FC88" s="209">
        <v>2016</v>
      </c>
      <c r="FD88" s="209">
        <v>96</v>
      </c>
      <c r="FE88" s="156"/>
      <c r="FF88" s="169">
        <f t="shared" si="78"/>
        <v>96</v>
      </c>
      <c r="FG88" s="156" t="s">
        <v>124</v>
      </c>
      <c r="FH88" s="156"/>
      <c r="FI88" s="246">
        <v>0</v>
      </c>
      <c r="FJ88" s="252">
        <f t="shared" si="79"/>
        <v>0</v>
      </c>
      <c r="FL88" s="27" t="str">
        <f t="shared" si="80"/>
        <v xml:space="preserve"> </v>
      </c>
      <c r="FN88" s="31" t="s">
        <v>515</v>
      </c>
      <c r="FO88" s="20">
        <v>2017</v>
      </c>
      <c r="FP88" s="33">
        <v>96</v>
      </c>
      <c r="FR88" s="34">
        <v>96</v>
      </c>
      <c r="FS88" t="s">
        <v>123</v>
      </c>
      <c r="FT88" t="s">
        <v>66</v>
      </c>
      <c r="FU88" s="11">
        <v>0</v>
      </c>
      <c r="FV88" s="35">
        <f t="shared" si="81"/>
        <v>0</v>
      </c>
      <c r="FW88" s="180"/>
      <c r="FX88" s="180" t="str">
        <f t="shared" si="82"/>
        <v xml:space="preserve"> </v>
      </c>
      <c r="FY88" s="235"/>
      <c r="FZ88" s="274" t="s">
        <v>515</v>
      </c>
      <c r="GA88" s="268">
        <v>2018</v>
      </c>
      <c r="GB88" s="152" t="s">
        <v>123</v>
      </c>
      <c r="GC88" s="152" t="s">
        <v>66</v>
      </c>
      <c r="GD88" s="152" t="s">
        <v>518</v>
      </c>
      <c r="GE88" s="275">
        <v>96</v>
      </c>
      <c r="GF88" s="156"/>
      <c r="GG88" s="273">
        <f t="shared" si="83"/>
        <v>96</v>
      </c>
      <c r="GH88" s="269">
        <v>0</v>
      </c>
      <c r="GI88" s="252">
        <f t="shared" si="84"/>
        <v>0</v>
      </c>
    </row>
    <row r="89" spans="1:264" ht="12.75" customHeight="1" x14ac:dyDescent="0.25">
      <c r="J89" s="156"/>
      <c r="K89" s="156"/>
      <c r="L89" s="156"/>
      <c r="M89" s="152"/>
      <c r="N89" s="156"/>
      <c r="O89" s="156"/>
      <c r="P89" s="156"/>
      <c r="Q89" s="156"/>
      <c r="R89" s="156"/>
      <c r="V89"/>
      <c r="AB89" s="156"/>
      <c r="AC89" s="156"/>
      <c r="AD89" s="156"/>
      <c r="AE89" s="156"/>
      <c r="AF89" s="156"/>
      <c r="AG89" s="156"/>
      <c r="AH89" s="171"/>
      <c r="AI89" s="156"/>
      <c r="AJ89" s="156"/>
      <c r="AN89"/>
      <c r="AU89" s="156"/>
      <c r="AV89" s="156"/>
      <c r="AW89" s="156"/>
      <c r="AX89" s="177"/>
      <c r="AY89" s="156"/>
      <c r="AZ89" s="156"/>
      <c r="BA89" s="156"/>
      <c r="BB89" s="156"/>
      <c r="BC89" s="156"/>
      <c r="BD89" s="156"/>
      <c r="BH89" s="78"/>
      <c r="BO89" s="156"/>
      <c r="BP89" s="156"/>
      <c r="BQ89" s="156"/>
      <c r="BR89" s="177"/>
      <c r="BS89" s="156"/>
      <c r="BT89" s="156"/>
      <c r="BU89" s="156"/>
      <c r="BV89" s="156"/>
      <c r="BW89" s="156"/>
      <c r="BX89" s="156"/>
      <c r="BY89" s="156"/>
      <c r="CB89" s="24"/>
      <c r="CC89" s="3"/>
      <c r="CK89" s="180"/>
      <c r="CL89" s="180" t="str">
        <f>IF(CD89=CR89," ",CR89-CD89)</f>
        <v xml:space="preserve"> </v>
      </c>
      <c r="CM89" s="196"/>
      <c r="CN89" s="197"/>
      <c r="CO89" s="192"/>
      <c r="CP89" s="156"/>
      <c r="CQ89" s="156"/>
      <c r="CR89" s="156"/>
      <c r="CS89" s="151"/>
      <c r="CT89" s="151"/>
      <c r="CV89" s="25" t="str">
        <f>IF(CR89=CZ89," ",CZ89-CR89)</f>
        <v xml:space="preserve"> </v>
      </c>
      <c r="CX89" s="129"/>
      <c r="CY89" s="49"/>
      <c r="CZ89" s="49"/>
      <c r="DD89" s="130"/>
      <c r="DE89" s="156"/>
      <c r="DF89" s="156"/>
      <c r="DG89" s="156"/>
      <c r="DH89" s="209"/>
      <c r="DI89" s="209"/>
      <c r="DJ89" s="209"/>
      <c r="DK89" s="156"/>
      <c r="DL89" s="156"/>
      <c r="DM89" s="210"/>
      <c r="DN89" s="171"/>
      <c r="DO89" s="27" t="s">
        <v>524</v>
      </c>
      <c r="DP89" s="27">
        <f>IF(DJ89-DT90=0," ",DT90-DJ89)</f>
        <v>25</v>
      </c>
      <c r="DQ89" s="56">
        <v>41306</v>
      </c>
      <c r="DR89" s="24" t="s">
        <v>520</v>
      </c>
      <c r="DS89" s="49">
        <v>2013</v>
      </c>
      <c r="DT89" s="49">
        <v>15</v>
      </c>
      <c r="DU89" s="27">
        <v>-15</v>
      </c>
      <c r="DV89" s="27">
        <v>0</v>
      </c>
      <c r="DW89" s="27" t="s">
        <v>521</v>
      </c>
      <c r="DY89" s="130">
        <v>0</v>
      </c>
      <c r="DZ89" s="29">
        <f t="shared" si="85"/>
        <v>0</v>
      </c>
      <c r="EA89" s="156"/>
      <c r="EB89" s="156" t="str">
        <f>IF(DT89-EF89=0," ",EF89-DT89)</f>
        <v xml:space="preserve"> </v>
      </c>
      <c r="EC89" s="238"/>
      <c r="ED89" s="197" t="s">
        <v>520</v>
      </c>
      <c r="EE89" s="209">
        <v>2014</v>
      </c>
      <c r="EF89" s="209">
        <v>15</v>
      </c>
      <c r="EG89" s="231">
        <v>-15</v>
      </c>
      <c r="EH89" s="156">
        <v>0</v>
      </c>
      <c r="EI89" s="156" t="s">
        <v>521</v>
      </c>
      <c r="EJ89" s="156"/>
      <c r="EK89" s="180">
        <v>0</v>
      </c>
      <c r="EL89" s="171">
        <f t="shared" si="76"/>
        <v>0</v>
      </c>
      <c r="EN89" s="27" t="str">
        <f>IF(EF89=ER89," ",ER89-EF89)</f>
        <v xml:space="preserve"> </v>
      </c>
      <c r="EO89" s="57"/>
      <c r="EP89" s="24" t="s">
        <v>520</v>
      </c>
      <c r="EQ89" s="49">
        <v>2015</v>
      </c>
      <c r="ER89" s="49">
        <v>15</v>
      </c>
      <c r="ES89" s="27">
        <v>-12</v>
      </c>
      <c r="ET89" s="27">
        <v>3</v>
      </c>
      <c r="EU89" s="27" t="s">
        <v>521</v>
      </c>
      <c r="EW89" s="140">
        <v>0</v>
      </c>
      <c r="EX89" s="35">
        <f t="shared" si="77"/>
        <v>0</v>
      </c>
      <c r="EY89" s="156"/>
      <c r="EZ89" s="156" t="str">
        <f t="shared" si="86"/>
        <v xml:space="preserve"> </v>
      </c>
      <c r="FA89" s="238"/>
      <c r="FB89" s="197" t="s">
        <v>520</v>
      </c>
      <c r="FC89" s="209">
        <v>2016</v>
      </c>
      <c r="FD89" s="209">
        <v>15</v>
      </c>
      <c r="FE89" s="156"/>
      <c r="FF89" s="169">
        <f t="shared" si="78"/>
        <v>15</v>
      </c>
      <c r="FG89" s="156" t="s">
        <v>521</v>
      </c>
      <c r="FH89" s="156"/>
      <c r="FI89" s="246">
        <v>0</v>
      </c>
      <c r="FJ89" s="252">
        <f t="shared" si="79"/>
        <v>0</v>
      </c>
      <c r="FL89" s="27" t="str">
        <f t="shared" si="80"/>
        <v xml:space="preserve"> </v>
      </c>
      <c r="FM89" s="57"/>
      <c r="FN89" s="27" t="s">
        <v>520</v>
      </c>
      <c r="FO89" s="20">
        <v>2017</v>
      </c>
      <c r="FP89" s="33">
        <v>15</v>
      </c>
      <c r="FR89" s="34">
        <v>15</v>
      </c>
      <c r="FS89" t="s">
        <v>523</v>
      </c>
      <c r="FT89" t="s">
        <v>66</v>
      </c>
      <c r="FU89" s="11">
        <v>0</v>
      </c>
      <c r="FV89" s="35">
        <f t="shared" si="81"/>
        <v>0</v>
      </c>
      <c r="FW89" s="180"/>
      <c r="FX89" s="180" t="str">
        <f t="shared" si="82"/>
        <v xml:space="preserve"> </v>
      </c>
      <c r="FY89" s="282"/>
      <c r="FZ89" s="156" t="s">
        <v>520</v>
      </c>
      <c r="GA89" s="268">
        <v>2018</v>
      </c>
      <c r="GB89" s="152" t="s">
        <v>523</v>
      </c>
      <c r="GC89" s="152" t="s">
        <v>66</v>
      </c>
      <c r="GD89" s="152" t="s">
        <v>522</v>
      </c>
      <c r="GE89" s="275">
        <v>15</v>
      </c>
      <c r="GF89" s="156"/>
      <c r="GG89" s="273">
        <f t="shared" si="83"/>
        <v>15</v>
      </c>
      <c r="GH89" s="269">
        <v>0</v>
      </c>
      <c r="GI89" s="252">
        <f t="shared" si="84"/>
        <v>0</v>
      </c>
    </row>
    <row r="90" spans="1:264" s="61" customFormat="1" ht="12.75" customHeight="1" x14ac:dyDescent="0.25">
      <c r="A90" s="62"/>
      <c r="B90" s="62"/>
      <c r="J90" s="161"/>
      <c r="K90" s="161"/>
      <c r="L90" s="161"/>
      <c r="M90" s="152"/>
      <c r="N90" s="161"/>
      <c r="O90" s="161"/>
      <c r="P90" s="161"/>
      <c r="Q90" s="161"/>
      <c r="R90" s="161"/>
      <c r="V90"/>
      <c r="AB90" s="161"/>
      <c r="AC90" s="161"/>
      <c r="AD90" s="161"/>
      <c r="AE90" s="161"/>
      <c r="AF90" s="161"/>
      <c r="AG90" s="161"/>
      <c r="AH90" s="164"/>
      <c r="AI90" s="161"/>
      <c r="AJ90" s="161"/>
      <c r="AK90" s="62"/>
      <c r="AL90" s="62"/>
      <c r="AN90"/>
      <c r="AU90" s="161"/>
      <c r="AV90" s="161"/>
      <c r="AW90" s="161"/>
      <c r="AX90" s="177"/>
      <c r="AY90" s="161"/>
      <c r="AZ90" s="161"/>
      <c r="BA90" s="161"/>
      <c r="BB90" s="161"/>
      <c r="BC90" s="161"/>
      <c r="BD90" s="161"/>
      <c r="BH90" s="78"/>
      <c r="BO90" s="161"/>
      <c r="BP90" s="161"/>
      <c r="BQ90" s="161"/>
      <c r="BR90" s="177"/>
      <c r="BS90" s="161"/>
      <c r="BT90" s="161"/>
      <c r="BU90" s="161"/>
      <c r="BV90" s="161"/>
      <c r="BW90" s="161"/>
      <c r="BX90" s="161"/>
      <c r="BY90" s="161"/>
      <c r="BZ90" s="25"/>
      <c r="CA90" s="27"/>
      <c r="CB90" s="24"/>
      <c r="CC90" s="3"/>
      <c r="CD90" s="27"/>
      <c r="CE90"/>
      <c r="CF90"/>
      <c r="CG90"/>
      <c r="CH90"/>
      <c r="CI90"/>
      <c r="CJ90"/>
      <c r="CK90" s="180"/>
      <c r="CL90" s="180"/>
      <c r="CM90" s="196"/>
      <c r="CN90" s="197"/>
      <c r="CO90" s="192"/>
      <c r="CP90" s="156"/>
      <c r="CQ90" s="156"/>
      <c r="CR90" s="156"/>
      <c r="CS90" s="151"/>
      <c r="CT90" s="151"/>
      <c r="CU90" s="25"/>
      <c r="CV90" s="25"/>
      <c r="CW90" s="26"/>
      <c r="CX90" s="129"/>
      <c r="CY90" s="49"/>
      <c r="CZ90" s="49"/>
      <c r="DA90" s="27"/>
      <c r="DB90" s="27"/>
      <c r="DC90" s="29"/>
      <c r="DD90" s="130"/>
      <c r="DE90" s="156"/>
      <c r="DF90" s="156"/>
      <c r="DG90" s="156"/>
      <c r="DH90" s="209"/>
      <c r="DI90" s="209"/>
      <c r="DJ90" s="209"/>
      <c r="DK90" s="156"/>
      <c r="DL90" s="156"/>
      <c r="DM90" s="210"/>
      <c r="DN90" s="171"/>
      <c r="DO90" s="27"/>
      <c r="DP90" s="27"/>
      <c r="DQ90" s="56"/>
      <c r="DR90" s="24" t="s">
        <v>525</v>
      </c>
      <c r="DS90" s="49">
        <v>2013</v>
      </c>
      <c r="DT90" s="49">
        <v>25</v>
      </c>
      <c r="DU90" s="27">
        <v>15</v>
      </c>
      <c r="DV90" s="27">
        <v>40</v>
      </c>
      <c r="DW90" s="27" t="s">
        <v>526</v>
      </c>
      <c r="DX90" s="27"/>
      <c r="DY90" s="130">
        <v>33.333333333333336</v>
      </c>
      <c r="DZ90" s="29">
        <f t="shared" si="85"/>
        <v>10</v>
      </c>
      <c r="EA90" s="156"/>
      <c r="EB90" s="156" t="str">
        <f>IF(DT90-EF90=0," ",EF90-DT90)</f>
        <v xml:space="preserve"> </v>
      </c>
      <c r="EC90" s="238"/>
      <c r="ED90" s="197" t="s">
        <v>525</v>
      </c>
      <c r="EE90" s="209">
        <v>2014</v>
      </c>
      <c r="EF90" s="209">
        <v>25</v>
      </c>
      <c r="EG90" s="231">
        <v>15</v>
      </c>
      <c r="EH90" s="156">
        <v>40</v>
      </c>
      <c r="EI90" s="156" t="s">
        <v>526</v>
      </c>
      <c r="EJ90" s="156"/>
      <c r="EK90" s="180">
        <v>30</v>
      </c>
      <c r="EL90" s="171">
        <f t="shared" si="76"/>
        <v>9</v>
      </c>
      <c r="EM90" s="27"/>
      <c r="EN90" s="27" t="str">
        <f>IF(EF90=ER90," ",ER90-EF90)</f>
        <v xml:space="preserve"> </v>
      </c>
      <c r="EO90" s="57"/>
      <c r="EP90" s="24" t="s">
        <v>525</v>
      </c>
      <c r="EQ90" s="49">
        <v>2015</v>
      </c>
      <c r="ER90" s="49">
        <v>25</v>
      </c>
      <c r="ES90" s="27">
        <v>12</v>
      </c>
      <c r="ET90" s="27">
        <v>37</v>
      </c>
      <c r="EU90" s="27" t="s">
        <v>526</v>
      </c>
      <c r="EV90" s="27"/>
      <c r="EW90" s="139">
        <v>37.479999999999997</v>
      </c>
      <c r="EX90" s="35">
        <f t="shared" si="77"/>
        <v>12.155675675675674</v>
      </c>
      <c r="EY90" s="156"/>
      <c r="EZ90" s="156" t="str">
        <f t="shared" si="86"/>
        <v xml:space="preserve"> </v>
      </c>
      <c r="FA90" s="238"/>
      <c r="FB90" s="197" t="s">
        <v>525</v>
      </c>
      <c r="FC90" s="209">
        <v>2016</v>
      </c>
      <c r="FD90" s="209">
        <v>25</v>
      </c>
      <c r="FE90" s="156"/>
      <c r="FF90" s="169">
        <f t="shared" si="78"/>
        <v>25</v>
      </c>
      <c r="FG90" s="156" t="s">
        <v>526</v>
      </c>
      <c r="FH90" s="156"/>
      <c r="FI90" s="246">
        <v>37.44</v>
      </c>
      <c r="FJ90" s="252">
        <f t="shared" si="79"/>
        <v>17.971199999999996</v>
      </c>
      <c r="FK90" s="27"/>
      <c r="FL90" s="27" t="str">
        <f t="shared" si="80"/>
        <v xml:space="preserve"> </v>
      </c>
      <c r="FM90" s="57"/>
      <c r="FN90" s="27" t="s">
        <v>525</v>
      </c>
      <c r="FO90" s="20">
        <v>2017</v>
      </c>
      <c r="FP90" s="33">
        <v>25</v>
      </c>
      <c r="FQ90" s="27"/>
      <c r="FR90" s="34">
        <v>25</v>
      </c>
      <c r="FS90" t="s">
        <v>528</v>
      </c>
      <c r="FT90" t="s">
        <v>66</v>
      </c>
      <c r="FU90" s="11">
        <v>37.74</v>
      </c>
      <c r="FV90" s="35">
        <f t="shared" si="81"/>
        <v>18.115200000000002</v>
      </c>
      <c r="FW90" s="180"/>
      <c r="FX90" s="180" t="str">
        <f t="shared" si="82"/>
        <v xml:space="preserve"> </v>
      </c>
      <c r="FY90" s="282"/>
      <c r="FZ90" s="156" t="s">
        <v>525</v>
      </c>
      <c r="GA90" s="268">
        <v>2018</v>
      </c>
      <c r="GB90" s="152" t="s">
        <v>528</v>
      </c>
      <c r="GC90" s="152" t="s">
        <v>66</v>
      </c>
      <c r="GD90" s="152" t="s">
        <v>527</v>
      </c>
      <c r="GE90" s="275">
        <v>25</v>
      </c>
      <c r="GF90" s="156"/>
      <c r="GG90" s="273">
        <f t="shared" si="83"/>
        <v>25</v>
      </c>
      <c r="GH90" s="269">
        <v>25.98</v>
      </c>
      <c r="GI90" s="252">
        <f t="shared" si="84"/>
        <v>12.470400000000001</v>
      </c>
      <c r="GJ90" s="27"/>
      <c r="GK90" s="27"/>
      <c r="GL90" s="27"/>
      <c r="GM90" s="27"/>
      <c r="GN90" s="27"/>
      <c r="GO90" s="27"/>
      <c r="GP90" s="27"/>
      <c r="GQ90" s="27"/>
      <c r="GR90" s="27"/>
      <c r="GS90" s="27"/>
      <c r="GT90" s="27"/>
      <c r="GU90" s="27"/>
      <c r="GV90" s="27"/>
      <c r="GW90" s="27"/>
      <c r="GX90" s="27"/>
      <c r="GY90" s="27"/>
      <c r="GZ90" s="27"/>
      <c r="HA90" s="27"/>
      <c r="HB90" s="27"/>
      <c r="HC90" s="27"/>
      <c r="HD90" s="27"/>
      <c r="HE90" s="27"/>
      <c r="HF90" s="27"/>
      <c r="HG90" s="27"/>
      <c r="HH90" s="27"/>
      <c r="HI90" s="27"/>
      <c r="HJ90" s="27"/>
      <c r="HK90" s="27"/>
      <c r="HL90" s="27"/>
      <c r="HM90" s="27"/>
      <c r="HN90" s="27"/>
      <c r="HO90" s="27"/>
      <c r="HP90" s="27"/>
      <c r="HQ90" s="27"/>
      <c r="HR90" s="27"/>
      <c r="HS90" s="27"/>
      <c r="HT90" s="27"/>
      <c r="HU90" s="27"/>
      <c r="HV90" s="27"/>
      <c r="HW90" s="27"/>
      <c r="HX90" s="27"/>
      <c r="HY90" s="27"/>
      <c r="HZ90" s="27"/>
      <c r="IA90" s="27"/>
      <c r="IB90" s="27"/>
      <c r="IC90" s="27"/>
      <c r="ID90" s="27"/>
      <c r="IE90" s="27"/>
      <c r="IF90" s="27"/>
      <c r="IG90" s="27"/>
      <c r="IH90" s="27"/>
      <c r="II90" s="27"/>
      <c r="IJ90" s="27"/>
      <c r="IK90" s="27"/>
      <c r="IL90" s="27"/>
      <c r="IM90" s="27"/>
      <c r="IN90" s="27"/>
      <c r="IO90" s="27"/>
      <c r="IP90" s="27"/>
      <c r="IQ90" s="27"/>
      <c r="IR90" s="27"/>
      <c r="IS90" s="27"/>
      <c r="IT90" s="27"/>
      <c r="IU90" s="27"/>
      <c r="IV90" s="27"/>
      <c r="IW90" s="27"/>
      <c r="IX90" s="27"/>
      <c r="IY90" s="27"/>
      <c r="IZ90" s="27"/>
      <c r="JA90" s="27"/>
      <c r="JB90" s="27"/>
      <c r="JC90" s="27"/>
      <c r="JD90" s="27"/>
    </row>
    <row r="91" spans="1:264" s="59" customFormat="1" ht="12.75" customHeight="1" x14ac:dyDescent="0.25">
      <c r="A91" s="53"/>
      <c r="B91" s="53"/>
      <c r="C91" s="27"/>
      <c r="D91" s="27"/>
      <c r="E91" s="27"/>
      <c r="F91" s="27"/>
      <c r="G91" s="29"/>
      <c r="H91" s="27"/>
      <c r="I91" s="27"/>
      <c r="J91" s="162" t="s">
        <v>857</v>
      </c>
      <c r="K91" s="162">
        <v>32</v>
      </c>
      <c r="L91" s="152">
        <v>1227330200</v>
      </c>
      <c r="M91" s="152">
        <v>2002</v>
      </c>
      <c r="N91" s="152" t="s">
        <v>614</v>
      </c>
      <c r="O91" s="152"/>
      <c r="P91" s="153">
        <v>32</v>
      </c>
      <c r="Q91" s="153">
        <v>70.14</v>
      </c>
      <c r="R91" s="153">
        <v>26.3</v>
      </c>
      <c r="S91" s="77"/>
      <c r="T91" s="77"/>
      <c r="U91">
        <v>1227330200</v>
      </c>
      <c r="V91">
        <v>2003</v>
      </c>
      <c r="W91" t="s">
        <v>632</v>
      </c>
      <c r="X91" t="s">
        <v>595</v>
      </c>
      <c r="Y91" s="76">
        <v>32</v>
      </c>
      <c r="Z91" s="76">
        <v>44.67</v>
      </c>
      <c r="AA91" s="76">
        <v>16.75</v>
      </c>
      <c r="AB91" s="151"/>
      <c r="AC91" s="151"/>
      <c r="AD91" s="156">
        <v>1227330200</v>
      </c>
      <c r="AE91" s="162">
        <v>2004</v>
      </c>
      <c r="AF91" s="156" t="s">
        <v>632</v>
      </c>
      <c r="AG91" s="156" t="s">
        <v>595</v>
      </c>
      <c r="AH91" s="171">
        <v>32</v>
      </c>
      <c r="AI91" s="156">
        <v>48.18</v>
      </c>
      <c r="AJ91" s="156">
        <v>18.07</v>
      </c>
      <c r="AK91" s="4"/>
      <c r="AL91" s="4"/>
      <c r="AM91" t="s">
        <v>534</v>
      </c>
      <c r="AN91">
        <v>2005</v>
      </c>
      <c r="AO91" t="s">
        <v>663</v>
      </c>
      <c r="AP91" t="s">
        <v>664</v>
      </c>
      <c r="AQ91" s="76">
        <v>32</v>
      </c>
      <c r="AR91" s="76">
        <v>0</v>
      </c>
      <c r="AS91">
        <v>17.8</v>
      </c>
      <c r="AT91" s="76">
        <v>6.6749999999999901</v>
      </c>
      <c r="AU91" s="156"/>
      <c r="AV91" s="162"/>
      <c r="AW91" s="152">
        <v>1227330200</v>
      </c>
      <c r="AX91" s="177">
        <v>2006</v>
      </c>
      <c r="AY91" s="152" t="s">
        <v>632</v>
      </c>
      <c r="AZ91" s="152" t="s">
        <v>763</v>
      </c>
      <c r="BA91" s="152">
        <v>32</v>
      </c>
      <c r="BB91" s="152">
        <v>0</v>
      </c>
      <c r="BC91" s="152">
        <v>21.88</v>
      </c>
      <c r="BD91" s="152">
        <v>8.1999999999999993</v>
      </c>
      <c r="BE91" s="27"/>
      <c r="BF91" s="6"/>
      <c r="BG91" s="78" t="s">
        <v>534</v>
      </c>
      <c r="BH91" s="78" t="s">
        <v>864</v>
      </c>
      <c r="BI91" s="78" t="s">
        <v>43</v>
      </c>
      <c r="BJ91" s="78" t="s">
        <v>797</v>
      </c>
      <c r="BK91">
        <v>32</v>
      </c>
      <c r="BL91">
        <v>0</v>
      </c>
      <c r="BM91">
        <v>18.02</v>
      </c>
      <c r="BN91">
        <v>6.72</v>
      </c>
      <c r="BO91" s="156"/>
      <c r="BP91" s="162"/>
      <c r="BQ91" s="152">
        <v>1227330200</v>
      </c>
      <c r="BR91" s="177">
        <v>2008</v>
      </c>
      <c r="BS91" s="152" t="s">
        <v>632</v>
      </c>
      <c r="BT91" s="152" t="s">
        <v>763</v>
      </c>
      <c r="BU91" s="152">
        <v>32</v>
      </c>
      <c r="BV91" s="152">
        <v>-32</v>
      </c>
      <c r="BW91" s="152">
        <v>0</v>
      </c>
      <c r="BX91" s="152">
        <v>0</v>
      </c>
      <c r="BY91" s="152">
        <v>0</v>
      </c>
      <c r="BZ91" s="25"/>
      <c r="CA91" s="27"/>
      <c r="CB91" s="24" t="s">
        <v>534</v>
      </c>
      <c r="CC91" s="3" t="s">
        <v>865</v>
      </c>
      <c r="CD91" s="27">
        <v>32</v>
      </c>
      <c r="CE91" s="82">
        <v>0</v>
      </c>
      <c r="CF91" s="82">
        <v>32</v>
      </c>
      <c r="CG91" s="82" t="s">
        <v>43</v>
      </c>
      <c r="CH91" s="82" t="s">
        <v>44</v>
      </c>
      <c r="CI91" s="82">
        <v>9.86</v>
      </c>
      <c r="CJ91" s="82">
        <v>3.72</v>
      </c>
      <c r="CK91" s="180"/>
      <c r="CL91" s="180" t="str">
        <f>IF(CD91=CR91," ",CR91-CD91)</f>
        <v xml:space="preserve"> </v>
      </c>
      <c r="CM91" s="196"/>
      <c r="CN91" s="197" t="s">
        <v>534</v>
      </c>
      <c r="CO91" s="192" t="s">
        <v>861</v>
      </c>
      <c r="CP91" s="156" t="s">
        <v>43</v>
      </c>
      <c r="CQ91" s="156" t="s">
        <v>44</v>
      </c>
      <c r="CR91" s="156">
        <v>32</v>
      </c>
      <c r="CS91" s="151">
        <v>11.71</v>
      </c>
      <c r="CT91" s="168">
        <v>4.3912500000000003</v>
      </c>
      <c r="CU91" s="25"/>
      <c r="CV91" s="25" t="str">
        <f>IF(CR91=CZ91," ",CZ91-CR91)</f>
        <v xml:space="preserve"> </v>
      </c>
      <c r="CW91" s="26"/>
      <c r="CX91" s="129" t="s">
        <v>534</v>
      </c>
      <c r="CY91" s="49">
        <v>2011</v>
      </c>
      <c r="CZ91" s="49">
        <v>32</v>
      </c>
      <c r="DA91" s="27" t="s">
        <v>45</v>
      </c>
      <c r="DB91" s="27" t="s">
        <v>46</v>
      </c>
      <c r="DC91" s="29">
        <f>(DD91/12)*CZ91</f>
        <v>2.1333333333333333</v>
      </c>
      <c r="DD91" s="130">
        <v>0.8</v>
      </c>
      <c r="DE91" s="156"/>
      <c r="DF91" s="156" t="str">
        <f>IF(CZ91-DJ91=0," ",DJ91-CZ91)</f>
        <v xml:space="preserve"> </v>
      </c>
      <c r="DG91" s="156"/>
      <c r="DH91" s="209" t="s">
        <v>534</v>
      </c>
      <c r="DI91" s="209">
        <v>2012</v>
      </c>
      <c r="DJ91" s="209">
        <v>32</v>
      </c>
      <c r="DK91" s="156" t="s">
        <v>45</v>
      </c>
      <c r="DL91" s="156" t="s">
        <v>46</v>
      </c>
      <c r="DM91" s="210">
        <v>41.97</v>
      </c>
      <c r="DN91" s="171">
        <f>(DM91/DJ91)*12</f>
        <v>15.73875</v>
      </c>
      <c r="DO91" s="27"/>
      <c r="DP91" s="27" t="str">
        <f>IF(DJ91-DT92=0," ",DT92-DJ91)</f>
        <v xml:space="preserve"> </v>
      </c>
      <c r="DQ91" s="27"/>
      <c r="DR91" s="24"/>
      <c r="DS91" s="49"/>
      <c r="DT91" s="49"/>
      <c r="DU91" s="27"/>
      <c r="DV91" s="27"/>
      <c r="DW91" s="27"/>
      <c r="DX91" s="27"/>
      <c r="DY91" s="130"/>
      <c r="DZ91" s="29"/>
      <c r="EA91" s="156"/>
      <c r="EB91" s="156"/>
      <c r="EC91" s="238"/>
      <c r="ED91" s="197"/>
      <c r="EE91" s="209"/>
      <c r="EF91" s="209"/>
      <c r="EG91" s="231"/>
      <c r="EH91" s="156"/>
      <c r="EI91" s="156"/>
      <c r="EJ91" s="156"/>
      <c r="EK91" s="180"/>
      <c r="EL91" s="171"/>
      <c r="EM91" s="27"/>
      <c r="EN91" s="27"/>
      <c r="EO91" s="57"/>
      <c r="EP91" s="24"/>
      <c r="EQ91" s="49"/>
      <c r="ER91" s="49"/>
      <c r="ES91" s="27"/>
      <c r="ET91" s="27"/>
      <c r="EU91" s="27"/>
      <c r="EV91" s="27"/>
      <c r="EW91" s="139"/>
      <c r="EX91" s="35"/>
      <c r="EY91" s="156" t="s">
        <v>529</v>
      </c>
      <c r="EZ91" s="156">
        <f t="shared" si="86"/>
        <v>45</v>
      </c>
      <c r="FA91" s="238" t="s">
        <v>530</v>
      </c>
      <c r="FB91" s="197" t="s">
        <v>531</v>
      </c>
      <c r="FC91" s="209">
        <v>2016</v>
      </c>
      <c r="FD91" s="209">
        <v>45</v>
      </c>
      <c r="FE91" s="156"/>
      <c r="FF91" s="169">
        <f t="shared" si="78"/>
        <v>45</v>
      </c>
      <c r="FG91" s="156" t="s">
        <v>532</v>
      </c>
      <c r="FH91" s="156"/>
      <c r="FI91" s="246">
        <v>0</v>
      </c>
      <c r="FJ91" s="252">
        <f t="shared" si="79"/>
        <v>0</v>
      </c>
      <c r="FK91" s="27"/>
      <c r="FL91" s="27" t="str">
        <f t="shared" si="80"/>
        <v xml:space="preserve"> </v>
      </c>
      <c r="FM91" s="57"/>
      <c r="FN91" s="27" t="s">
        <v>531</v>
      </c>
      <c r="FO91" s="20">
        <v>2017</v>
      </c>
      <c r="FP91" s="33">
        <v>45</v>
      </c>
      <c r="FQ91" s="27"/>
      <c r="FR91" s="34">
        <v>45</v>
      </c>
      <c r="FS91" t="s">
        <v>165</v>
      </c>
      <c r="FT91" t="s">
        <v>66</v>
      </c>
      <c r="FU91" s="11">
        <v>0</v>
      </c>
      <c r="FV91" s="35">
        <f t="shared" si="81"/>
        <v>0</v>
      </c>
      <c r="FW91" s="180"/>
      <c r="FX91" s="180" t="str">
        <f t="shared" si="82"/>
        <v xml:space="preserve"> </v>
      </c>
      <c r="FY91" s="282"/>
      <c r="FZ91" s="156" t="s">
        <v>531</v>
      </c>
      <c r="GA91" s="268">
        <v>2018</v>
      </c>
      <c r="GB91" s="152" t="s">
        <v>165</v>
      </c>
      <c r="GC91" s="152" t="s">
        <v>66</v>
      </c>
      <c r="GD91" s="152" t="s">
        <v>533</v>
      </c>
      <c r="GE91" s="275">
        <v>45</v>
      </c>
      <c r="GF91" s="156"/>
      <c r="GG91" s="273">
        <f t="shared" si="83"/>
        <v>45</v>
      </c>
      <c r="GH91" s="269">
        <v>29.08</v>
      </c>
      <c r="GI91" s="252">
        <f t="shared" si="84"/>
        <v>7.7546666666666653</v>
      </c>
      <c r="GJ91" s="27"/>
      <c r="GK91" s="27"/>
      <c r="GL91" s="27"/>
      <c r="GM91" s="27"/>
      <c r="GN91" s="27"/>
      <c r="GO91" s="27"/>
      <c r="GP91" s="27"/>
      <c r="GQ91" s="27"/>
      <c r="GR91" s="27"/>
      <c r="GS91" s="27"/>
      <c r="GT91" s="27"/>
      <c r="GU91" s="61"/>
      <c r="GV91" s="61"/>
      <c r="GW91" s="61"/>
      <c r="GX91" s="61"/>
      <c r="GY91" s="61"/>
      <c r="GZ91" s="61"/>
      <c r="HA91" s="61"/>
      <c r="HB91" s="61"/>
      <c r="HC91" s="61"/>
      <c r="HD91" s="61"/>
      <c r="HE91" s="61"/>
      <c r="HF91" s="61"/>
      <c r="HG91" s="61"/>
      <c r="HH91" s="61"/>
      <c r="HI91" s="61"/>
      <c r="HJ91" s="61"/>
      <c r="HK91" s="61"/>
      <c r="HL91" s="61"/>
      <c r="HM91" s="61"/>
      <c r="HN91" s="61"/>
      <c r="HO91" s="61"/>
      <c r="HP91" s="61"/>
      <c r="HQ91" s="61"/>
      <c r="HR91" s="61"/>
      <c r="HS91" s="61"/>
      <c r="HT91" s="61"/>
      <c r="HU91" s="61"/>
      <c r="HV91" s="61"/>
      <c r="HW91" s="61"/>
      <c r="HX91" s="61"/>
      <c r="HY91" s="61"/>
      <c r="HZ91" s="61"/>
      <c r="IA91" s="61"/>
      <c r="IB91" s="61"/>
      <c r="IC91" s="61"/>
      <c r="ID91" s="61"/>
      <c r="IE91" s="61"/>
      <c r="IF91" s="61"/>
      <c r="IG91" s="61"/>
      <c r="IH91" s="61"/>
      <c r="II91" s="61"/>
      <c r="IJ91" s="61"/>
      <c r="IK91" s="61"/>
      <c r="IL91" s="61"/>
      <c r="IM91" s="61"/>
      <c r="IN91" s="61"/>
      <c r="IO91" s="61"/>
      <c r="IP91" s="61"/>
      <c r="IQ91" s="61"/>
      <c r="IR91" s="61"/>
      <c r="IS91" s="61"/>
      <c r="IT91" s="61"/>
      <c r="IU91" s="61"/>
      <c r="IV91" s="61"/>
      <c r="IW91" s="61"/>
      <c r="IX91" s="61"/>
      <c r="IY91" s="61"/>
      <c r="IZ91" s="61"/>
      <c r="JA91" s="61"/>
      <c r="JB91" s="61"/>
      <c r="JC91" s="61"/>
      <c r="JD91" s="61"/>
    </row>
    <row r="92" spans="1:264" ht="12.75" customHeight="1" x14ac:dyDescent="0.25">
      <c r="J92" s="156"/>
      <c r="K92" s="156"/>
      <c r="L92" s="156"/>
      <c r="M92" s="152"/>
      <c r="N92" s="156"/>
      <c r="O92" s="156"/>
      <c r="P92" s="156"/>
      <c r="Q92" s="156"/>
      <c r="R92" s="156"/>
      <c r="V92"/>
      <c r="AB92" s="156"/>
      <c r="AC92" s="156"/>
      <c r="AD92" s="156"/>
      <c r="AE92" s="162"/>
      <c r="AF92" s="156"/>
      <c r="AG92" s="156"/>
      <c r="AH92" s="171"/>
      <c r="AI92" s="156"/>
      <c r="AJ92" s="156"/>
      <c r="AN92"/>
      <c r="AU92" s="156"/>
      <c r="AV92" s="156"/>
      <c r="AW92" s="156"/>
      <c r="AX92" s="177"/>
      <c r="AY92" s="156"/>
      <c r="AZ92" s="156"/>
      <c r="BA92" s="156"/>
      <c r="BB92" s="156"/>
      <c r="BC92" s="156"/>
      <c r="BD92" s="156"/>
      <c r="BH92" s="78"/>
      <c r="BO92" s="156"/>
      <c r="BP92" s="156"/>
      <c r="BQ92" s="156"/>
      <c r="BR92" s="177"/>
      <c r="BS92" s="156"/>
      <c r="BT92" s="156"/>
      <c r="BU92" s="156"/>
      <c r="BV92" s="156"/>
      <c r="BW92" s="156"/>
      <c r="BX92" s="156"/>
      <c r="BY92" s="156"/>
      <c r="CB92" s="24"/>
      <c r="CC92" s="3"/>
      <c r="CK92" s="180"/>
      <c r="CL92" s="180" t="str">
        <f>IF(CD92=CR92," ",CR92-CD92)</f>
        <v xml:space="preserve"> </v>
      </c>
      <c r="CM92" s="196"/>
      <c r="CN92" s="197"/>
      <c r="CO92" s="192"/>
      <c r="CP92" s="156"/>
      <c r="CQ92" s="156"/>
      <c r="CR92" s="156"/>
      <c r="CS92" s="151"/>
      <c r="CT92" s="151"/>
      <c r="CV92" s="25" t="str">
        <f>IF(CR92=CZ92," ",CZ92-CR92)</f>
        <v xml:space="preserve"> </v>
      </c>
      <c r="CX92" s="129"/>
      <c r="CY92" s="49"/>
      <c r="CZ92" s="49"/>
      <c r="DD92" s="130"/>
      <c r="DE92" s="156"/>
      <c r="DF92" s="156"/>
      <c r="DG92" s="156"/>
      <c r="DH92" s="209"/>
      <c r="DI92" s="209"/>
      <c r="DJ92" s="209"/>
      <c r="DK92" s="156"/>
      <c r="DL92" s="156"/>
      <c r="DM92" s="210"/>
      <c r="DN92" s="171"/>
      <c r="DO92" s="25" t="s">
        <v>537</v>
      </c>
      <c r="DP92" s="27">
        <v>8</v>
      </c>
      <c r="DQ92" s="48">
        <v>41277</v>
      </c>
      <c r="DR92" s="49" t="s">
        <v>534</v>
      </c>
      <c r="DS92" s="49">
        <v>2013</v>
      </c>
      <c r="DT92" s="49">
        <v>32</v>
      </c>
      <c r="DU92" s="27">
        <v>0</v>
      </c>
      <c r="DV92" s="27">
        <v>32</v>
      </c>
      <c r="DW92" s="27" t="s">
        <v>45</v>
      </c>
      <c r="DX92" s="27" t="s">
        <v>46</v>
      </c>
      <c r="DY92" s="130">
        <v>20.32</v>
      </c>
      <c r="DZ92" s="29">
        <f t="shared" si="85"/>
        <v>7.62</v>
      </c>
      <c r="EA92" s="156"/>
      <c r="EB92" s="156" t="str">
        <f>IF(DT92-EF92=0," ",EF92-DT92)</f>
        <v xml:space="preserve"> </v>
      </c>
      <c r="EC92" s="230"/>
      <c r="ED92" s="209" t="s">
        <v>534</v>
      </c>
      <c r="EE92" s="209">
        <v>2014</v>
      </c>
      <c r="EF92" s="209">
        <v>32</v>
      </c>
      <c r="EG92" s="231">
        <v>0</v>
      </c>
      <c r="EH92" s="156">
        <v>32</v>
      </c>
      <c r="EI92" s="156" t="s">
        <v>45</v>
      </c>
      <c r="EJ92" s="156" t="s">
        <v>46</v>
      </c>
      <c r="EK92" s="180">
        <v>13.99</v>
      </c>
      <c r="EL92" s="171">
        <f t="shared" si="76"/>
        <v>5.2462499999999999</v>
      </c>
      <c r="EN92" s="27" t="str">
        <f t="shared" ref="EN92:EN97" si="87">IF(EF92=ER92," ",ER92-EF92)</f>
        <v xml:space="preserve"> </v>
      </c>
      <c r="EP92" s="138" t="s">
        <v>534</v>
      </c>
      <c r="EQ92" s="49">
        <v>2015</v>
      </c>
      <c r="ER92" s="49">
        <v>32</v>
      </c>
      <c r="ES92" s="27">
        <v>0</v>
      </c>
      <c r="ET92" s="27">
        <v>32</v>
      </c>
      <c r="EU92" s="27" t="s">
        <v>45</v>
      </c>
      <c r="EV92" s="27" t="s">
        <v>46</v>
      </c>
      <c r="EW92" s="139">
        <v>9.7899999999999991</v>
      </c>
      <c r="EX92" s="35">
        <f t="shared" si="77"/>
        <v>3.6712499999999997</v>
      </c>
      <c r="EY92" s="156"/>
      <c r="EZ92" s="156" t="str">
        <f t="shared" si="86"/>
        <v xml:space="preserve"> </v>
      </c>
      <c r="FA92" s="230"/>
      <c r="FB92" s="251" t="s">
        <v>534</v>
      </c>
      <c r="FC92" s="209">
        <v>2016</v>
      </c>
      <c r="FD92" s="209">
        <v>32</v>
      </c>
      <c r="FE92" s="156"/>
      <c r="FF92" s="169">
        <f t="shared" si="78"/>
        <v>32</v>
      </c>
      <c r="FG92" s="156" t="s">
        <v>45</v>
      </c>
      <c r="FH92" s="156" t="s">
        <v>46</v>
      </c>
      <c r="FI92" s="246">
        <v>15.69</v>
      </c>
      <c r="FJ92" s="252">
        <f t="shared" si="79"/>
        <v>5.88375</v>
      </c>
      <c r="FL92" s="27" t="str">
        <f t="shared" si="80"/>
        <v xml:space="preserve"> </v>
      </c>
      <c r="FN92" s="31" t="s">
        <v>534</v>
      </c>
      <c r="FO92" s="20">
        <v>2017</v>
      </c>
      <c r="FP92" s="33">
        <v>32</v>
      </c>
      <c r="FR92" s="34">
        <v>32</v>
      </c>
      <c r="FS92" t="s">
        <v>536</v>
      </c>
      <c r="FT92" t="s">
        <v>49</v>
      </c>
      <c r="FU92" s="11">
        <v>24.2</v>
      </c>
      <c r="FV92" s="35">
        <f t="shared" si="81"/>
        <v>9.0749999999999993</v>
      </c>
      <c r="FW92" s="180"/>
      <c r="FX92" s="180" t="str">
        <f t="shared" si="82"/>
        <v xml:space="preserve"> </v>
      </c>
      <c r="FY92" s="235"/>
      <c r="FZ92" s="274" t="s">
        <v>534</v>
      </c>
      <c r="GA92" s="268">
        <v>2018</v>
      </c>
      <c r="GB92" s="152" t="s">
        <v>536</v>
      </c>
      <c r="GC92" s="152" t="s">
        <v>49</v>
      </c>
      <c r="GD92" s="152" t="s">
        <v>535</v>
      </c>
      <c r="GE92" s="275">
        <v>32</v>
      </c>
      <c r="GF92" s="156"/>
      <c r="GG92" s="273">
        <f t="shared" si="83"/>
        <v>32</v>
      </c>
      <c r="GH92" s="269">
        <v>6.36</v>
      </c>
      <c r="GI92" s="252">
        <f t="shared" si="84"/>
        <v>2.3850000000000002</v>
      </c>
      <c r="GS92" s="61"/>
      <c r="GT92" s="61"/>
      <c r="GU92" s="59"/>
      <c r="GV92" s="59"/>
      <c r="GW92" s="59"/>
      <c r="GX92" s="59"/>
      <c r="GY92" s="59"/>
      <c r="GZ92" s="59"/>
      <c r="HA92" s="59"/>
      <c r="HB92" s="59"/>
      <c r="HC92" s="59"/>
      <c r="HD92" s="59"/>
      <c r="HE92" s="59"/>
      <c r="HF92" s="59"/>
      <c r="HG92" s="59"/>
      <c r="HH92" s="59"/>
      <c r="HI92" s="59"/>
      <c r="HJ92" s="59"/>
      <c r="HK92" s="59"/>
      <c r="HL92" s="59"/>
      <c r="HM92" s="59"/>
      <c r="HN92" s="59"/>
      <c r="HO92" s="59"/>
      <c r="HP92" s="59"/>
      <c r="HQ92" s="59"/>
      <c r="HR92" s="59"/>
      <c r="HS92" s="59"/>
      <c r="HT92" s="59"/>
      <c r="HU92" s="59"/>
      <c r="HV92" s="59"/>
      <c r="HW92" s="59"/>
      <c r="HX92" s="59"/>
      <c r="HY92" s="59"/>
      <c r="HZ92" s="59"/>
      <c r="IA92" s="59"/>
      <c r="IB92" s="59"/>
      <c r="IC92" s="59"/>
      <c r="ID92" s="59"/>
      <c r="IE92" s="59"/>
      <c r="IF92" s="59"/>
      <c r="IG92" s="59"/>
      <c r="IH92" s="59"/>
      <c r="II92" s="59"/>
      <c r="IJ92" s="59"/>
      <c r="IK92" s="59"/>
      <c r="IL92" s="59"/>
      <c r="IM92" s="59"/>
      <c r="IN92" s="59"/>
      <c r="IO92" s="59"/>
      <c r="IP92" s="59"/>
      <c r="IQ92" s="59"/>
      <c r="IR92" s="59"/>
      <c r="IS92" s="59"/>
      <c r="IT92" s="59"/>
      <c r="IU92" s="59"/>
      <c r="IV92" s="59"/>
      <c r="IW92" s="59"/>
      <c r="IX92" s="59"/>
      <c r="IY92" s="59"/>
      <c r="IZ92" s="59"/>
      <c r="JA92" s="59"/>
      <c r="JB92" s="59"/>
      <c r="JC92" s="59"/>
      <c r="JD92" s="59"/>
    </row>
    <row r="93" spans="1:264" ht="12.75" customHeight="1" x14ac:dyDescent="0.25">
      <c r="J93" s="156"/>
      <c r="K93" s="156"/>
      <c r="L93" s="156"/>
      <c r="M93" s="152"/>
      <c r="N93" s="156"/>
      <c r="O93" s="156"/>
      <c r="P93" s="156"/>
      <c r="Q93" s="156"/>
      <c r="R93" s="156"/>
      <c r="V93"/>
      <c r="AB93" s="156"/>
      <c r="AC93" s="156"/>
      <c r="AD93" s="156"/>
      <c r="AE93" s="162"/>
      <c r="AF93" s="156"/>
      <c r="AG93" s="156"/>
      <c r="AH93" s="171"/>
      <c r="AI93" s="156"/>
      <c r="AJ93" s="156"/>
      <c r="AN93"/>
      <c r="AU93" s="156"/>
      <c r="AV93" s="156"/>
      <c r="AW93" s="156"/>
      <c r="AX93" s="177"/>
      <c r="AY93" s="156"/>
      <c r="AZ93" s="156"/>
      <c r="BA93" s="156"/>
      <c r="BB93" s="156"/>
      <c r="BC93" s="156"/>
      <c r="BD93" s="156"/>
      <c r="BH93" s="78"/>
      <c r="BO93" s="156"/>
      <c r="BP93" s="156"/>
      <c r="BQ93" s="156"/>
      <c r="BR93" s="177"/>
      <c r="BS93" s="156"/>
      <c r="BT93" s="156"/>
      <c r="BU93" s="156"/>
      <c r="BV93" s="156"/>
      <c r="BW93" s="156"/>
      <c r="BX93" s="156"/>
      <c r="BY93" s="156"/>
      <c r="CB93" s="24"/>
      <c r="CC93" s="3"/>
      <c r="CK93" s="180"/>
      <c r="CL93" s="180"/>
      <c r="CM93" s="196"/>
      <c r="CN93" s="197"/>
      <c r="CO93" s="192"/>
      <c r="CP93" s="156"/>
      <c r="CQ93" s="156"/>
      <c r="CR93" s="156"/>
      <c r="CS93" s="151"/>
      <c r="CT93" s="151"/>
      <c r="CX93" s="129"/>
      <c r="CY93" s="49"/>
      <c r="CZ93" s="49"/>
      <c r="DD93" s="130"/>
      <c r="DE93" s="156"/>
      <c r="DF93" s="156"/>
      <c r="DG93" s="156"/>
      <c r="DH93" s="209"/>
      <c r="DI93" s="209"/>
      <c r="DJ93" s="209"/>
      <c r="DK93" s="156"/>
      <c r="DL93" s="156"/>
      <c r="DM93" s="210"/>
      <c r="DN93" s="171"/>
      <c r="DO93" s="25"/>
      <c r="DQ93" s="48"/>
      <c r="DR93" s="129">
        <v>1228080100</v>
      </c>
      <c r="DS93" s="49">
        <v>2013</v>
      </c>
      <c r="DT93" s="49">
        <v>28</v>
      </c>
      <c r="DU93" s="27">
        <v>0</v>
      </c>
      <c r="DV93" s="27">
        <v>28</v>
      </c>
      <c r="DW93" s="27" t="s">
        <v>227</v>
      </c>
      <c r="DY93" s="130">
        <v>14.07</v>
      </c>
      <c r="DZ93" s="29">
        <f t="shared" si="85"/>
        <v>6.0300000000000011</v>
      </c>
      <c r="EA93" s="180"/>
      <c r="EB93" s="156" t="str">
        <f>IF(DT93-EF93=0," ",EF93-DT93)</f>
        <v xml:space="preserve"> </v>
      </c>
      <c r="EC93" s="234"/>
      <c r="ED93" s="239">
        <v>1228080100</v>
      </c>
      <c r="EE93" s="209">
        <v>2014</v>
      </c>
      <c r="EF93" s="209">
        <v>28</v>
      </c>
      <c r="EG93" s="231">
        <v>0</v>
      </c>
      <c r="EH93" s="156">
        <v>28</v>
      </c>
      <c r="EI93" s="156" t="s">
        <v>538</v>
      </c>
      <c r="EJ93" s="156"/>
      <c r="EK93" s="180">
        <v>16.010000000000002</v>
      </c>
      <c r="EL93" s="171">
        <f t="shared" si="76"/>
        <v>6.8614285714285721</v>
      </c>
      <c r="EM93" s="25"/>
      <c r="EN93" s="27" t="str">
        <f t="shared" si="87"/>
        <v xml:space="preserve"> </v>
      </c>
      <c r="EO93" s="47"/>
      <c r="EP93" s="145">
        <v>1228080100</v>
      </c>
      <c r="EQ93" s="49">
        <v>2015</v>
      </c>
      <c r="ER93" s="49">
        <v>28</v>
      </c>
      <c r="ES93" s="30">
        <v>0</v>
      </c>
      <c r="ET93" s="30">
        <v>28</v>
      </c>
      <c r="EU93" s="27" t="s">
        <v>538</v>
      </c>
      <c r="EW93" s="139">
        <v>21.9</v>
      </c>
      <c r="EX93" s="35">
        <f t="shared" si="77"/>
        <v>9.3857142857142861</v>
      </c>
      <c r="EY93" s="180" t="s">
        <v>539</v>
      </c>
      <c r="EZ93" s="156" t="str">
        <f t="shared" si="86"/>
        <v xml:space="preserve"> </v>
      </c>
      <c r="FA93" s="234" t="s">
        <v>491</v>
      </c>
      <c r="FB93" s="255" t="s">
        <v>540</v>
      </c>
      <c r="FC93" s="209">
        <v>2016</v>
      </c>
      <c r="FD93" s="209">
        <v>28</v>
      </c>
      <c r="FE93" s="230"/>
      <c r="FF93" s="169">
        <f t="shared" si="78"/>
        <v>28</v>
      </c>
      <c r="FG93" s="156" t="s">
        <v>541</v>
      </c>
      <c r="FH93" s="156"/>
      <c r="FI93" s="246">
        <v>6.84</v>
      </c>
      <c r="FJ93" s="252">
        <f t="shared" si="79"/>
        <v>2.9314285714285715</v>
      </c>
      <c r="FK93" s="25"/>
      <c r="FL93" s="27" t="str">
        <f t="shared" si="80"/>
        <v xml:space="preserve"> </v>
      </c>
      <c r="FM93" s="47"/>
      <c r="FN93" s="60" t="s">
        <v>540</v>
      </c>
      <c r="FO93" s="20">
        <v>2017</v>
      </c>
      <c r="FP93" s="33">
        <v>28</v>
      </c>
      <c r="FR93" s="34">
        <v>28</v>
      </c>
      <c r="FS93" t="s">
        <v>543</v>
      </c>
      <c r="FT93" t="s">
        <v>66</v>
      </c>
      <c r="FU93" s="11">
        <v>8.5299999999999994</v>
      </c>
      <c r="FV93" s="35">
        <f t="shared" si="81"/>
        <v>3.6557142857142852</v>
      </c>
      <c r="FW93" s="180"/>
      <c r="FX93" s="180" t="str">
        <f t="shared" si="82"/>
        <v xml:space="preserve"> </v>
      </c>
      <c r="FY93" s="234"/>
      <c r="FZ93" s="255" t="s">
        <v>540</v>
      </c>
      <c r="GA93" s="268">
        <v>2018</v>
      </c>
      <c r="GB93" s="152" t="s">
        <v>543</v>
      </c>
      <c r="GC93" s="152" t="s">
        <v>66</v>
      </c>
      <c r="GD93" s="152" t="s">
        <v>542</v>
      </c>
      <c r="GE93" s="275">
        <v>28</v>
      </c>
      <c r="GF93" s="156"/>
      <c r="GG93" s="273">
        <f t="shared" si="83"/>
        <v>28</v>
      </c>
      <c r="GH93" s="269">
        <v>5.26</v>
      </c>
      <c r="GI93" s="252">
        <f t="shared" si="84"/>
        <v>2.2542857142857144</v>
      </c>
      <c r="GS93" s="59"/>
      <c r="GT93" s="59"/>
    </row>
    <row r="94" spans="1:264" ht="12.75" customHeight="1" x14ac:dyDescent="0.25">
      <c r="J94" s="156"/>
      <c r="K94" s="156"/>
      <c r="L94" s="156"/>
      <c r="M94" s="152"/>
      <c r="N94" s="156"/>
      <c r="O94" s="156"/>
      <c r="P94" s="156"/>
      <c r="Q94" s="156"/>
      <c r="R94" s="156"/>
      <c r="S94" s="6" t="s">
        <v>858</v>
      </c>
      <c r="T94" s="6">
        <v>75</v>
      </c>
      <c r="U94">
        <v>1228150200</v>
      </c>
      <c r="V94">
        <v>2003</v>
      </c>
      <c r="W94" t="s">
        <v>571</v>
      </c>
      <c r="X94"/>
      <c r="Y94" s="76">
        <v>75</v>
      </c>
      <c r="Z94" s="76">
        <v>64.86</v>
      </c>
      <c r="AA94" s="76">
        <v>10.38</v>
      </c>
      <c r="AB94" s="151"/>
      <c r="AC94" s="151"/>
      <c r="AD94" s="156">
        <v>1228150200</v>
      </c>
      <c r="AE94" s="162">
        <v>2004</v>
      </c>
      <c r="AF94" s="156" t="s">
        <v>571</v>
      </c>
      <c r="AG94" s="156"/>
      <c r="AH94" s="171">
        <v>75</v>
      </c>
      <c r="AI94" s="156">
        <v>42.79</v>
      </c>
      <c r="AJ94" s="156">
        <v>6.85</v>
      </c>
      <c r="AK94" s="4"/>
      <c r="AL94" s="4"/>
      <c r="AM94" t="s">
        <v>550</v>
      </c>
      <c r="AN94">
        <v>2005</v>
      </c>
      <c r="AO94" t="s">
        <v>761</v>
      </c>
      <c r="AP94" t="s">
        <v>670</v>
      </c>
      <c r="AQ94" s="76">
        <v>75</v>
      </c>
      <c r="AR94" s="76">
        <v>40</v>
      </c>
      <c r="AS94">
        <v>46.009999999999899</v>
      </c>
      <c r="AT94" s="76">
        <v>7.3616000000000001</v>
      </c>
      <c r="AU94" s="156"/>
      <c r="AV94" s="162"/>
      <c r="AW94" s="152">
        <v>1228150200</v>
      </c>
      <c r="AX94" s="177">
        <v>2006</v>
      </c>
      <c r="AY94" s="152" t="s">
        <v>796</v>
      </c>
      <c r="AZ94" s="152"/>
      <c r="BA94" s="152">
        <v>75</v>
      </c>
      <c r="BB94" s="152">
        <v>0</v>
      </c>
      <c r="BC94" s="152">
        <v>46.43</v>
      </c>
      <c r="BD94" s="152">
        <v>7.43</v>
      </c>
      <c r="BF94" s="6"/>
      <c r="BG94" s="78" t="s">
        <v>550</v>
      </c>
      <c r="BH94" s="78" t="s">
        <v>864</v>
      </c>
      <c r="BI94" s="78" t="s">
        <v>551</v>
      </c>
      <c r="BJ94" s="78" t="s">
        <v>62</v>
      </c>
      <c r="BK94">
        <v>75</v>
      </c>
      <c r="BL94">
        <v>30</v>
      </c>
      <c r="BM94">
        <v>30.68</v>
      </c>
      <c r="BN94">
        <v>4.92</v>
      </c>
      <c r="BO94" s="156"/>
      <c r="BP94" s="162"/>
      <c r="BQ94" s="152">
        <v>1228150200</v>
      </c>
      <c r="BR94" s="177">
        <v>2008</v>
      </c>
      <c r="BS94" s="152" t="s">
        <v>796</v>
      </c>
      <c r="BT94" s="152"/>
      <c r="BU94" s="152">
        <v>75</v>
      </c>
      <c r="BV94" s="152">
        <v>30</v>
      </c>
      <c r="BW94" s="152">
        <v>105</v>
      </c>
      <c r="BX94" s="152">
        <v>45.77</v>
      </c>
      <c r="BY94" s="152">
        <v>7.32</v>
      </c>
      <c r="CB94" s="24" t="s">
        <v>550</v>
      </c>
      <c r="CC94" s="3" t="s">
        <v>865</v>
      </c>
      <c r="CD94" s="27">
        <v>75</v>
      </c>
      <c r="CE94" s="82">
        <v>0</v>
      </c>
      <c r="CF94" s="82">
        <v>75</v>
      </c>
      <c r="CG94" s="82" t="s">
        <v>551</v>
      </c>
      <c r="CH94" s="82" t="s">
        <v>62</v>
      </c>
      <c r="CI94" s="82">
        <v>9.0299999999999994</v>
      </c>
      <c r="CJ94" s="82">
        <v>1.44</v>
      </c>
      <c r="CK94" s="180"/>
      <c r="CL94" s="180" t="str">
        <f>IF(CD94=CR94," ",CR94-CD94)</f>
        <v xml:space="preserve"> </v>
      </c>
      <c r="CM94" s="196"/>
      <c r="CN94" s="197" t="s">
        <v>550</v>
      </c>
      <c r="CO94" s="192" t="s">
        <v>861</v>
      </c>
      <c r="CP94" s="156" t="s">
        <v>551</v>
      </c>
      <c r="CQ94" s="156" t="s">
        <v>62</v>
      </c>
      <c r="CR94" s="156">
        <v>75</v>
      </c>
      <c r="CS94" s="151">
        <v>19.04</v>
      </c>
      <c r="CT94" s="168">
        <v>3.0463999999999993</v>
      </c>
      <c r="CV94" s="25" t="str">
        <f>IF(CR94=CZ94," ",CZ94-CR94)</f>
        <v xml:space="preserve"> </v>
      </c>
      <c r="CX94" s="129" t="s">
        <v>550</v>
      </c>
      <c r="CY94" s="49">
        <v>2011</v>
      </c>
      <c r="CZ94" s="49">
        <v>75</v>
      </c>
      <c r="DA94" s="27" t="s">
        <v>552</v>
      </c>
      <c r="DC94" s="29">
        <f>(DD94/12)*CZ94</f>
        <v>31.3125</v>
      </c>
      <c r="DD94" s="130">
        <v>5.01</v>
      </c>
      <c r="DE94" s="156"/>
      <c r="DF94" s="156" t="str">
        <f>IF(CZ94-DJ94=0," ",DJ94-CZ94)</f>
        <v xml:space="preserve"> </v>
      </c>
      <c r="DG94" s="156"/>
      <c r="DH94" s="209" t="s">
        <v>550</v>
      </c>
      <c r="DI94" s="209">
        <v>2012</v>
      </c>
      <c r="DJ94" s="209">
        <v>75</v>
      </c>
      <c r="DK94" s="156" t="s">
        <v>552</v>
      </c>
      <c r="DL94" s="156"/>
      <c r="DM94" s="210">
        <v>33.590000000000003</v>
      </c>
      <c r="DN94" s="171">
        <f>(DM94/DJ94)*12</f>
        <v>5.3744000000000005</v>
      </c>
      <c r="DP94" s="27" t="str">
        <f>IF(DJ94-DT95=0," ",DT95-DJ94)</f>
        <v xml:space="preserve"> </v>
      </c>
      <c r="DR94" s="129"/>
      <c r="DS94" s="49"/>
      <c r="DT94" s="49"/>
      <c r="DY94" s="130"/>
      <c r="DZ94" s="29"/>
      <c r="EA94" s="180"/>
      <c r="EB94" s="156"/>
      <c r="EC94" s="234"/>
      <c r="ED94" s="239"/>
      <c r="EE94" s="209"/>
      <c r="EF94" s="209"/>
      <c r="EG94" s="231"/>
      <c r="EH94" s="156"/>
      <c r="EI94" s="156"/>
      <c r="EJ94" s="156"/>
      <c r="EK94" s="180"/>
      <c r="EL94" s="171"/>
      <c r="EM94" s="25" t="s">
        <v>544</v>
      </c>
      <c r="EN94" s="27">
        <f t="shared" si="87"/>
        <v>10</v>
      </c>
      <c r="EO94" s="47" t="s">
        <v>545</v>
      </c>
      <c r="EP94" s="138" t="s">
        <v>546</v>
      </c>
      <c r="EQ94" s="49">
        <v>2015</v>
      </c>
      <c r="ER94" s="49">
        <v>10</v>
      </c>
      <c r="ES94" s="27">
        <v>0</v>
      </c>
      <c r="ET94" s="27">
        <v>10</v>
      </c>
      <c r="EU94" s="27" t="s">
        <v>547</v>
      </c>
      <c r="EW94" s="139">
        <v>8.57</v>
      </c>
      <c r="EX94" s="35">
        <f t="shared" si="77"/>
        <v>10.283999999999999</v>
      </c>
      <c r="EY94" s="180"/>
      <c r="EZ94" s="156" t="str">
        <f t="shared" si="86"/>
        <v xml:space="preserve"> </v>
      </c>
      <c r="FA94" s="234"/>
      <c r="FB94" s="251" t="s">
        <v>546</v>
      </c>
      <c r="FC94" s="209">
        <v>2016</v>
      </c>
      <c r="FD94" s="209">
        <v>10</v>
      </c>
      <c r="FE94" s="156"/>
      <c r="FF94" s="169">
        <f t="shared" si="78"/>
        <v>10</v>
      </c>
      <c r="FG94" s="156" t="s">
        <v>547</v>
      </c>
      <c r="FH94" s="156"/>
      <c r="FI94" s="246">
        <v>8.15</v>
      </c>
      <c r="FJ94" s="252">
        <f t="shared" si="79"/>
        <v>9.7800000000000011</v>
      </c>
      <c r="FK94" s="25"/>
      <c r="FL94" s="27" t="str">
        <f t="shared" si="80"/>
        <v xml:space="preserve"> </v>
      </c>
      <c r="FM94" s="47"/>
      <c r="FN94" s="31" t="s">
        <v>546</v>
      </c>
      <c r="FO94" s="20">
        <v>2017</v>
      </c>
      <c r="FP94" s="33">
        <v>10</v>
      </c>
      <c r="FR94" s="34">
        <v>10</v>
      </c>
      <c r="FS94" t="s">
        <v>549</v>
      </c>
      <c r="FT94" t="s">
        <v>66</v>
      </c>
      <c r="FU94" s="11">
        <v>10.48</v>
      </c>
      <c r="FV94" s="35">
        <f t="shared" si="81"/>
        <v>12.576000000000001</v>
      </c>
      <c r="FW94" s="180"/>
      <c r="FX94" s="180" t="str">
        <f t="shared" si="82"/>
        <v xml:space="preserve"> </v>
      </c>
      <c r="FY94" s="234"/>
      <c r="FZ94" s="274" t="s">
        <v>546</v>
      </c>
      <c r="GA94" s="268">
        <v>2018</v>
      </c>
      <c r="GB94" s="152" t="s">
        <v>549</v>
      </c>
      <c r="GC94" s="152" t="s">
        <v>66</v>
      </c>
      <c r="GD94" s="152" t="s">
        <v>548</v>
      </c>
      <c r="GE94" s="275">
        <v>10</v>
      </c>
      <c r="GF94" s="156"/>
      <c r="GG94" s="273">
        <f t="shared" si="83"/>
        <v>10</v>
      </c>
      <c r="GH94" s="269">
        <v>5.71</v>
      </c>
      <c r="GI94" s="252">
        <f t="shared" si="84"/>
        <v>6.8519999999999994</v>
      </c>
    </row>
    <row r="95" spans="1:264" ht="12.75" customHeight="1" x14ac:dyDescent="0.25">
      <c r="J95" s="156"/>
      <c r="K95" s="156"/>
      <c r="L95" s="156"/>
      <c r="M95" s="152"/>
      <c r="N95" s="156"/>
      <c r="O95" s="156"/>
      <c r="P95" s="156"/>
      <c r="Q95" s="156"/>
      <c r="R95" s="156"/>
      <c r="V95"/>
      <c r="AB95" s="156"/>
      <c r="AC95" s="156"/>
      <c r="AD95" s="156"/>
      <c r="AE95" s="162"/>
      <c r="AF95" s="156"/>
      <c r="AG95" s="156"/>
      <c r="AH95" s="171"/>
      <c r="AI95" s="156"/>
      <c r="AJ95" s="156"/>
      <c r="AN95"/>
      <c r="AU95" s="156"/>
      <c r="AV95" s="156"/>
      <c r="AW95" s="156"/>
      <c r="AX95" s="177"/>
      <c r="AY95" s="156"/>
      <c r="AZ95" s="156"/>
      <c r="BA95" s="156"/>
      <c r="BB95" s="156"/>
      <c r="BC95" s="156"/>
      <c r="BD95" s="156"/>
      <c r="BH95" s="78"/>
      <c r="BO95" s="156"/>
      <c r="BP95" s="156"/>
      <c r="BQ95" s="156"/>
      <c r="BR95" s="177"/>
      <c r="BS95" s="156"/>
      <c r="BT95" s="156"/>
      <c r="BU95" s="156"/>
      <c r="BV95" s="156"/>
      <c r="BW95" s="156"/>
      <c r="BX95" s="156"/>
      <c r="BY95" s="156"/>
      <c r="CB95" s="24"/>
      <c r="CC95" s="3"/>
      <c r="CK95" s="180"/>
      <c r="CL95" s="180" t="str">
        <f>IF(CD95=CR95," ",CR95-CD95)</f>
        <v xml:space="preserve"> </v>
      </c>
      <c r="CM95" s="196"/>
      <c r="CN95" s="197"/>
      <c r="CO95" s="192"/>
      <c r="CP95" s="156"/>
      <c r="CQ95" s="156"/>
      <c r="CR95" s="156"/>
      <c r="CS95" s="151"/>
      <c r="CT95" s="151"/>
      <c r="CV95" s="25" t="str">
        <f>IF(CR95=CZ95," ",CZ95-CR95)</f>
        <v xml:space="preserve"> </v>
      </c>
      <c r="CX95" s="129"/>
      <c r="CY95" s="49"/>
      <c r="CZ95" s="49"/>
      <c r="DD95" s="130"/>
      <c r="DE95" s="156"/>
      <c r="DF95" s="156"/>
      <c r="DG95" s="156"/>
      <c r="DH95" s="209"/>
      <c r="DI95" s="209"/>
      <c r="DJ95" s="209"/>
      <c r="DK95" s="156"/>
      <c r="DL95" s="156"/>
      <c r="DM95" s="210"/>
      <c r="DN95" s="171"/>
      <c r="DR95" s="49" t="s">
        <v>550</v>
      </c>
      <c r="DS95" s="49">
        <v>2013</v>
      </c>
      <c r="DT95" s="49">
        <v>75</v>
      </c>
      <c r="DU95" s="27">
        <v>13</v>
      </c>
      <c r="DV95" s="27">
        <v>29</v>
      </c>
      <c r="DW95" s="27" t="s">
        <v>552</v>
      </c>
      <c r="DY95" s="130">
        <v>20.493333333333336</v>
      </c>
      <c r="DZ95" s="29">
        <f t="shared" si="85"/>
        <v>8.48</v>
      </c>
      <c r="EA95" s="156"/>
      <c r="EB95" s="156" t="str">
        <f>IF(DT95-EF95=0," ",EF95-DT95)</f>
        <v xml:space="preserve"> </v>
      </c>
      <c r="EC95" s="230"/>
      <c r="ED95" s="209" t="s">
        <v>550</v>
      </c>
      <c r="EE95" s="209">
        <v>2014</v>
      </c>
      <c r="EF95" s="209">
        <v>75</v>
      </c>
      <c r="EG95" s="231">
        <v>0</v>
      </c>
      <c r="EH95" s="156">
        <v>75</v>
      </c>
      <c r="EI95" s="156" t="s">
        <v>552</v>
      </c>
      <c r="EJ95" s="156"/>
      <c r="EK95" s="180">
        <v>28.84</v>
      </c>
      <c r="EL95" s="171">
        <f t="shared" si="76"/>
        <v>4.6143999999999998</v>
      </c>
      <c r="EN95" s="27" t="str">
        <f t="shared" si="87"/>
        <v xml:space="preserve"> </v>
      </c>
      <c r="EP95" s="138" t="s">
        <v>550</v>
      </c>
      <c r="EQ95" s="49">
        <v>2015</v>
      </c>
      <c r="ER95" s="49">
        <v>75</v>
      </c>
      <c r="ES95" s="27">
        <v>0</v>
      </c>
      <c r="ET95" s="27">
        <v>75</v>
      </c>
      <c r="EU95" s="27" t="s">
        <v>552</v>
      </c>
      <c r="EW95" s="139">
        <v>18.670000000000002</v>
      </c>
      <c r="EX95" s="35">
        <f t="shared" si="77"/>
        <v>2.9872000000000005</v>
      </c>
      <c r="EY95" s="156"/>
      <c r="EZ95" s="156" t="str">
        <f t="shared" si="86"/>
        <v xml:space="preserve"> </v>
      </c>
      <c r="FA95" s="230"/>
      <c r="FB95" s="251" t="s">
        <v>550</v>
      </c>
      <c r="FC95" s="209">
        <v>2016</v>
      </c>
      <c r="FD95" s="209">
        <v>75</v>
      </c>
      <c r="FE95" s="156"/>
      <c r="FF95" s="169">
        <f t="shared" si="78"/>
        <v>75</v>
      </c>
      <c r="FG95" s="156" t="s">
        <v>552</v>
      </c>
      <c r="FH95" s="156"/>
      <c r="FI95" s="246">
        <v>37.24</v>
      </c>
      <c r="FJ95" s="252">
        <f t="shared" si="79"/>
        <v>5.958400000000001</v>
      </c>
      <c r="FL95" s="27" t="str">
        <f t="shared" si="80"/>
        <v xml:space="preserve"> </v>
      </c>
      <c r="FN95" s="31" t="s">
        <v>550</v>
      </c>
      <c r="FO95" s="20">
        <v>2017</v>
      </c>
      <c r="FP95" s="33">
        <v>75</v>
      </c>
      <c r="FR95" s="34">
        <v>75</v>
      </c>
      <c r="FS95" t="s">
        <v>554</v>
      </c>
      <c r="FT95" t="s">
        <v>66</v>
      </c>
      <c r="FU95" s="11">
        <v>38.729999999999997</v>
      </c>
      <c r="FV95" s="35">
        <f t="shared" si="81"/>
        <v>6.1967999999999996</v>
      </c>
      <c r="FW95" s="180"/>
      <c r="FX95" s="180" t="str">
        <f t="shared" si="82"/>
        <v xml:space="preserve"> </v>
      </c>
      <c r="FY95" s="235"/>
      <c r="FZ95" s="274" t="s">
        <v>550</v>
      </c>
      <c r="GA95" s="268">
        <v>2018</v>
      </c>
      <c r="GB95" s="152" t="s">
        <v>554</v>
      </c>
      <c r="GC95" s="152" t="s">
        <v>66</v>
      </c>
      <c r="GD95" s="152" t="s">
        <v>553</v>
      </c>
      <c r="GE95" s="275">
        <v>75</v>
      </c>
      <c r="GF95" s="156"/>
      <c r="GG95" s="273">
        <f t="shared" si="83"/>
        <v>75</v>
      </c>
      <c r="GH95" s="269">
        <v>9.8699999999999992</v>
      </c>
      <c r="GI95" s="252">
        <f t="shared" si="84"/>
        <v>1.5791999999999999</v>
      </c>
      <c r="GL95" s="61"/>
      <c r="GM95" s="61"/>
      <c r="GN95" s="61"/>
      <c r="GO95" s="61"/>
      <c r="GP95" s="61"/>
      <c r="GQ95" s="61"/>
      <c r="GR95" s="61"/>
    </row>
    <row r="96" spans="1:264" ht="12.75" customHeight="1" x14ac:dyDescent="0.25">
      <c r="J96" s="162" t="s">
        <v>860</v>
      </c>
      <c r="K96" s="162">
        <v>13</v>
      </c>
      <c r="L96" s="152">
        <v>1329350200</v>
      </c>
      <c r="M96" s="152">
        <v>2002</v>
      </c>
      <c r="N96" s="152" t="s">
        <v>629</v>
      </c>
      <c r="O96" s="152"/>
      <c r="P96" s="153">
        <v>13</v>
      </c>
      <c r="Q96" s="153">
        <v>0.74</v>
      </c>
      <c r="R96" s="153">
        <v>0.68</v>
      </c>
      <c r="S96" s="77"/>
      <c r="T96" s="77"/>
      <c r="U96">
        <v>1329350200</v>
      </c>
      <c r="V96">
        <v>2003</v>
      </c>
      <c r="W96" t="s">
        <v>629</v>
      </c>
      <c r="X96"/>
      <c r="Y96" s="76">
        <v>13</v>
      </c>
      <c r="Z96" s="76">
        <v>19.45</v>
      </c>
      <c r="AA96" s="76">
        <v>17.95</v>
      </c>
      <c r="AB96" s="151"/>
      <c r="AC96" s="151"/>
      <c r="AD96" s="156">
        <v>1329350200</v>
      </c>
      <c r="AE96" s="162">
        <v>2004</v>
      </c>
      <c r="AF96" s="156" t="s">
        <v>629</v>
      </c>
      <c r="AG96" s="156"/>
      <c r="AH96" s="171">
        <v>13</v>
      </c>
      <c r="AI96" s="156">
        <v>0</v>
      </c>
      <c r="AJ96" s="156">
        <v>0</v>
      </c>
      <c r="AK96" s="4"/>
      <c r="AL96" s="4"/>
      <c r="AM96" t="s">
        <v>560</v>
      </c>
      <c r="AN96">
        <v>2005</v>
      </c>
      <c r="AO96" t="s">
        <v>762</v>
      </c>
      <c r="AP96" t="s">
        <v>670</v>
      </c>
      <c r="AQ96" s="76">
        <v>13</v>
      </c>
      <c r="AR96" s="76">
        <v>0</v>
      </c>
      <c r="AS96">
        <v>6.32</v>
      </c>
      <c r="AT96" s="76">
        <v>5.8338461538461504</v>
      </c>
      <c r="AU96" s="156"/>
      <c r="AV96" s="162"/>
      <c r="AW96" s="152">
        <v>1329350200</v>
      </c>
      <c r="AX96" s="177">
        <v>2006</v>
      </c>
      <c r="AY96" s="152" t="s">
        <v>629</v>
      </c>
      <c r="AZ96" s="152"/>
      <c r="BA96" s="152">
        <v>13</v>
      </c>
      <c r="BB96" s="152">
        <v>0</v>
      </c>
      <c r="BC96" s="152">
        <v>9.08</v>
      </c>
      <c r="BD96" s="152">
        <v>8.3800000000000008</v>
      </c>
      <c r="BF96" s="6"/>
      <c r="BG96" s="78" t="s">
        <v>560</v>
      </c>
      <c r="BH96" s="78" t="s">
        <v>864</v>
      </c>
      <c r="BI96" s="78" t="s">
        <v>561</v>
      </c>
      <c r="BJ96" s="78" t="s">
        <v>62</v>
      </c>
      <c r="BK96">
        <v>13</v>
      </c>
      <c r="BL96">
        <v>0</v>
      </c>
      <c r="BM96">
        <v>0</v>
      </c>
      <c r="BN96">
        <v>0</v>
      </c>
      <c r="BO96" s="156"/>
      <c r="BP96" s="162"/>
      <c r="BQ96" s="152">
        <v>1329350200</v>
      </c>
      <c r="BR96" s="177">
        <v>2008</v>
      </c>
      <c r="BS96" s="152" t="s">
        <v>629</v>
      </c>
      <c r="BT96" s="152"/>
      <c r="BU96" s="152">
        <v>13</v>
      </c>
      <c r="BV96" s="152">
        <v>0</v>
      </c>
      <c r="BW96" s="152">
        <v>13</v>
      </c>
      <c r="BX96" s="152">
        <v>5.92</v>
      </c>
      <c r="BY96" s="152">
        <v>5.46</v>
      </c>
      <c r="CB96" s="24" t="s">
        <v>560</v>
      </c>
      <c r="CC96" s="3" t="s">
        <v>865</v>
      </c>
      <c r="CD96" s="27">
        <v>13</v>
      </c>
      <c r="CE96" s="82">
        <v>0</v>
      </c>
      <c r="CF96" s="82">
        <v>13</v>
      </c>
      <c r="CG96" s="82" t="s">
        <v>561</v>
      </c>
      <c r="CH96" s="82" t="s">
        <v>62</v>
      </c>
      <c r="CI96" s="82">
        <v>0</v>
      </c>
      <c r="CJ96" s="82">
        <v>0</v>
      </c>
      <c r="CK96" s="180"/>
      <c r="CL96" s="180" t="str">
        <f>IF(CD96=CR96," ",CR96-CD96)</f>
        <v xml:space="preserve"> </v>
      </c>
      <c r="CM96" s="196"/>
      <c r="CN96" s="197" t="s">
        <v>560</v>
      </c>
      <c r="CO96" s="192" t="s">
        <v>861</v>
      </c>
      <c r="CP96" s="156" t="s">
        <v>561</v>
      </c>
      <c r="CQ96" s="156" t="s">
        <v>62</v>
      </c>
      <c r="CR96" s="156">
        <v>13</v>
      </c>
      <c r="CS96" s="151">
        <v>0</v>
      </c>
      <c r="CT96" s="168">
        <v>0</v>
      </c>
      <c r="CV96" s="25" t="str">
        <f>IF(CR96=CZ96," ",CZ96-CR96)</f>
        <v xml:space="preserve"> </v>
      </c>
      <c r="CX96" s="129" t="s">
        <v>560</v>
      </c>
      <c r="CY96" s="49">
        <v>2011</v>
      </c>
      <c r="CZ96" s="49">
        <v>13</v>
      </c>
      <c r="DA96" s="27" t="s">
        <v>562</v>
      </c>
      <c r="DC96" s="29">
        <f>(DD96/12)*CZ96</f>
        <v>0</v>
      </c>
      <c r="DD96" s="130">
        <v>0</v>
      </c>
      <c r="DE96" s="156"/>
      <c r="DF96" s="156" t="str">
        <f>IF(CZ96-DJ96=0," ",DJ96-CZ96)</f>
        <v xml:space="preserve"> </v>
      </c>
      <c r="DG96" s="156"/>
      <c r="DH96" s="209" t="s">
        <v>560</v>
      </c>
      <c r="DI96" s="209">
        <v>2012</v>
      </c>
      <c r="DJ96" s="209">
        <v>13</v>
      </c>
      <c r="DK96" s="156" t="s">
        <v>562</v>
      </c>
      <c r="DL96" s="156"/>
      <c r="DM96" s="210">
        <v>0</v>
      </c>
      <c r="DN96" s="171">
        <f>(DM96/DJ96)*12</f>
        <v>0</v>
      </c>
      <c r="DO96" s="25" t="s">
        <v>555</v>
      </c>
      <c r="DP96" s="27">
        <v>16</v>
      </c>
      <c r="DQ96" s="48">
        <v>41309</v>
      </c>
      <c r="DR96" s="129" t="s">
        <v>556</v>
      </c>
      <c r="DS96" s="49"/>
      <c r="DT96" s="49">
        <v>16</v>
      </c>
      <c r="DU96" s="27">
        <v>0</v>
      </c>
      <c r="DV96" s="27">
        <v>75</v>
      </c>
      <c r="DW96" s="27" t="s">
        <v>557</v>
      </c>
      <c r="DY96" s="130">
        <v>40.999999999999993</v>
      </c>
      <c r="DZ96" s="29">
        <f t="shared" si="85"/>
        <v>6.5599999999999987</v>
      </c>
      <c r="EA96" s="180"/>
      <c r="EB96" s="156" t="str">
        <f>IF(DT96-EF96=0," ",EF96-DT96)</f>
        <v xml:space="preserve"> </v>
      </c>
      <c r="EC96" s="234"/>
      <c r="ED96" s="215" t="s">
        <v>556</v>
      </c>
      <c r="EE96" s="209">
        <v>2014</v>
      </c>
      <c r="EF96" s="209">
        <v>16</v>
      </c>
      <c r="EG96" s="231">
        <v>16</v>
      </c>
      <c r="EH96" s="156">
        <v>32</v>
      </c>
      <c r="EI96" s="156" t="s">
        <v>557</v>
      </c>
      <c r="EJ96" s="156"/>
      <c r="EK96" s="180">
        <v>23.42</v>
      </c>
      <c r="EL96" s="171">
        <f t="shared" si="76"/>
        <v>8.7825000000000006</v>
      </c>
      <c r="EM96" s="25"/>
      <c r="EN96" s="27" t="str">
        <f t="shared" si="87"/>
        <v xml:space="preserve"> </v>
      </c>
      <c r="EO96" s="47"/>
      <c r="EP96" s="138" t="s">
        <v>556</v>
      </c>
      <c r="EQ96" s="49">
        <v>2015</v>
      </c>
      <c r="ER96" s="49">
        <v>16</v>
      </c>
      <c r="ES96" s="27">
        <v>8</v>
      </c>
      <c r="ET96" s="27">
        <v>24</v>
      </c>
      <c r="EU96" s="27" t="s">
        <v>557</v>
      </c>
      <c r="EW96" s="139">
        <v>29.34</v>
      </c>
      <c r="EX96" s="35">
        <f t="shared" si="77"/>
        <v>14.669999999999998</v>
      </c>
      <c r="EY96" s="180"/>
      <c r="EZ96" s="156" t="str">
        <f t="shared" si="86"/>
        <v xml:space="preserve"> </v>
      </c>
      <c r="FA96" s="234"/>
      <c r="FB96" s="251" t="s">
        <v>556</v>
      </c>
      <c r="FC96" s="209">
        <v>2016</v>
      </c>
      <c r="FD96" s="209">
        <v>16</v>
      </c>
      <c r="FE96" s="156"/>
      <c r="FF96" s="169">
        <f t="shared" si="78"/>
        <v>16</v>
      </c>
      <c r="FG96" s="156" t="s">
        <v>557</v>
      </c>
      <c r="FH96" s="156"/>
      <c r="FI96" s="246">
        <v>0</v>
      </c>
      <c r="FJ96" s="252">
        <f t="shared" si="79"/>
        <v>0</v>
      </c>
      <c r="FK96" s="25"/>
      <c r="FL96" s="27" t="str">
        <f t="shared" si="80"/>
        <v xml:space="preserve"> </v>
      </c>
      <c r="FM96" s="47"/>
      <c r="FN96" s="31" t="s">
        <v>556</v>
      </c>
      <c r="FO96" s="20">
        <v>2017</v>
      </c>
      <c r="FP96" s="33">
        <v>16</v>
      </c>
      <c r="FR96" s="34">
        <v>16</v>
      </c>
      <c r="FS96" t="s">
        <v>559</v>
      </c>
      <c r="FT96" t="s">
        <v>66</v>
      </c>
      <c r="FU96" s="11">
        <v>0</v>
      </c>
      <c r="FV96" s="35">
        <f t="shared" si="81"/>
        <v>0</v>
      </c>
      <c r="FW96" s="180"/>
      <c r="FX96" s="180" t="str">
        <f t="shared" si="82"/>
        <v xml:space="preserve"> </v>
      </c>
      <c r="FY96" s="234"/>
      <c r="FZ96" s="274" t="s">
        <v>556</v>
      </c>
      <c r="GA96" s="268">
        <v>2018</v>
      </c>
      <c r="GB96" s="152" t="s">
        <v>559</v>
      </c>
      <c r="GC96" s="152" t="s">
        <v>66</v>
      </c>
      <c r="GD96" s="152" t="s">
        <v>558</v>
      </c>
      <c r="GE96" s="275">
        <v>16</v>
      </c>
      <c r="GF96" s="156"/>
      <c r="GG96" s="273">
        <f t="shared" si="83"/>
        <v>16</v>
      </c>
      <c r="GH96" s="269">
        <v>0</v>
      </c>
      <c r="GI96" s="252">
        <f t="shared" si="84"/>
        <v>0</v>
      </c>
      <c r="GL96" s="59"/>
      <c r="GM96" s="59"/>
      <c r="GN96" s="59"/>
      <c r="GO96" s="59"/>
      <c r="GP96" s="59"/>
      <c r="GQ96" s="59"/>
      <c r="GR96" s="59"/>
    </row>
    <row r="97" spans="1:264" s="59" customFormat="1" ht="12.75" customHeight="1" x14ac:dyDescent="0.25">
      <c r="J97" s="163"/>
      <c r="K97" s="163"/>
      <c r="L97" s="163"/>
      <c r="M97" s="163"/>
      <c r="N97" s="163"/>
      <c r="O97" s="163"/>
      <c r="P97" s="163"/>
      <c r="Q97" s="163"/>
      <c r="R97" s="163"/>
      <c r="AB97" s="163"/>
      <c r="AC97" s="163"/>
      <c r="AD97" s="163"/>
      <c r="AE97" s="163"/>
      <c r="AF97" s="163"/>
      <c r="AG97" s="163"/>
      <c r="AH97" s="163"/>
      <c r="AI97" s="163"/>
      <c r="AJ97" s="163"/>
      <c r="AU97" s="163"/>
      <c r="AV97" s="163"/>
      <c r="AW97" s="163"/>
      <c r="AX97" s="163"/>
      <c r="AY97" s="163"/>
      <c r="AZ97" s="163"/>
      <c r="BA97" s="163"/>
      <c r="BB97" s="152"/>
      <c r="BC97" s="163"/>
      <c r="BD97" s="163"/>
      <c r="BO97" s="163"/>
      <c r="BP97" s="163"/>
      <c r="BQ97" s="163"/>
      <c r="BR97" s="163"/>
      <c r="BS97" s="163"/>
      <c r="BT97" s="163"/>
      <c r="BU97" s="163"/>
      <c r="BV97" s="163"/>
      <c r="BW97" s="163"/>
      <c r="BX97" s="163"/>
      <c r="BY97" s="163"/>
      <c r="BZ97" s="53"/>
      <c r="CK97" s="163"/>
      <c r="CL97" s="163"/>
      <c r="CM97" s="163"/>
      <c r="CN97" s="163"/>
      <c r="CO97" s="163"/>
      <c r="CP97" s="163"/>
      <c r="CQ97" s="163"/>
      <c r="CR97" s="163"/>
      <c r="CS97" s="180"/>
      <c r="CT97" s="163"/>
      <c r="DE97" s="163"/>
      <c r="DF97" s="163"/>
      <c r="DG97" s="163"/>
      <c r="DH97" s="163"/>
      <c r="DI97" s="163"/>
      <c r="DJ97" s="163"/>
      <c r="DK97" s="163"/>
      <c r="DL97" s="163"/>
      <c r="DM97" s="163"/>
      <c r="DN97" s="163"/>
      <c r="DO97" s="61"/>
      <c r="DP97" s="65"/>
      <c r="DQ97" s="61"/>
      <c r="DR97" s="49" t="s">
        <v>560</v>
      </c>
      <c r="DS97" s="49">
        <v>2013</v>
      </c>
      <c r="DT97" s="49">
        <v>13</v>
      </c>
      <c r="DU97" s="27">
        <v>-13</v>
      </c>
      <c r="DV97" s="27">
        <v>0</v>
      </c>
      <c r="DW97" s="27" t="s">
        <v>562</v>
      </c>
      <c r="DX97" s="27"/>
      <c r="DY97" s="130">
        <v>0</v>
      </c>
      <c r="DZ97" s="29">
        <f t="shared" si="85"/>
        <v>0</v>
      </c>
      <c r="EA97" s="156"/>
      <c r="EB97" s="156" t="str">
        <f>IF(DT97-EF97=0," ",EF97-DT97)</f>
        <v xml:space="preserve"> </v>
      </c>
      <c r="EC97" s="230"/>
      <c r="ED97" s="209" t="s">
        <v>560</v>
      </c>
      <c r="EE97" s="209">
        <v>2014</v>
      </c>
      <c r="EF97" s="209">
        <v>13</v>
      </c>
      <c r="EG97" s="231">
        <v>0</v>
      </c>
      <c r="EH97" s="156">
        <v>13</v>
      </c>
      <c r="EI97" s="156" t="s">
        <v>562</v>
      </c>
      <c r="EJ97" s="156"/>
      <c r="EK97" s="180">
        <v>0</v>
      </c>
      <c r="EL97" s="171">
        <f t="shared" si="76"/>
        <v>0</v>
      </c>
      <c r="EM97" s="27"/>
      <c r="EN97" s="27" t="str">
        <f t="shared" si="87"/>
        <v xml:space="preserve"> </v>
      </c>
      <c r="EO97" s="30"/>
      <c r="EP97" s="138" t="s">
        <v>560</v>
      </c>
      <c r="EQ97" s="49">
        <v>2015</v>
      </c>
      <c r="ER97" s="49">
        <v>13</v>
      </c>
      <c r="ES97" s="27">
        <v>0</v>
      </c>
      <c r="ET97" s="27">
        <v>13</v>
      </c>
      <c r="EU97" s="27" t="s">
        <v>562</v>
      </c>
      <c r="EV97" s="27"/>
      <c r="EW97" s="140">
        <v>0</v>
      </c>
      <c r="EX97" s="35">
        <f t="shared" si="77"/>
        <v>0</v>
      </c>
      <c r="EY97" s="156"/>
      <c r="EZ97" s="156" t="str">
        <f t="shared" si="86"/>
        <v xml:space="preserve"> </v>
      </c>
      <c r="FA97" s="230"/>
      <c r="FB97" s="251" t="s">
        <v>560</v>
      </c>
      <c r="FC97" s="209">
        <v>2016</v>
      </c>
      <c r="FD97" s="209">
        <v>13</v>
      </c>
      <c r="FE97" s="156"/>
      <c r="FF97" s="169">
        <f t="shared" si="78"/>
        <v>13</v>
      </c>
      <c r="FG97" s="156" t="s">
        <v>562</v>
      </c>
      <c r="FH97" s="156"/>
      <c r="FI97" s="246">
        <v>1.9</v>
      </c>
      <c r="FJ97" s="252">
        <f t="shared" si="79"/>
        <v>1.7538461538461536</v>
      </c>
      <c r="FK97" s="27"/>
      <c r="FL97" s="27" t="str">
        <f t="shared" si="80"/>
        <v xml:space="preserve"> </v>
      </c>
      <c r="FM97" s="30"/>
      <c r="FN97" s="31" t="s">
        <v>560</v>
      </c>
      <c r="FO97" s="20">
        <v>2017</v>
      </c>
      <c r="FP97" s="33">
        <v>13</v>
      </c>
      <c r="FQ97" s="27"/>
      <c r="FR97" s="34">
        <v>13</v>
      </c>
      <c r="FS97" t="s">
        <v>564</v>
      </c>
      <c r="FT97" t="s">
        <v>66</v>
      </c>
      <c r="FU97" s="11">
        <v>8.39</v>
      </c>
      <c r="FV97" s="35">
        <f t="shared" si="81"/>
        <v>7.7446153846153853</v>
      </c>
      <c r="FW97" s="180"/>
      <c r="FX97" s="180" t="str">
        <f t="shared" si="82"/>
        <v xml:space="preserve"> </v>
      </c>
      <c r="FY97" s="235"/>
      <c r="FZ97" s="274" t="s">
        <v>560</v>
      </c>
      <c r="GA97" s="268">
        <v>2018</v>
      </c>
      <c r="GB97" s="152" t="s">
        <v>564</v>
      </c>
      <c r="GC97" s="152" t="s">
        <v>66</v>
      </c>
      <c r="GD97" s="152" t="s">
        <v>563</v>
      </c>
      <c r="GE97" s="275">
        <v>13</v>
      </c>
      <c r="GF97" s="156"/>
      <c r="GG97" s="273">
        <f t="shared" si="83"/>
        <v>13</v>
      </c>
      <c r="GH97" s="269">
        <v>0</v>
      </c>
      <c r="GI97" s="252">
        <f t="shared" si="84"/>
        <v>0</v>
      </c>
      <c r="GJ97" s="27"/>
      <c r="GK97" s="27"/>
      <c r="GL97" s="27"/>
      <c r="GM97" s="27"/>
      <c r="GN97" s="27"/>
      <c r="GO97" s="27"/>
      <c r="GP97" s="27"/>
      <c r="GQ97" s="27"/>
      <c r="GR97" s="27"/>
      <c r="GS97" s="27"/>
      <c r="GT97" s="27"/>
      <c r="GU97" s="27"/>
      <c r="GV97" s="27"/>
      <c r="GW97" s="27"/>
      <c r="GX97" s="27"/>
      <c r="GY97" s="27"/>
      <c r="GZ97" s="27"/>
      <c r="HA97" s="27"/>
      <c r="HB97" s="27"/>
      <c r="HC97" s="27"/>
      <c r="HD97" s="27"/>
      <c r="HE97" s="27"/>
      <c r="HF97" s="27"/>
      <c r="HG97" s="27"/>
      <c r="HH97" s="27"/>
      <c r="HI97" s="27"/>
      <c r="HJ97" s="27"/>
      <c r="HK97" s="27"/>
      <c r="HL97" s="27"/>
      <c r="HM97" s="27"/>
      <c r="HN97" s="27"/>
      <c r="HO97" s="27"/>
      <c r="HP97" s="27"/>
      <c r="HQ97" s="27"/>
      <c r="HR97" s="27"/>
      <c r="HS97" s="27"/>
      <c r="HT97" s="27"/>
      <c r="HU97" s="27"/>
      <c r="HV97" s="27"/>
      <c r="HW97" s="27"/>
      <c r="HX97" s="27"/>
      <c r="HY97" s="27"/>
      <c r="HZ97" s="27"/>
      <c r="IA97" s="27"/>
      <c r="IB97" s="27"/>
      <c r="IC97" s="27"/>
      <c r="ID97" s="27"/>
      <c r="IE97" s="27"/>
      <c r="IF97" s="27"/>
      <c r="IG97" s="27"/>
      <c r="IH97" s="27"/>
      <c r="II97" s="27"/>
      <c r="IJ97" s="27"/>
      <c r="IK97" s="27"/>
      <c r="IL97" s="27"/>
      <c r="IM97" s="27"/>
      <c r="IN97" s="27"/>
      <c r="IO97" s="27"/>
      <c r="IP97" s="27"/>
      <c r="IQ97" s="27"/>
      <c r="IR97" s="27"/>
      <c r="IS97" s="27"/>
      <c r="IT97" s="27"/>
      <c r="IU97" s="27"/>
      <c r="IV97" s="27"/>
      <c r="IW97" s="27"/>
      <c r="IX97" s="27"/>
      <c r="IY97" s="27"/>
      <c r="IZ97" s="27"/>
      <c r="JA97" s="27"/>
      <c r="JB97" s="27"/>
      <c r="JC97" s="27"/>
      <c r="JD97" s="27"/>
    </row>
    <row r="98" spans="1:264" ht="12.75" customHeight="1" x14ac:dyDescent="0.25">
      <c r="A98" s="53" t="s">
        <v>873</v>
      </c>
      <c r="B98" s="53"/>
      <c r="C98" s="59"/>
      <c r="D98" s="59"/>
      <c r="E98" s="59"/>
      <c r="F98" s="59"/>
      <c r="G98" s="166">
        <f>SUM(G3:G97)</f>
        <v>6857.670000000001</v>
      </c>
      <c r="H98" s="65">
        <f>SUM(H3:H97)</f>
        <v>6768.8000000000011</v>
      </c>
      <c r="I98" s="65"/>
      <c r="J98" s="59"/>
      <c r="K98" s="65">
        <f>SUM(K3:K97)</f>
        <v>-303</v>
      </c>
      <c r="L98" s="59"/>
      <c r="M98" s="59"/>
      <c r="N98" s="59"/>
      <c r="O98" s="59"/>
      <c r="P98" s="166">
        <f>SUM(P3:P97)</f>
        <v>6554.670000000001</v>
      </c>
      <c r="Q98" s="65">
        <f>SUM(Q3:Q97)</f>
        <v>10542.609999999997</v>
      </c>
      <c r="R98" s="59"/>
      <c r="S98" s="59"/>
      <c r="T98" s="65">
        <f>SUM(T3:T97)</f>
        <v>-18</v>
      </c>
      <c r="U98" s="59"/>
      <c r="V98" s="59"/>
      <c r="W98" s="59"/>
      <c r="X98" s="59"/>
      <c r="Y98" s="166">
        <f>SUM(Y3:Y97)</f>
        <v>6536.67</v>
      </c>
      <c r="Z98" s="65">
        <f>SUM(Z3:Z97)</f>
        <v>6789.2599999999975</v>
      </c>
      <c r="AA98" s="59"/>
      <c r="AB98" s="59"/>
      <c r="AC98" s="65">
        <f>SUM(AC3:AC97)</f>
        <v>0</v>
      </c>
      <c r="AD98" s="59"/>
      <c r="AE98" s="59"/>
      <c r="AF98" s="59"/>
      <c r="AG98" s="59"/>
      <c r="AH98" s="90">
        <f>SUM(AH3:AH97)</f>
        <v>6536.67</v>
      </c>
      <c r="AI98" s="65">
        <f>SUM(AI3:AI97)</f>
        <v>5881.8999999999987</v>
      </c>
      <c r="AJ98" s="59"/>
      <c r="AK98" s="53"/>
      <c r="AL98" s="65">
        <f>SUM(AL3:AL97)</f>
        <v>0</v>
      </c>
      <c r="AM98" s="59"/>
      <c r="AN98" s="59"/>
      <c r="AO98" s="59"/>
      <c r="AP98" s="59"/>
      <c r="AQ98" s="90">
        <f>SUM(AQ3:AQ97)</f>
        <v>6536.67</v>
      </c>
      <c r="AS98" s="65">
        <f>SUM(AS3:AS97)</f>
        <v>3014.6999999999953</v>
      </c>
      <c r="AT98" s="59"/>
      <c r="AU98" s="59"/>
      <c r="AV98" s="65">
        <f>SUM(AV3:AV97)</f>
        <v>-153</v>
      </c>
      <c r="AW98" s="59"/>
      <c r="AX98" s="59"/>
      <c r="AY98" s="59"/>
      <c r="AZ98" s="59"/>
      <c r="BA98" s="90">
        <f>SUM(BA3:BA97)</f>
        <v>6383.670000000001</v>
      </c>
      <c r="BB98" s="65"/>
      <c r="BC98" s="65">
        <f>SUM(BC3:BC97)</f>
        <v>3588.52</v>
      </c>
      <c r="BD98" s="59"/>
      <c r="BE98" s="59"/>
      <c r="BF98" s="65">
        <f>SUM(BF3:BF97)</f>
        <v>-290</v>
      </c>
      <c r="BG98" s="59"/>
      <c r="BH98" s="59"/>
      <c r="BI98" s="59"/>
      <c r="BJ98" s="59"/>
      <c r="BK98" s="94">
        <f>SUM(BK3:BK97)</f>
        <v>6093.670000000001</v>
      </c>
      <c r="BL98" s="59"/>
      <c r="BM98" s="65">
        <f>SUM(BM3:BM97)</f>
        <v>2182.9599999999996</v>
      </c>
      <c r="BN98" s="59"/>
      <c r="BO98" s="59"/>
      <c r="BP98" s="65">
        <f>SUM(BP3:BP97)</f>
        <v>-193</v>
      </c>
      <c r="BQ98" s="59"/>
      <c r="BR98" s="59"/>
      <c r="BS98" s="59"/>
      <c r="BT98" s="59"/>
      <c r="BU98" s="90">
        <f>SUM(BU3:BU97)</f>
        <v>5900.67</v>
      </c>
      <c r="BV98" s="65"/>
      <c r="BW98" s="65"/>
      <c r="BX98" s="65">
        <f>SUM(BX3:BX97)</f>
        <v>2244.4900000000002</v>
      </c>
      <c r="BY98" s="59"/>
      <c r="BZ98" s="62"/>
      <c r="CA98" s="65">
        <f>SUM(CA3:CA97)</f>
        <v>0</v>
      </c>
      <c r="CB98" s="61"/>
      <c r="CC98" s="61"/>
      <c r="CD98" s="94">
        <f>SUM(CD3:CD97)</f>
        <v>5900.67</v>
      </c>
      <c r="CE98" s="111"/>
      <c r="CF98" s="65"/>
      <c r="CG98" s="111"/>
      <c r="CH98" s="111"/>
      <c r="CI98" s="65">
        <f>SUM(CI3:CI97)</f>
        <v>2314.4699999999998</v>
      </c>
      <c r="CJ98" s="111"/>
      <c r="CK98" s="62"/>
      <c r="CL98" s="65">
        <f>SUM(CL3:CL97)</f>
        <v>-8</v>
      </c>
      <c r="CM98" s="62"/>
      <c r="CN98" s="61"/>
      <c r="CO98" s="61"/>
      <c r="CP98" s="61"/>
      <c r="CQ98" s="61"/>
      <c r="CR98" s="94">
        <f>SUM(CR3:CR97)</f>
        <v>5892.670000000001</v>
      </c>
      <c r="CS98" s="65">
        <f>SUM(CS3:CS97)</f>
        <v>3146.632000000001</v>
      </c>
      <c r="CT98" s="61"/>
      <c r="CU98" s="62"/>
      <c r="CV98" s="65">
        <f>SUM(CV3:CV97)</f>
        <v>0</v>
      </c>
      <c r="CW98" s="62"/>
      <c r="CX98" s="61"/>
      <c r="CY98" s="61"/>
      <c r="CZ98" s="94">
        <f>SUM(CZ3:CZ97)</f>
        <v>5892.670000000001</v>
      </c>
      <c r="DA98" s="61"/>
      <c r="DB98" s="61"/>
      <c r="DC98" s="65">
        <f>SUM(DC3:DC97)</f>
        <v>3751.3429166666674</v>
      </c>
      <c r="DD98" s="61"/>
      <c r="DE98" s="61"/>
      <c r="DF98" s="61">
        <f>SUM(DF3:DF97)</f>
        <v>-178</v>
      </c>
      <c r="DG98" s="61"/>
      <c r="DH98" s="61"/>
      <c r="DI98" s="61"/>
      <c r="DJ98" s="90">
        <f>SUM(DJ3:DJ97)</f>
        <v>5714.670000000001</v>
      </c>
      <c r="DK98" s="61"/>
      <c r="DL98" s="61"/>
      <c r="DM98" s="65">
        <f>SUM(DM3:DM97)</f>
        <v>6983.7699999999986</v>
      </c>
      <c r="DN98" s="61"/>
      <c r="DO98" s="59"/>
      <c r="DP98" s="65">
        <f>SUM(DP3:DP97)</f>
        <v>11.5</v>
      </c>
      <c r="DQ98" s="59"/>
      <c r="DR98" s="61"/>
      <c r="DS98" s="61"/>
      <c r="DT98" s="95">
        <f>SUM(DT3:DT97)</f>
        <v>5726.170000000001</v>
      </c>
      <c r="DU98" s="61"/>
      <c r="DV98" s="61"/>
      <c r="DW98" s="61"/>
      <c r="DX98" s="61"/>
      <c r="DY98" s="65">
        <f>SUM(DY3:DY97)</f>
        <v>4034.6854166666676</v>
      </c>
      <c r="DZ98" s="61"/>
      <c r="EA98" s="61"/>
      <c r="EB98" s="61">
        <f>SUM(EB3:EB97)</f>
        <v>129</v>
      </c>
      <c r="EC98" s="63"/>
      <c r="ED98" s="61"/>
      <c r="EE98" s="61"/>
      <c r="EF98" s="95">
        <f>SUM(EF3:EF97)</f>
        <v>5855.170000000001</v>
      </c>
      <c r="EG98" s="62"/>
      <c r="EH98" s="62"/>
      <c r="EI98" s="61"/>
      <c r="EJ98" s="61"/>
      <c r="EK98" s="65">
        <f>SUM(EK3:EK97)</f>
        <v>3100.0100000000007</v>
      </c>
      <c r="EL98" s="61"/>
      <c r="EM98" s="61"/>
      <c r="EN98" s="61">
        <f>SUM(EN3:EN97)</f>
        <v>10</v>
      </c>
      <c r="EO98" s="63"/>
      <c r="EP98" s="61"/>
      <c r="EQ98" s="61"/>
      <c r="ER98" s="95">
        <f>SUM(ER3:ER97)</f>
        <v>5865.170000000001</v>
      </c>
      <c r="ES98" s="61"/>
      <c r="ET98" s="61"/>
      <c r="EU98" s="61"/>
      <c r="EV98" s="61"/>
      <c r="EW98" s="65">
        <f>SUM(EW3:EW97)</f>
        <v>3706.1300000000006</v>
      </c>
      <c r="EX98" s="61"/>
      <c r="EY98" s="61"/>
      <c r="EZ98" s="61">
        <f>SUM(EZ3:EZ97)</f>
        <v>-152</v>
      </c>
      <c r="FA98" s="63"/>
      <c r="FB98" s="61"/>
      <c r="FC98" s="61"/>
      <c r="FD98" s="256">
        <f>SUM(FD3:FD97)</f>
        <v>5713.17</v>
      </c>
      <c r="FE98" s="62"/>
      <c r="FF98" s="62"/>
      <c r="FG98" s="61"/>
      <c r="FH98" s="61"/>
      <c r="FI98" s="65">
        <f>SUM(FI3:FI97)</f>
        <v>3738.7000000000007</v>
      </c>
      <c r="FJ98" s="61"/>
      <c r="FK98" s="61"/>
      <c r="FL98" s="61">
        <f>SUM(FL3:FL97)</f>
        <v>-9</v>
      </c>
      <c r="FM98" s="63"/>
      <c r="FN98" s="61"/>
      <c r="FO98" s="61"/>
      <c r="FP98" s="257">
        <f>SUM(FP3:FP97)</f>
        <v>5704.17</v>
      </c>
      <c r="FQ98" s="62"/>
      <c r="FR98" s="64"/>
      <c r="FS98" s="83"/>
      <c r="FT98" s="83"/>
      <c r="FU98" s="65">
        <f>SUM(FU3:FU97)</f>
        <v>3842.5899999999992</v>
      </c>
      <c r="FV98" s="61"/>
      <c r="FW98" s="62"/>
      <c r="FX98" s="62">
        <f>SUM(FX3:FX97)</f>
        <v>0</v>
      </c>
      <c r="FY98" s="66"/>
      <c r="FZ98" s="61"/>
      <c r="GA98" s="165"/>
      <c r="GB98" s="83"/>
      <c r="GC98" s="83"/>
      <c r="GD98" s="83"/>
      <c r="GE98" s="257">
        <f>SUM(GE3:GE97)</f>
        <v>5704.17</v>
      </c>
      <c r="GF98" s="62"/>
      <c r="GG98" s="64"/>
      <c r="GH98" s="65">
        <f>SUM(GH3:GH97)</f>
        <v>1922.38</v>
      </c>
      <c r="GI98" s="61"/>
      <c r="GJ98" s="61"/>
      <c r="GK98" s="61"/>
      <c r="GL98" s="59"/>
      <c r="GM98" s="59"/>
      <c r="GN98" s="59"/>
      <c r="GO98" s="59"/>
      <c r="GP98" s="59"/>
      <c r="GQ98" s="59"/>
      <c r="GR98" s="59"/>
      <c r="GS98" s="59"/>
      <c r="GT98" s="59"/>
      <c r="GU98" s="59"/>
      <c r="GV98" s="59"/>
      <c r="GW98" s="59"/>
      <c r="GX98" s="59"/>
      <c r="GY98" s="59"/>
      <c r="GZ98" s="59"/>
      <c r="HA98" s="59"/>
      <c r="HB98" s="59"/>
      <c r="HC98" s="59"/>
      <c r="HD98" s="59"/>
      <c r="HE98" s="59"/>
      <c r="HF98" s="59"/>
      <c r="HG98" s="59"/>
      <c r="HH98" s="59"/>
      <c r="HI98" s="59"/>
      <c r="HJ98" s="59"/>
      <c r="HK98" s="59"/>
      <c r="HL98" s="59"/>
      <c r="HM98" s="59"/>
      <c r="HN98" s="59"/>
      <c r="HO98" s="59"/>
      <c r="HP98" s="59"/>
      <c r="HQ98" s="59"/>
      <c r="HR98" s="59"/>
      <c r="HS98" s="59"/>
      <c r="HT98" s="59"/>
      <c r="HU98" s="59"/>
      <c r="HV98" s="59"/>
      <c r="HW98" s="59"/>
      <c r="HX98" s="59"/>
      <c r="HY98" s="59"/>
      <c r="HZ98" s="59"/>
      <c r="IA98" s="59"/>
      <c r="IB98" s="59"/>
      <c r="IC98" s="59"/>
      <c r="ID98" s="59"/>
      <c r="IE98" s="59"/>
      <c r="IF98" s="59"/>
      <c r="IG98" s="59"/>
      <c r="IH98" s="59"/>
      <c r="II98" s="59"/>
      <c r="IJ98" s="59"/>
      <c r="IK98" s="59"/>
      <c r="IL98" s="59"/>
      <c r="IM98" s="59"/>
      <c r="IN98" s="59"/>
      <c r="IO98" s="59"/>
      <c r="IP98" s="59"/>
      <c r="IQ98" s="59"/>
      <c r="IR98" s="59"/>
      <c r="IS98" s="59"/>
      <c r="IT98" s="59"/>
      <c r="IU98" s="59"/>
      <c r="IV98" s="59"/>
      <c r="IW98" s="59"/>
      <c r="IX98" s="59"/>
      <c r="IY98" s="59"/>
      <c r="IZ98" s="59"/>
      <c r="JA98" s="59"/>
      <c r="JB98" s="59"/>
      <c r="JC98" s="59"/>
      <c r="JD98" s="59"/>
    </row>
    <row r="99" spans="1:264" ht="12.75" customHeight="1" x14ac:dyDescent="0.25">
      <c r="CS99" s="41"/>
      <c r="DR99" s="59"/>
      <c r="DS99" s="59"/>
      <c r="DT99" s="65"/>
      <c r="DU99" s="59"/>
      <c r="DV99" s="59"/>
      <c r="DW99" s="59"/>
      <c r="DX99" s="59"/>
      <c r="DY99" s="59"/>
      <c r="DZ99" s="29"/>
      <c r="EA99" s="59"/>
      <c r="EB99" s="59"/>
      <c r="EC99" s="67"/>
      <c r="ED99" s="59"/>
      <c r="EE99" s="59"/>
      <c r="EF99" s="65"/>
      <c r="EH99" s="49"/>
      <c r="EI99" s="59"/>
      <c r="EJ99" s="59"/>
      <c r="EK99" s="53"/>
      <c r="EL99" s="59"/>
      <c r="EM99" s="59"/>
      <c r="EN99" s="59"/>
      <c r="EO99" s="67"/>
      <c r="EP99" s="146"/>
      <c r="EQ99" s="59"/>
      <c r="ER99" s="65"/>
      <c r="EU99" s="59"/>
      <c r="EV99" s="59"/>
      <c r="EX99" s="65"/>
      <c r="EY99" s="59"/>
      <c r="EZ99" s="59"/>
      <c r="FA99" s="67"/>
      <c r="FB99" s="146"/>
      <c r="FC99" s="59"/>
      <c r="FD99" s="65"/>
      <c r="FG99" s="59"/>
      <c r="FH99" s="59"/>
      <c r="FI99" s="70"/>
      <c r="FJ99" s="65"/>
      <c r="FK99" s="59"/>
      <c r="FL99" s="59"/>
      <c r="FM99" s="67"/>
      <c r="FN99" s="59"/>
      <c r="FO99" s="59"/>
      <c r="FP99" s="69"/>
      <c r="FS99" s="68"/>
      <c r="FT99" s="68"/>
      <c r="FU99" s="70"/>
      <c r="FV99" s="65"/>
      <c r="FW99" s="53"/>
      <c r="FX99" s="53"/>
      <c r="FY99" s="71"/>
      <c r="FZ99" s="59"/>
      <c r="GA99" s="59"/>
      <c r="GB99" s="68"/>
      <c r="GC99" s="68"/>
      <c r="GD99" s="59"/>
      <c r="GE99" s="69"/>
      <c r="GF99" s="72"/>
      <c r="GH99" s="70"/>
      <c r="GI99" s="61"/>
      <c r="GJ99" s="59"/>
      <c r="GK99" s="59"/>
    </row>
    <row r="100" spans="1:264" ht="12.75" customHeight="1" x14ac:dyDescent="0.25">
      <c r="A100" s="53" t="s">
        <v>874</v>
      </c>
      <c r="B100" s="53"/>
      <c r="FD100" s="72"/>
      <c r="FI100" s="75"/>
      <c r="FP100" s="74"/>
      <c r="FU100" s="75"/>
      <c r="GE100" s="74"/>
      <c r="GH100" s="75"/>
    </row>
    <row r="101" spans="1:264" ht="12.75" customHeight="1" x14ac:dyDescent="0.25">
      <c r="A101" s="284" t="s">
        <v>36</v>
      </c>
      <c r="B101" s="284" t="s">
        <v>875</v>
      </c>
      <c r="FI101" s="75"/>
      <c r="FU101" s="75"/>
      <c r="GH101" s="75"/>
    </row>
    <row r="102" spans="1:264" ht="12.75" customHeight="1" x14ac:dyDescent="0.25">
      <c r="A102" s="14">
        <v>2005</v>
      </c>
      <c r="B102" s="14">
        <v>6.7</v>
      </c>
    </row>
    <row r="103" spans="1:264" ht="12.75" customHeight="1" x14ac:dyDescent="0.25">
      <c r="A103" s="25">
        <v>2006</v>
      </c>
      <c r="B103" s="25">
        <v>8.4</v>
      </c>
    </row>
    <row r="104" spans="1:264" ht="12.75" customHeight="1" x14ac:dyDescent="0.25">
      <c r="A104" s="25">
        <v>2007</v>
      </c>
      <c r="B104" s="25">
        <v>6.7</v>
      </c>
    </row>
    <row r="105" spans="1:264" ht="12.75" customHeight="1" x14ac:dyDescent="0.25">
      <c r="A105" s="25">
        <v>2008</v>
      </c>
      <c r="B105" s="25">
        <v>6.7</v>
      </c>
    </row>
    <row r="106" spans="1:264" ht="12.75" customHeight="1" x14ac:dyDescent="0.25">
      <c r="A106" s="25">
        <v>2009</v>
      </c>
      <c r="B106" s="25">
        <v>8.4</v>
      </c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</row>
    <row r="107" spans="1:264" ht="12.75" customHeight="1" x14ac:dyDescent="0.25">
      <c r="A107" s="25">
        <v>2013</v>
      </c>
      <c r="B107" s="25">
        <v>10</v>
      </c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</row>
    <row r="108" spans="1:264" ht="12.75" customHeight="1" x14ac:dyDescent="0.25">
      <c r="A108" s="25">
        <v>2014</v>
      </c>
      <c r="B108" s="25">
        <v>9</v>
      </c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5"/>
      <c r="AI108" s="61"/>
      <c r="AJ108" s="61"/>
      <c r="AK108" s="62"/>
      <c r="AL108" s="62"/>
    </row>
    <row r="109" spans="1:264" ht="12.75" customHeight="1" x14ac:dyDescent="0.25">
      <c r="A109" s="25">
        <v>2015</v>
      </c>
      <c r="B109" s="25">
        <v>12</v>
      </c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65"/>
      <c r="AI109" s="59"/>
      <c r="AJ109" s="59"/>
      <c r="AK109" s="53"/>
      <c r="AL109" s="53"/>
    </row>
    <row r="110" spans="1:264" ht="12.75" customHeight="1" x14ac:dyDescent="0.25">
      <c r="A110" s="284" t="s">
        <v>876</v>
      </c>
      <c r="B110" s="284"/>
    </row>
    <row r="111" spans="1:264" ht="12.75" customHeight="1" x14ac:dyDescent="0.25">
      <c r="A111" s="14">
        <v>2016</v>
      </c>
      <c r="B111" s="14"/>
    </row>
    <row r="112" spans="1:264" ht="12.75" customHeight="1" x14ac:dyDescent="0.25">
      <c r="A112" s="25">
        <v>2017</v>
      </c>
    </row>
    <row r="113" spans="1:1" ht="12.75" customHeight="1" x14ac:dyDescent="0.25">
      <c r="A113" s="25">
        <v>2018</v>
      </c>
    </row>
    <row r="114" spans="1:1" ht="12.75" customHeight="1" x14ac:dyDescent="0.25">
      <c r="A114" s="25">
        <v>2019</v>
      </c>
    </row>
    <row r="115" spans="1:1" ht="12.75" customHeight="1" x14ac:dyDescent="0.25"/>
    <row r="116" spans="1:1" ht="12.75" customHeight="1" x14ac:dyDescent="0.25"/>
    <row r="117" spans="1:1" ht="12.75" customHeight="1" x14ac:dyDescent="0.25"/>
    <row r="118" spans="1:1" ht="12.75" customHeight="1" x14ac:dyDescent="0.25"/>
    <row r="119" spans="1:1" ht="12.75" customHeight="1" x14ac:dyDescent="0.25"/>
    <row r="120" spans="1:1" ht="12.75" customHeight="1" x14ac:dyDescent="0.25"/>
    <row r="121" spans="1:1" ht="12.75" customHeight="1" x14ac:dyDescent="0.25"/>
    <row r="122" spans="1:1" ht="12.75" customHeight="1" x14ac:dyDescent="0.25"/>
    <row r="123" spans="1:1" ht="12.75" customHeight="1" x14ac:dyDescent="0.25"/>
    <row r="124" spans="1:1" ht="12.75" customHeight="1" x14ac:dyDescent="0.25"/>
    <row r="125" spans="1:1" ht="12.75" customHeight="1" x14ac:dyDescent="0.25"/>
    <row r="126" spans="1:1" ht="12.75" customHeight="1" x14ac:dyDescent="0.25"/>
    <row r="127" spans="1:1" ht="12.75" customHeight="1" x14ac:dyDescent="0.25"/>
    <row r="128" spans="1:1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  <row r="2552" ht="12.75" customHeight="1" x14ac:dyDescent="0.25"/>
    <row r="2553" ht="12.75" customHeight="1" x14ac:dyDescent="0.25"/>
    <row r="2554" ht="12.75" customHeight="1" x14ac:dyDescent="0.25"/>
    <row r="2555" ht="12.75" customHeight="1" x14ac:dyDescent="0.25"/>
    <row r="2556" ht="12.75" customHeight="1" x14ac:dyDescent="0.25"/>
    <row r="2557" ht="12.75" customHeight="1" x14ac:dyDescent="0.25"/>
    <row r="2558" ht="12.75" customHeight="1" x14ac:dyDescent="0.25"/>
    <row r="2559" ht="12.75" customHeight="1" x14ac:dyDescent="0.25"/>
    <row r="2560" ht="12.75" customHeight="1" x14ac:dyDescent="0.25"/>
    <row r="2561" ht="12.75" customHeight="1" x14ac:dyDescent="0.25"/>
    <row r="2562" ht="12.75" customHeight="1" x14ac:dyDescent="0.25"/>
    <row r="2563" ht="12.75" customHeight="1" x14ac:dyDescent="0.25"/>
    <row r="2564" ht="12.75" customHeight="1" x14ac:dyDescent="0.25"/>
    <row r="2565" ht="12.75" customHeight="1" x14ac:dyDescent="0.25"/>
    <row r="2566" ht="12.75" customHeight="1" x14ac:dyDescent="0.25"/>
    <row r="2567" ht="12.75" customHeight="1" x14ac:dyDescent="0.25"/>
    <row r="2568" ht="12.75" customHeight="1" x14ac:dyDescent="0.25"/>
    <row r="2569" ht="12.75" customHeight="1" x14ac:dyDescent="0.25"/>
    <row r="2570" ht="12.75" customHeight="1" x14ac:dyDescent="0.25"/>
    <row r="2571" ht="12.75" customHeight="1" x14ac:dyDescent="0.25"/>
    <row r="2572" ht="12.75" customHeight="1" x14ac:dyDescent="0.25"/>
    <row r="2573" ht="12.75" customHeight="1" x14ac:dyDescent="0.25"/>
    <row r="2574" ht="12.75" customHeight="1" x14ac:dyDescent="0.25"/>
    <row r="2575" ht="12.75" customHeight="1" x14ac:dyDescent="0.25"/>
    <row r="2576" ht="12.75" customHeight="1" x14ac:dyDescent="0.25"/>
    <row r="2577" ht="12.75" customHeight="1" x14ac:dyDescent="0.25"/>
    <row r="2578" ht="12.75" customHeight="1" x14ac:dyDescent="0.25"/>
    <row r="2579" ht="12.75" customHeight="1" x14ac:dyDescent="0.25"/>
    <row r="2580" ht="12.75" customHeight="1" x14ac:dyDescent="0.25"/>
    <row r="2581" ht="12.75" customHeight="1" x14ac:dyDescent="0.25"/>
    <row r="2582" ht="12.75" customHeight="1" x14ac:dyDescent="0.25"/>
    <row r="2583" ht="12.75" customHeight="1" x14ac:dyDescent="0.25"/>
    <row r="2584" ht="12.75" customHeight="1" x14ac:dyDescent="0.25"/>
    <row r="2585" ht="12.75" customHeight="1" x14ac:dyDescent="0.25"/>
    <row r="2586" ht="12.75" customHeight="1" x14ac:dyDescent="0.25"/>
    <row r="2587" ht="12.75" customHeight="1" x14ac:dyDescent="0.25"/>
    <row r="2588" ht="12.75" customHeight="1" x14ac:dyDescent="0.25"/>
    <row r="2589" ht="12.75" customHeight="1" x14ac:dyDescent="0.25"/>
    <row r="2590" ht="12.75" customHeight="1" x14ac:dyDescent="0.25"/>
    <row r="2591" ht="12.75" customHeight="1" x14ac:dyDescent="0.25"/>
    <row r="2592" ht="12.75" customHeight="1" x14ac:dyDescent="0.25"/>
    <row r="2593" ht="12.75" customHeight="1" x14ac:dyDescent="0.25"/>
    <row r="2594" ht="12.75" customHeight="1" x14ac:dyDescent="0.25"/>
    <row r="2595" ht="12.75" customHeight="1" x14ac:dyDescent="0.25"/>
    <row r="2596" ht="12.75" customHeight="1" x14ac:dyDescent="0.25"/>
    <row r="2597" ht="12.75" customHeight="1" x14ac:dyDescent="0.25"/>
    <row r="2598" ht="12.75" customHeight="1" x14ac:dyDescent="0.25"/>
    <row r="2599" ht="12.75" customHeight="1" x14ac:dyDescent="0.25"/>
    <row r="2600" ht="12.75" customHeight="1" x14ac:dyDescent="0.25"/>
    <row r="2601" ht="12.75" customHeight="1" x14ac:dyDescent="0.25"/>
    <row r="2602" ht="12.75" customHeight="1" x14ac:dyDescent="0.25"/>
    <row r="2603" ht="12.75" customHeight="1" x14ac:dyDescent="0.25"/>
    <row r="2604" ht="12.75" customHeight="1" x14ac:dyDescent="0.25"/>
    <row r="2605" ht="12.75" customHeight="1" x14ac:dyDescent="0.25"/>
    <row r="2606" ht="12.75" customHeight="1" x14ac:dyDescent="0.25"/>
    <row r="2607" ht="12.75" customHeight="1" x14ac:dyDescent="0.25"/>
    <row r="2608" ht="12.75" customHeight="1" x14ac:dyDescent="0.25"/>
    <row r="2609" ht="12.75" customHeight="1" x14ac:dyDescent="0.25"/>
    <row r="2610" ht="12.75" customHeight="1" x14ac:dyDescent="0.25"/>
    <row r="2611" ht="12.75" customHeight="1" x14ac:dyDescent="0.25"/>
    <row r="2612" ht="12.75" customHeight="1" x14ac:dyDescent="0.25"/>
    <row r="2613" ht="12.75" customHeight="1" x14ac:dyDescent="0.25"/>
    <row r="2614" ht="12.75" customHeight="1" x14ac:dyDescent="0.25"/>
    <row r="2615" ht="12.75" customHeight="1" x14ac:dyDescent="0.25"/>
    <row r="2616" ht="12.75" customHeight="1" x14ac:dyDescent="0.25"/>
    <row r="2617" ht="12.75" customHeight="1" x14ac:dyDescent="0.25"/>
    <row r="2618" ht="12.75" customHeight="1" x14ac:dyDescent="0.25"/>
    <row r="2619" ht="12.75" customHeight="1" x14ac:dyDescent="0.25"/>
    <row r="2620" ht="12.75" customHeight="1" x14ac:dyDescent="0.25"/>
    <row r="2621" ht="12.75" customHeight="1" x14ac:dyDescent="0.25"/>
    <row r="2622" ht="12.75" customHeight="1" x14ac:dyDescent="0.25"/>
    <row r="2623" ht="12.75" customHeight="1" x14ac:dyDescent="0.25"/>
    <row r="2624" ht="12.75" customHeight="1" x14ac:dyDescent="0.25"/>
    <row r="2625" ht="12.75" customHeight="1" x14ac:dyDescent="0.25"/>
    <row r="2626" ht="12.75" customHeight="1" x14ac:dyDescent="0.25"/>
    <row r="2627" ht="12.75" customHeight="1" x14ac:dyDescent="0.25"/>
    <row r="2628" ht="12.75" customHeight="1" x14ac:dyDescent="0.25"/>
    <row r="2629" ht="12.75" customHeight="1" x14ac:dyDescent="0.25"/>
    <row r="2630" ht="12.75" customHeight="1" x14ac:dyDescent="0.25"/>
    <row r="2631" ht="12.75" customHeight="1" x14ac:dyDescent="0.25"/>
    <row r="2632" ht="12.75" customHeight="1" x14ac:dyDescent="0.25"/>
    <row r="2633" ht="12.75" customHeight="1" x14ac:dyDescent="0.25"/>
    <row r="2634" ht="12.75" customHeight="1" x14ac:dyDescent="0.25"/>
    <row r="2635" ht="12.75" customHeight="1" x14ac:dyDescent="0.25"/>
    <row r="2636" ht="12.75" customHeight="1" x14ac:dyDescent="0.25"/>
    <row r="2637" ht="12.75" customHeight="1" x14ac:dyDescent="0.25"/>
    <row r="2638" ht="12.75" customHeight="1" x14ac:dyDescent="0.25"/>
    <row r="2639" ht="12.75" customHeight="1" x14ac:dyDescent="0.25"/>
    <row r="2640" ht="12.75" customHeight="1" x14ac:dyDescent="0.25"/>
    <row r="2641" ht="12.75" customHeight="1" x14ac:dyDescent="0.25"/>
    <row r="2642" ht="12.75" customHeight="1" x14ac:dyDescent="0.25"/>
    <row r="2643" ht="12.75" customHeight="1" x14ac:dyDescent="0.25"/>
    <row r="2644" ht="12.75" customHeight="1" x14ac:dyDescent="0.25"/>
    <row r="2645" ht="12.75" customHeight="1" x14ac:dyDescent="0.25"/>
    <row r="2646" ht="12.75" customHeight="1" x14ac:dyDescent="0.25"/>
    <row r="2647" ht="12.75" customHeight="1" x14ac:dyDescent="0.25"/>
    <row r="2648" ht="12.75" customHeight="1" x14ac:dyDescent="0.25"/>
    <row r="2649" ht="12.75" customHeight="1" x14ac:dyDescent="0.25"/>
    <row r="2650" ht="12.75" customHeight="1" x14ac:dyDescent="0.25"/>
    <row r="2651" ht="12.75" customHeight="1" x14ac:dyDescent="0.25"/>
    <row r="2652" ht="12.75" customHeight="1" x14ac:dyDescent="0.25"/>
    <row r="2653" ht="12.75" customHeight="1" x14ac:dyDescent="0.25"/>
    <row r="2654" ht="12.75" customHeight="1" x14ac:dyDescent="0.25"/>
    <row r="2655" ht="12.75" customHeight="1" x14ac:dyDescent="0.25"/>
    <row r="2656" ht="12.75" customHeight="1" x14ac:dyDescent="0.25"/>
    <row r="2657" ht="12.75" customHeight="1" x14ac:dyDescent="0.25"/>
    <row r="2658" ht="12.75" customHeight="1" x14ac:dyDescent="0.25"/>
    <row r="2659" ht="12.75" customHeight="1" x14ac:dyDescent="0.25"/>
    <row r="2660" ht="12.75" customHeight="1" x14ac:dyDescent="0.25"/>
    <row r="2661" ht="12.75" customHeight="1" x14ac:dyDescent="0.25"/>
    <row r="2662" ht="12.75" customHeight="1" x14ac:dyDescent="0.25"/>
    <row r="2663" ht="12.75" customHeight="1" x14ac:dyDescent="0.25"/>
    <row r="2664" ht="12.75" customHeight="1" x14ac:dyDescent="0.25"/>
    <row r="2665" ht="12.75" customHeight="1" x14ac:dyDescent="0.25"/>
    <row r="2666" ht="12.75" customHeight="1" x14ac:dyDescent="0.25"/>
    <row r="2667" ht="12.75" customHeight="1" x14ac:dyDescent="0.25"/>
    <row r="2668" ht="12.75" customHeight="1" x14ac:dyDescent="0.25"/>
    <row r="2669" ht="12.75" customHeight="1" x14ac:dyDescent="0.25"/>
    <row r="2670" ht="12.75" customHeight="1" x14ac:dyDescent="0.25"/>
    <row r="2671" ht="12.75" customHeight="1" x14ac:dyDescent="0.25"/>
    <row r="2672" ht="12.75" customHeight="1" x14ac:dyDescent="0.25"/>
    <row r="2673" ht="12.75" customHeight="1" x14ac:dyDescent="0.25"/>
    <row r="2674" ht="12.75" customHeight="1" x14ac:dyDescent="0.25"/>
    <row r="2675" ht="12.75" customHeight="1" x14ac:dyDescent="0.25"/>
    <row r="2676" ht="12.75" customHeight="1" x14ac:dyDescent="0.25"/>
    <row r="2677" ht="12.75" customHeight="1" x14ac:dyDescent="0.25"/>
    <row r="2678" ht="12.75" customHeight="1" x14ac:dyDescent="0.25"/>
    <row r="2679" ht="12.75" customHeight="1" x14ac:dyDescent="0.25"/>
    <row r="2680" ht="12.75" customHeight="1" x14ac:dyDescent="0.25"/>
    <row r="2681" ht="12.75" customHeight="1" x14ac:dyDescent="0.25"/>
    <row r="2682" ht="12.75" customHeight="1" x14ac:dyDescent="0.25"/>
    <row r="2683" ht="12.75" customHeight="1" x14ac:dyDescent="0.25"/>
    <row r="2684" ht="12.75" customHeight="1" x14ac:dyDescent="0.25"/>
    <row r="2685" ht="12.75" customHeight="1" x14ac:dyDescent="0.25"/>
    <row r="2686" ht="12.75" customHeight="1" x14ac:dyDescent="0.25"/>
    <row r="2687" ht="12.75" customHeight="1" x14ac:dyDescent="0.25"/>
    <row r="2688" ht="12.75" customHeight="1" x14ac:dyDescent="0.25"/>
    <row r="2689" ht="12.75" customHeight="1" x14ac:dyDescent="0.25"/>
    <row r="2690" ht="12.75" customHeight="1" x14ac:dyDescent="0.25"/>
    <row r="2691" ht="12.75" customHeight="1" x14ac:dyDescent="0.25"/>
    <row r="2692" ht="12.75" customHeight="1" x14ac:dyDescent="0.25"/>
    <row r="2693" ht="12.75" customHeight="1" x14ac:dyDescent="0.25"/>
    <row r="2694" ht="12.75" customHeight="1" x14ac:dyDescent="0.25"/>
    <row r="2695" ht="12.75" customHeight="1" x14ac:dyDescent="0.25"/>
    <row r="2696" ht="12.75" customHeight="1" x14ac:dyDescent="0.25"/>
    <row r="2697" ht="12.75" customHeight="1" x14ac:dyDescent="0.25"/>
    <row r="2698" ht="12.75" customHeight="1" x14ac:dyDescent="0.25"/>
    <row r="2699" ht="12.75" customHeight="1" x14ac:dyDescent="0.25"/>
    <row r="2700" ht="12.75" customHeight="1" x14ac:dyDescent="0.25"/>
    <row r="2701" ht="12.75" customHeight="1" x14ac:dyDescent="0.25"/>
    <row r="2702" ht="12.75" customHeight="1" x14ac:dyDescent="0.25"/>
    <row r="2703" ht="12.75" customHeight="1" x14ac:dyDescent="0.25"/>
    <row r="2704" ht="12.75" customHeight="1" x14ac:dyDescent="0.25"/>
    <row r="2705" ht="12.75" customHeight="1" x14ac:dyDescent="0.25"/>
    <row r="2706" ht="12.75" customHeight="1" x14ac:dyDescent="0.25"/>
    <row r="2707" ht="12.75" customHeight="1" x14ac:dyDescent="0.25"/>
    <row r="2708" ht="12.75" customHeight="1" x14ac:dyDescent="0.25"/>
    <row r="2709" ht="12.75" customHeight="1" x14ac:dyDescent="0.25"/>
    <row r="2710" ht="12.75" customHeight="1" x14ac:dyDescent="0.25"/>
    <row r="2711" ht="12.75" customHeight="1" x14ac:dyDescent="0.25"/>
    <row r="2712" ht="12.75" customHeight="1" x14ac:dyDescent="0.25"/>
    <row r="2713" ht="12.75" customHeight="1" x14ac:dyDescent="0.25"/>
    <row r="2714" ht="12.75" customHeight="1" x14ac:dyDescent="0.25"/>
    <row r="2715" ht="12.75" customHeight="1" x14ac:dyDescent="0.25"/>
    <row r="2716" ht="12.75" customHeight="1" x14ac:dyDescent="0.25"/>
    <row r="2717" ht="12.75" customHeight="1" x14ac:dyDescent="0.25"/>
    <row r="2718" ht="12.75" customHeight="1" x14ac:dyDescent="0.25"/>
    <row r="2719" ht="12.75" customHeight="1" x14ac:dyDescent="0.25"/>
    <row r="2720" ht="12.75" customHeight="1" x14ac:dyDescent="0.25"/>
    <row r="2721" ht="12.75" customHeight="1" x14ac:dyDescent="0.25"/>
    <row r="2722" ht="12.75" customHeight="1" x14ac:dyDescent="0.25"/>
    <row r="2723" ht="12.75" customHeight="1" x14ac:dyDescent="0.25"/>
    <row r="2724" ht="12.75" customHeight="1" x14ac:dyDescent="0.25"/>
    <row r="2725" ht="12.75" customHeight="1" x14ac:dyDescent="0.25"/>
    <row r="2726" ht="12.75" customHeight="1" x14ac:dyDescent="0.25"/>
    <row r="2727" ht="12.75" customHeight="1" x14ac:dyDescent="0.25"/>
    <row r="2728" ht="12.75" customHeight="1" x14ac:dyDescent="0.25"/>
    <row r="2729" ht="12.75" customHeight="1" x14ac:dyDescent="0.25"/>
    <row r="2730" ht="12.75" customHeight="1" x14ac:dyDescent="0.25"/>
    <row r="2731" ht="12.75" customHeight="1" x14ac:dyDescent="0.25"/>
    <row r="2732" ht="12.75" customHeight="1" x14ac:dyDescent="0.25"/>
    <row r="2733" ht="12.75" customHeight="1" x14ac:dyDescent="0.25"/>
    <row r="2734" ht="12.75" customHeight="1" x14ac:dyDescent="0.25"/>
    <row r="2735" ht="12.75" customHeight="1" x14ac:dyDescent="0.25"/>
    <row r="2736" ht="12.75" customHeight="1" x14ac:dyDescent="0.25"/>
    <row r="2737" ht="12.75" customHeight="1" x14ac:dyDescent="0.25"/>
    <row r="2738" ht="12.75" customHeight="1" x14ac:dyDescent="0.25"/>
    <row r="2739" ht="12.75" customHeight="1" x14ac:dyDescent="0.25"/>
    <row r="2740" ht="12.75" customHeight="1" x14ac:dyDescent="0.25"/>
    <row r="2741" ht="12.75" customHeight="1" x14ac:dyDescent="0.25"/>
    <row r="2742" ht="12.75" customHeight="1" x14ac:dyDescent="0.25"/>
    <row r="2743" ht="12.75" customHeight="1" x14ac:dyDescent="0.25"/>
    <row r="2744" ht="12.75" customHeight="1" x14ac:dyDescent="0.25"/>
    <row r="2745" ht="12.75" customHeight="1" x14ac:dyDescent="0.25"/>
    <row r="2746" ht="12.75" customHeight="1" x14ac:dyDescent="0.25"/>
    <row r="2747" ht="12.75" customHeight="1" x14ac:dyDescent="0.25"/>
    <row r="2748" ht="12.75" customHeight="1" x14ac:dyDescent="0.25"/>
    <row r="2749" ht="12.75" customHeight="1" x14ac:dyDescent="0.25"/>
    <row r="2750" ht="12.75" customHeight="1" x14ac:dyDescent="0.25"/>
    <row r="2751" ht="12.75" customHeight="1" x14ac:dyDescent="0.25"/>
    <row r="2752" ht="12.75" customHeight="1" x14ac:dyDescent="0.25"/>
    <row r="2753" ht="12.75" customHeight="1" x14ac:dyDescent="0.25"/>
    <row r="2754" ht="12.75" customHeight="1" x14ac:dyDescent="0.25"/>
    <row r="2755" ht="12.75" customHeight="1" x14ac:dyDescent="0.25"/>
    <row r="2756" ht="12.75" customHeight="1" x14ac:dyDescent="0.25"/>
    <row r="2757" ht="12.75" customHeight="1" x14ac:dyDescent="0.25"/>
    <row r="2758" ht="12.75" customHeight="1" x14ac:dyDescent="0.25"/>
    <row r="2759" ht="12.75" customHeight="1" x14ac:dyDescent="0.25"/>
    <row r="2760" ht="12.75" customHeight="1" x14ac:dyDescent="0.25"/>
    <row r="2761" ht="12.75" customHeight="1" x14ac:dyDescent="0.25"/>
    <row r="2762" ht="12.75" customHeight="1" x14ac:dyDescent="0.25"/>
    <row r="2763" ht="12.75" customHeight="1" x14ac:dyDescent="0.25"/>
    <row r="2764" ht="12.75" customHeight="1" x14ac:dyDescent="0.25"/>
    <row r="2765" ht="12.75" customHeight="1" x14ac:dyDescent="0.25"/>
    <row r="2766" ht="12.75" customHeight="1" x14ac:dyDescent="0.25"/>
    <row r="2767" ht="12.75" customHeight="1" x14ac:dyDescent="0.25"/>
    <row r="2768" ht="12.75" customHeight="1" x14ac:dyDescent="0.25"/>
    <row r="2769" ht="12.75" customHeight="1" x14ac:dyDescent="0.25"/>
    <row r="2770" ht="12.75" customHeight="1" x14ac:dyDescent="0.25"/>
    <row r="2771" ht="12.75" customHeight="1" x14ac:dyDescent="0.25"/>
    <row r="2772" ht="12.75" customHeight="1" x14ac:dyDescent="0.25"/>
    <row r="2773" ht="12.75" customHeight="1" x14ac:dyDescent="0.25"/>
    <row r="2774" ht="12.75" customHeight="1" x14ac:dyDescent="0.25"/>
    <row r="2775" ht="12.75" customHeight="1" x14ac:dyDescent="0.25"/>
    <row r="2776" ht="12.75" customHeight="1" x14ac:dyDescent="0.25"/>
    <row r="2777" ht="12.75" customHeight="1" x14ac:dyDescent="0.25"/>
    <row r="2778" ht="12.75" customHeight="1" x14ac:dyDescent="0.25"/>
    <row r="2779" ht="12.75" customHeight="1" x14ac:dyDescent="0.25"/>
    <row r="2780" ht="12.75" customHeight="1" x14ac:dyDescent="0.25"/>
    <row r="2781" ht="12.75" customHeight="1" x14ac:dyDescent="0.25"/>
    <row r="2782" ht="12.75" customHeight="1" x14ac:dyDescent="0.25"/>
    <row r="2783" ht="12.75" customHeight="1" x14ac:dyDescent="0.25"/>
    <row r="2784" ht="12.75" customHeight="1" x14ac:dyDescent="0.25"/>
    <row r="2785" ht="12.75" customHeight="1" x14ac:dyDescent="0.25"/>
    <row r="2786" ht="12.75" customHeight="1" x14ac:dyDescent="0.25"/>
    <row r="2787" ht="12.75" customHeight="1" x14ac:dyDescent="0.25"/>
    <row r="2788" ht="12.75" customHeight="1" x14ac:dyDescent="0.25"/>
    <row r="2789" ht="12.75" customHeight="1" x14ac:dyDescent="0.25"/>
    <row r="2790" ht="12.75" customHeight="1" x14ac:dyDescent="0.25"/>
    <row r="2791" ht="12.75" customHeight="1" x14ac:dyDescent="0.25"/>
    <row r="2792" ht="12.75" customHeight="1" x14ac:dyDescent="0.25"/>
    <row r="2793" ht="12.75" customHeight="1" x14ac:dyDescent="0.25"/>
    <row r="2794" ht="12.75" customHeight="1" x14ac:dyDescent="0.25"/>
    <row r="2795" ht="12.75" customHeight="1" x14ac:dyDescent="0.25"/>
    <row r="2796" ht="12.75" customHeight="1" x14ac:dyDescent="0.25"/>
    <row r="2797" ht="12.75" customHeight="1" x14ac:dyDescent="0.25"/>
    <row r="2798" ht="12.75" customHeight="1" x14ac:dyDescent="0.25"/>
    <row r="2799" ht="12.75" customHeight="1" x14ac:dyDescent="0.25"/>
    <row r="2800" ht="12.75" customHeight="1" x14ac:dyDescent="0.25"/>
    <row r="2801" ht="12.75" customHeight="1" x14ac:dyDescent="0.25"/>
    <row r="2802" ht="12.75" customHeight="1" x14ac:dyDescent="0.25"/>
    <row r="2803" ht="12.75" customHeight="1" x14ac:dyDescent="0.25"/>
    <row r="2804" ht="12.75" customHeight="1" x14ac:dyDescent="0.25"/>
    <row r="2805" ht="12.75" customHeight="1" x14ac:dyDescent="0.25"/>
    <row r="2806" ht="12.75" customHeight="1" x14ac:dyDescent="0.25"/>
    <row r="2807" ht="12.75" customHeight="1" x14ac:dyDescent="0.25"/>
    <row r="2808" ht="12.75" customHeight="1" x14ac:dyDescent="0.25"/>
    <row r="2809" ht="12.75" customHeight="1" x14ac:dyDescent="0.25"/>
    <row r="2810" ht="12.75" customHeight="1" x14ac:dyDescent="0.25"/>
    <row r="2811" ht="12.75" customHeight="1" x14ac:dyDescent="0.25"/>
    <row r="2812" ht="12.75" customHeight="1" x14ac:dyDescent="0.25"/>
    <row r="2813" ht="12.75" customHeight="1" x14ac:dyDescent="0.25"/>
    <row r="2814" ht="12.75" customHeight="1" x14ac:dyDescent="0.25"/>
    <row r="2815" ht="12.75" customHeight="1" x14ac:dyDescent="0.25"/>
    <row r="2816" ht="12.75" customHeight="1" x14ac:dyDescent="0.25"/>
    <row r="2817" ht="12.75" customHeight="1" x14ac:dyDescent="0.25"/>
    <row r="2818" ht="12.75" customHeight="1" x14ac:dyDescent="0.25"/>
    <row r="2819" ht="12.75" customHeight="1" x14ac:dyDescent="0.25"/>
    <row r="2820" ht="12.75" customHeight="1" x14ac:dyDescent="0.25"/>
    <row r="2821" ht="12.75" customHeight="1" x14ac:dyDescent="0.25"/>
    <row r="2822" ht="12.75" customHeight="1" x14ac:dyDescent="0.25"/>
    <row r="2823" ht="12.75" customHeight="1" x14ac:dyDescent="0.25"/>
    <row r="2824" ht="12.75" customHeight="1" x14ac:dyDescent="0.25"/>
    <row r="2825" ht="12.75" customHeight="1" x14ac:dyDescent="0.25"/>
    <row r="2826" ht="12.75" customHeight="1" x14ac:dyDescent="0.25"/>
    <row r="2827" ht="12.75" customHeight="1" x14ac:dyDescent="0.25"/>
    <row r="2828" ht="12.75" customHeight="1" x14ac:dyDescent="0.25"/>
    <row r="2829" ht="12.75" customHeight="1" x14ac:dyDescent="0.25"/>
    <row r="2830" ht="12.75" customHeight="1" x14ac:dyDescent="0.25"/>
    <row r="2831" ht="12.75" customHeight="1" x14ac:dyDescent="0.25"/>
    <row r="2832" ht="12.75" customHeight="1" x14ac:dyDescent="0.25"/>
    <row r="2833" ht="12.75" customHeight="1" x14ac:dyDescent="0.25"/>
    <row r="2834" ht="12.75" customHeight="1" x14ac:dyDescent="0.25"/>
    <row r="2835" ht="12.75" customHeight="1" x14ac:dyDescent="0.25"/>
    <row r="2836" ht="12.75" customHeight="1" x14ac:dyDescent="0.25"/>
    <row r="2837" ht="12.75" customHeight="1" x14ac:dyDescent="0.25"/>
    <row r="2838" ht="12.75" customHeight="1" x14ac:dyDescent="0.25"/>
    <row r="2839" ht="12.75" customHeight="1" x14ac:dyDescent="0.25"/>
    <row r="2840" ht="12.75" customHeight="1" x14ac:dyDescent="0.25"/>
    <row r="2841" ht="12.75" customHeight="1" x14ac:dyDescent="0.25"/>
    <row r="2842" ht="12.75" customHeight="1" x14ac:dyDescent="0.25"/>
    <row r="2843" ht="12.75" customHeight="1" x14ac:dyDescent="0.25"/>
    <row r="2844" ht="12.75" customHeight="1" x14ac:dyDescent="0.25"/>
    <row r="2845" ht="12.75" customHeight="1" x14ac:dyDescent="0.25"/>
    <row r="2846" ht="12.75" customHeight="1" x14ac:dyDescent="0.25"/>
    <row r="2847" ht="12.75" customHeight="1" x14ac:dyDescent="0.25"/>
    <row r="2848" ht="12.75" customHeight="1" x14ac:dyDescent="0.25"/>
    <row r="2849" ht="12.75" customHeight="1" x14ac:dyDescent="0.25"/>
    <row r="2850" ht="12.75" customHeight="1" x14ac:dyDescent="0.25"/>
    <row r="2851" ht="12.75" customHeight="1" x14ac:dyDescent="0.25"/>
    <row r="2852" ht="12.75" customHeight="1" x14ac:dyDescent="0.25"/>
    <row r="2853" ht="12.75" customHeight="1" x14ac:dyDescent="0.25"/>
    <row r="2854" ht="12.75" customHeight="1" x14ac:dyDescent="0.25"/>
    <row r="2855" ht="12.75" customHeight="1" x14ac:dyDescent="0.25"/>
    <row r="2856" ht="12.75" customHeight="1" x14ac:dyDescent="0.25"/>
    <row r="2857" ht="12.75" customHeight="1" x14ac:dyDescent="0.25"/>
    <row r="2858" ht="12.75" customHeight="1" x14ac:dyDescent="0.25"/>
    <row r="2859" ht="12.75" customHeight="1" x14ac:dyDescent="0.25"/>
    <row r="2860" ht="12.75" customHeight="1" x14ac:dyDescent="0.25"/>
    <row r="2861" ht="12.75" customHeight="1" x14ac:dyDescent="0.25"/>
    <row r="2862" ht="12.75" customHeight="1" x14ac:dyDescent="0.25"/>
    <row r="2863" ht="12.75" customHeight="1" x14ac:dyDescent="0.25"/>
    <row r="2864" ht="12.75" customHeight="1" x14ac:dyDescent="0.25"/>
    <row r="2865" ht="12.75" customHeight="1" x14ac:dyDescent="0.25"/>
    <row r="2866" ht="12.75" customHeight="1" x14ac:dyDescent="0.25"/>
    <row r="2867" ht="12.75" customHeight="1" x14ac:dyDescent="0.25"/>
    <row r="2868" ht="12.75" customHeight="1" x14ac:dyDescent="0.25"/>
    <row r="2869" ht="12.75" customHeight="1" x14ac:dyDescent="0.25"/>
    <row r="2870" ht="12.75" customHeight="1" x14ac:dyDescent="0.25"/>
    <row r="2871" ht="12.75" customHeight="1" x14ac:dyDescent="0.25"/>
    <row r="2872" ht="12.75" customHeight="1" x14ac:dyDescent="0.25"/>
    <row r="2873" ht="12.75" customHeight="1" x14ac:dyDescent="0.25"/>
    <row r="2874" ht="12.75" customHeight="1" x14ac:dyDescent="0.25"/>
    <row r="2875" ht="12.75" customHeight="1" x14ac:dyDescent="0.25"/>
    <row r="2876" ht="12.75" customHeight="1" x14ac:dyDescent="0.25"/>
    <row r="2877" ht="12.75" customHeight="1" x14ac:dyDescent="0.25"/>
    <row r="2878" ht="12.75" customHeight="1" x14ac:dyDescent="0.25"/>
    <row r="2879" ht="12.75" customHeight="1" x14ac:dyDescent="0.25"/>
    <row r="2880" ht="12.75" customHeight="1" x14ac:dyDescent="0.25"/>
    <row r="2881" ht="12.75" customHeight="1" x14ac:dyDescent="0.25"/>
    <row r="2882" ht="12.75" customHeight="1" x14ac:dyDescent="0.25"/>
    <row r="2883" ht="12.75" customHeight="1" x14ac:dyDescent="0.25"/>
    <row r="2884" ht="12.75" customHeight="1" x14ac:dyDescent="0.25"/>
    <row r="2885" ht="12.75" customHeight="1" x14ac:dyDescent="0.25"/>
    <row r="2886" ht="12.75" customHeight="1" x14ac:dyDescent="0.25"/>
    <row r="2887" ht="12.75" customHeight="1" x14ac:dyDescent="0.25"/>
    <row r="2888" ht="12.75" customHeight="1" x14ac:dyDescent="0.25"/>
    <row r="2889" ht="12.75" customHeight="1" x14ac:dyDescent="0.25"/>
    <row r="2890" ht="12.75" customHeight="1" x14ac:dyDescent="0.25"/>
    <row r="2891" ht="12.75" customHeight="1" x14ac:dyDescent="0.25"/>
    <row r="2892" ht="12.75" customHeight="1" x14ac:dyDescent="0.25"/>
    <row r="2893" ht="12.75" customHeight="1" x14ac:dyDescent="0.25"/>
    <row r="2894" ht="12.75" customHeight="1" x14ac:dyDescent="0.25"/>
    <row r="2895" ht="12.75" customHeight="1" x14ac:dyDescent="0.25"/>
    <row r="2896" ht="12.75" customHeight="1" x14ac:dyDescent="0.25"/>
    <row r="2897" ht="12.75" customHeight="1" x14ac:dyDescent="0.25"/>
    <row r="2898" ht="12.75" customHeight="1" x14ac:dyDescent="0.25"/>
    <row r="2899" ht="12.75" customHeight="1" x14ac:dyDescent="0.25"/>
    <row r="2900" ht="12.75" customHeight="1" x14ac:dyDescent="0.25"/>
    <row r="2901" ht="12.75" customHeight="1" x14ac:dyDescent="0.25"/>
    <row r="2902" ht="12.75" customHeight="1" x14ac:dyDescent="0.25"/>
    <row r="2903" ht="12.75" customHeight="1" x14ac:dyDescent="0.25"/>
    <row r="2904" ht="12.75" customHeight="1" x14ac:dyDescent="0.25"/>
    <row r="2905" ht="12.75" customHeight="1" x14ac:dyDescent="0.25"/>
    <row r="2906" ht="12.75" customHeight="1" x14ac:dyDescent="0.25"/>
    <row r="2907" ht="12.75" customHeight="1" x14ac:dyDescent="0.25"/>
    <row r="2908" ht="12.75" customHeight="1" x14ac:dyDescent="0.25"/>
    <row r="2909" ht="12.75" customHeight="1" x14ac:dyDescent="0.25"/>
    <row r="2910" ht="12.75" customHeight="1" x14ac:dyDescent="0.25"/>
    <row r="2911" ht="12.75" customHeight="1" x14ac:dyDescent="0.25"/>
    <row r="2912" ht="12.75" customHeight="1" x14ac:dyDescent="0.25"/>
    <row r="2913" ht="12.75" customHeight="1" x14ac:dyDescent="0.25"/>
    <row r="2914" ht="12.75" customHeight="1" x14ac:dyDescent="0.25"/>
    <row r="2915" ht="12.75" customHeight="1" x14ac:dyDescent="0.25"/>
    <row r="2916" ht="12.75" customHeight="1" x14ac:dyDescent="0.25"/>
    <row r="2917" ht="12.75" customHeight="1" x14ac:dyDescent="0.25"/>
    <row r="2918" ht="12.75" customHeight="1" x14ac:dyDescent="0.25"/>
    <row r="2919" ht="12.75" customHeight="1" x14ac:dyDescent="0.25"/>
    <row r="2920" ht="12.75" customHeight="1" x14ac:dyDescent="0.25"/>
    <row r="2921" ht="12.75" customHeight="1" x14ac:dyDescent="0.25"/>
    <row r="2922" ht="12.75" customHeight="1" x14ac:dyDescent="0.25"/>
    <row r="2923" ht="12.75" customHeight="1" x14ac:dyDescent="0.25"/>
    <row r="2924" ht="12.75" customHeight="1" x14ac:dyDescent="0.25"/>
    <row r="2925" ht="12.75" customHeight="1" x14ac:dyDescent="0.25"/>
    <row r="2926" ht="12.75" customHeight="1" x14ac:dyDescent="0.25"/>
    <row r="2927" ht="12.75" customHeight="1" x14ac:dyDescent="0.25"/>
    <row r="2928" ht="12.75" customHeight="1" x14ac:dyDescent="0.25"/>
    <row r="2929" ht="12.75" customHeight="1" x14ac:dyDescent="0.25"/>
    <row r="2930" ht="12.75" customHeight="1" x14ac:dyDescent="0.25"/>
    <row r="2931" ht="12.75" customHeight="1" x14ac:dyDescent="0.25"/>
    <row r="2932" ht="12.75" customHeight="1" x14ac:dyDescent="0.25"/>
    <row r="2933" ht="12.75" customHeight="1" x14ac:dyDescent="0.25"/>
    <row r="2934" ht="12.75" customHeight="1" x14ac:dyDescent="0.25"/>
    <row r="2935" ht="12.75" customHeight="1" x14ac:dyDescent="0.25"/>
    <row r="2936" ht="12.75" customHeight="1" x14ac:dyDescent="0.25"/>
    <row r="2937" ht="12.75" customHeight="1" x14ac:dyDescent="0.25"/>
    <row r="2938" ht="12.75" customHeight="1" x14ac:dyDescent="0.25"/>
    <row r="2939" ht="12.75" customHeight="1" x14ac:dyDescent="0.25"/>
    <row r="2940" ht="12.75" customHeight="1" x14ac:dyDescent="0.25"/>
    <row r="2941" ht="12.75" customHeight="1" x14ac:dyDescent="0.25"/>
    <row r="2942" ht="12.75" customHeight="1" x14ac:dyDescent="0.25"/>
    <row r="2943" ht="12.75" customHeight="1" x14ac:dyDescent="0.25"/>
    <row r="2944" ht="12.75" customHeight="1" x14ac:dyDescent="0.25"/>
    <row r="2945" ht="12.75" customHeight="1" x14ac:dyDescent="0.25"/>
    <row r="2946" ht="12.75" customHeight="1" x14ac:dyDescent="0.25"/>
    <row r="2947" ht="12.75" customHeight="1" x14ac:dyDescent="0.25"/>
    <row r="2948" ht="12.75" customHeight="1" x14ac:dyDescent="0.25"/>
    <row r="2949" ht="12.75" customHeight="1" x14ac:dyDescent="0.25"/>
    <row r="2950" ht="12.75" customHeight="1" x14ac:dyDescent="0.25"/>
    <row r="2951" ht="12.75" customHeight="1" x14ac:dyDescent="0.25"/>
    <row r="2952" ht="12.75" customHeight="1" x14ac:dyDescent="0.25"/>
    <row r="2953" ht="12.75" customHeight="1" x14ac:dyDescent="0.25"/>
    <row r="2954" ht="12.75" customHeight="1" x14ac:dyDescent="0.25"/>
    <row r="2955" ht="12.75" customHeight="1" x14ac:dyDescent="0.25"/>
    <row r="2956" ht="12.75" customHeight="1" x14ac:dyDescent="0.25"/>
    <row r="2957" ht="12.75" customHeight="1" x14ac:dyDescent="0.25"/>
    <row r="2958" ht="12.75" customHeight="1" x14ac:dyDescent="0.25"/>
    <row r="2959" ht="12.75" customHeight="1" x14ac:dyDescent="0.25"/>
    <row r="2960" ht="12.75" customHeight="1" x14ac:dyDescent="0.25"/>
    <row r="2961" ht="12.75" customHeight="1" x14ac:dyDescent="0.25"/>
    <row r="2962" ht="12.75" customHeight="1" x14ac:dyDescent="0.25"/>
    <row r="2963" ht="12.75" customHeight="1" x14ac:dyDescent="0.25"/>
    <row r="2964" ht="12.75" customHeight="1" x14ac:dyDescent="0.25"/>
    <row r="2965" ht="12.75" customHeight="1" x14ac:dyDescent="0.25"/>
    <row r="2966" ht="12.75" customHeight="1" x14ac:dyDescent="0.25"/>
    <row r="2967" ht="12.75" customHeight="1" x14ac:dyDescent="0.25"/>
    <row r="2968" ht="12.75" customHeight="1" x14ac:dyDescent="0.25"/>
    <row r="2969" ht="12.75" customHeight="1" x14ac:dyDescent="0.25"/>
    <row r="2970" ht="12.75" customHeight="1" x14ac:dyDescent="0.25"/>
    <row r="2971" ht="12.75" customHeight="1" x14ac:dyDescent="0.25"/>
    <row r="2972" ht="12.75" customHeight="1" x14ac:dyDescent="0.25"/>
    <row r="2973" ht="12.75" customHeight="1" x14ac:dyDescent="0.25"/>
    <row r="2974" ht="12.75" customHeight="1" x14ac:dyDescent="0.25"/>
    <row r="2975" ht="12.75" customHeight="1" x14ac:dyDescent="0.25"/>
    <row r="2976" ht="12.75" customHeight="1" x14ac:dyDescent="0.25"/>
    <row r="2977" ht="12.75" customHeight="1" x14ac:dyDescent="0.25"/>
    <row r="2978" ht="12.75" customHeight="1" x14ac:dyDescent="0.25"/>
    <row r="2979" ht="12.75" customHeight="1" x14ac:dyDescent="0.25"/>
    <row r="2980" ht="12.75" customHeight="1" x14ac:dyDescent="0.25"/>
    <row r="2981" ht="12.75" customHeight="1" x14ac:dyDescent="0.25"/>
    <row r="2982" ht="12.75" customHeight="1" x14ac:dyDescent="0.25"/>
    <row r="2983" ht="12.75" customHeight="1" x14ac:dyDescent="0.25"/>
    <row r="2984" ht="12.75" customHeight="1" x14ac:dyDescent="0.25"/>
    <row r="2985" ht="12.75" customHeight="1" x14ac:dyDescent="0.25"/>
    <row r="2986" ht="12.75" customHeight="1" x14ac:dyDescent="0.25"/>
    <row r="2987" ht="12.75" customHeight="1" x14ac:dyDescent="0.25"/>
    <row r="2988" ht="12.75" customHeight="1" x14ac:dyDescent="0.25"/>
    <row r="2989" ht="12.75" customHeight="1" x14ac:dyDescent="0.25"/>
    <row r="2990" ht="12.75" customHeight="1" x14ac:dyDescent="0.25"/>
    <row r="2991" ht="12.75" customHeight="1" x14ac:dyDescent="0.25"/>
    <row r="2992" ht="12.75" customHeight="1" x14ac:dyDescent="0.25"/>
    <row r="2993" ht="12.75" customHeight="1" x14ac:dyDescent="0.25"/>
    <row r="2994" ht="12.75" customHeight="1" x14ac:dyDescent="0.25"/>
    <row r="2995" ht="12.75" customHeight="1" x14ac:dyDescent="0.25"/>
    <row r="2996" ht="12.75" customHeight="1" x14ac:dyDescent="0.25"/>
    <row r="2997" ht="12.75" customHeight="1" x14ac:dyDescent="0.25"/>
    <row r="2998" ht="12.75" customHeight="1" x14ac:dyDescent="0.25"/>
    <row r="2999" ht="12.75" customHeight="1" x14ac:dyDescent="0.25"/>
    <row r="3000" ht="12.75" customHeight="1" x14ac:dyDescent="0.25"/>
    <row r="3001" ht="12.75" customHeight="1" x14ac:dyDescent="0.25"/>
    <row r="3002" ht="12.75" customHeight="1" x14ac:dyDescent="0.25"/>
    <row r="3003" ht="12.75" customHeight="1" x14ac:dyDescent="0.25"/>
    <row r="3004" ht="12.75" customHeight="1" x14ac:dyDescent="0.25"/>
    <row r="3005" ht="12.75" customHeight="1" x14ac:dyDescent="0.25"/>
    <row r="3006" ht="12.75" customHeight="1" x14ac:dyDescent="0.25"/>
    <row r="3007" ht="12.75" customHeight="1" x14ac:dyDescent="0.25"/>
    <row r="3008" ht="12.75" customHeight="1" x14ac:dyDescent="0.25"/>
    <row r="3009" ht="12.75" customHeight="1" x14ac:dyDescent="0.25"/>
    <row r="3010" ht="12.75" customHeight="1" x14ac:dyDescent="0.25"/>
    <row r="3011" ht="12.75" customHeight="1" x14ac:dyDescent="0.25"/>
    <row r="3012" ht="12.75" customHeight="1" x14ac:dyDescent="0.25"/>
    <row r="3013" ht="12.75" customHeight="1" x14ac:dyDescent="0.25"/>
    <row r="3014" ht="12.75" customHeight="1" x14ac:dyDescent="0.25"/>
    <row r="3015" ht="12.75" customHeight="1" x14ac:dyDescent="0.25"/>
    <row r="3016" ht="12.75" customHeight="1" x14ac:dyDescent="0.25"/>
    <row r="3017" ht="12.75" customHeight="1" x14ac:dyDescent="0.25"/>
    <row r="3018" ht="12.75" customHeight="1" x14ac:dyDescent="0.25"/>
    <row r="3019" ht="12.75" customHeight="1" x14ac:dyDescent="0.25"/>
    <row r="3020" ht="12.75" customHeight="1" x14ac:dyDescent="0.25"/>
    <row r="3021" ht="12.75" customHeight="1" x14ac:dyDescent="0.25"/>
    <row r="3022" ht="12.75" customHeight="1" x14ac:dyDescent="0.25"/>
    <row r="3023" ht="12.75" customHeight="1" x14ac:dyDescent="0.25"/>
    <row r="3024" ht="12.75" customHeight="1" x14ac:dyDescent="0.25"/>
    <row r="3025" ht="12.75" customHeight="1" x14ac:dyDescent="0.25"/>
    <row r="3026" ht="12.75" customHeight="1" x14ac:dyDescent="0.25"/>
    <row r="3027" ht="12.75" customHeight="1" x14ac:dyDescent="0.25"/>
    <row r="3028" ht="12.75" customHeight="1" x14ac:dyDescent="0.25"/>
    <row r="3029" ht="12.75" customHeight="1" x14ac:dyDescent="0.25"/>
    <row r="3030" ht="12.75" customHeight="1" x14ac:dyDescent="0.25"/>
    <row r="3031" ht="12.75" customHeight="1" x14ac:dyDescent="0.25"/>
    <row r="3032" ht="12.75" customHeight="1" x14ac:dyDescent="0.25"/>
    <row r="3033" ht="12.75" customHeight="1" x14ac:dyDescent="0.25"/>
    <row r="3034" ht="12.75" customHeight="1" x14ac:dyDescent="0.25"/>
    <row r="3035" ht="12.75" customHeight="1" x14ac:dyDescent="0.25"/>
    <row r="3036" ht="12.75" customHeight="1" x14ac:dyDescent="0.25"/>
    <row r="3037" ht="12.75" customHeight="1" x14ac:dyDescent="0.25"/>
    <row r="3038" ht="12.75" customHeight="1" x14ac:dyDescent="0.25"/>
    <row r="3039" ht="12.75" customHeight="1" x14ac:dyDescent="0.25"/>
    <row r="3040" ht="12.75" customHeight="1" x14ac:dyDescent="0.25"/>
    <row r="3041" ht="12.75" customHeight="1" x14ac:dyDescent="0.25"/>
    <row r="3042" ht="12.75" customHeight="1" x14ac:dyDescent="0.25"/>
    <row r="3043" ht="12.75" customHeight="1" x14ac:dyDescent="0.25"/>
    <row r="3044" ht="12.75" customHeight="1" x14ac:dyDescent="0.25"/>
    <row r="3045" ht="12.75" customHeight="1" x14ac:dyDescent="0.25"/>
    <row r="3046" ht="12.75" customHeight="1" x14ac:dyDescent="0.25"/>
    <row r="3047" ht="12.75" customHeight="1" x14ac:dyDescent="0.25"/>
    <row r="3048" ht="12.75" customHeight="1" x14ac:dyDescent="0.25"/>
    <row r="3049" ht="12.75" customHeight="1" x14ac:dyDescent="0.25"/>
    <row r="3050" ht="12.75" customHeight="1" x14ac:dyDescent="0.25"/>
    <row r="3051" ht="12.75" customHeight="1" x14ac:dyDescent="0.25"/>
    <row r="3052" ht="12.75" customHeight="1" x14ac:dyDescent="0.25"/>
    <row r="3053" ht="12.75" customHeight="1" x14ac:dyDescent="0.25"/>
    <row r="3054" ht="12.75" customHeight="1" x14ac:dyDescent="0.25"/>
    <row r="3055" ht="12.75" customHeight="1" x14ac:dyDescent="0.25"/>
    <row r="3056" ht="12.75" customHeight="1" x14ac:dyDescent="0.25"/>
    <row r="3057" ht="12.75" customHeight="1" x14ac:dyDescent="0.25"/>
    <row r="3058" ht="12.75" customHeight="1" x14ac:dyDescent="0.25"/>
    <row r="3059" ht="12.75" customHeight="1" x14ac:dyDescent="0.25"/>
    <row r="3060" ht="12.75" customHeight="1" x14ac:dyDescent="0.25"/>
    <row r="3061" ht="12.75" customHeight="1" x14ac:dyDescent="0.25"/>
    <row r="3062" ht="12.75" customHeight="1" x14ac:dyDescent="0.25"/>
    <row r="3063" ht="12.75" customHeight="1" x14ac:dyDescent="0.25"/>
    <row r="3064" ht="12.75" customHeight="1" x14ac:dyDescent="0.25"/>
    <row r="3065" ht="12.75" customHeight="1" x14ac:dyDescent="0.25"/>
    <row r="3066" ht="12.75" customHeight="1" x14ac:dyDescent="0.25"/>
    <row r="3067" ht="12.75" customHeight="1" x14ac:dyDescent="0.25"/>
    <row r="3068" ht="12.75" customHeight="1" x14ac:dyDescent="0.25"/>
    <row r="3069" ht="12.75" customHeight="1" x14ac:dyDescent="0.25"/>
    <row r="3070" ht="12.75" customHeight="1" x14ac:dyDescent="0.25"/>
    <row r="3071" ht="12.75" customHeight="1" x14ac:dyDescent="0.25"/>
    <row r="3072" ht="12.75" customHeight="1" x14ac:dyDescent="0.25"/>
    <row r="3073" ht="12.75" customHeight="1" x14ac:dyDescent="0.25"/>
    <row r="3074" ht="12.75" customHeight="1" x14ac:dyDescent="0.25"/>
    <row r="3075" ht="12.75" customHeight="1" x14ac:dyDescent="0.25"/>
    <row r="3076" ht="12.75" customHeight="1" x14ac:dyDescent="0.25"/>
    <row r="3077" ht="12.75" customHeight="1" x14ac:dyDescent="0.25"/>
    <row r="3078" ht="12.75" customHeight="1" x14ac:dyDescent="0.25"/>
    <row r="3079" ht="12.75" customHeight="1" x14ac:dyDescent="0.25"/>
    <row r="3080" ht="12.75" customHeight="1" x14ac:dyDescent="0.25"/>
    <row r="3081" ht="12.75" customHeight="1" x14ac:dyDescent="0.25"/>
    <row r="3082" ht="12.75" customHeight="1" x14ac:dyDescent="0.25"/>
    <row r="3083" ht="12.75" customHeight="1" x14ac:dyDescent="0.25"/>
    <row r="3084" ht="12.75" customHeight="1" x14ac:dyDescent="0.25"/>
    <row r="3085" ht="12.75" customHeight="1" x14ac:dyDescent="0.25"/>
    <row r="3086" ht="12.75" customHeight="1" x14ac:dyDescent="0.25"/>
    <row r="3087" ht="12.75" customHeight="1" x14ac:dyDescent="0.25"/>
    <row r="3088" ht="12.75" customHeight="1" x14ac:dyDescent="0.25"/>
    <row r="3089" ht="12.75" customHeight="1" x14ac:dyDescent="0.25"/>
    <row r="3090" ht="12.75" customHeight="1" x14ac:dyDescent="0.25"/>
    <row r="3091" ht="12.75" customHeight="1" x14ac:dyDescent="0.25"/>
    <row r="3092" ht="12.75" customHeight="1" x14ac:dyDescent="0.25"/>
    <row r="3093" ht="12.75" customHeight="1" x14ac:dyDescent="0.25"/>
    <row r="3094" ht="12.75" customHeight="1" x14ac:dyDescent="0.25"/>
    <row r="3095" ht="12.75" customHeight="1" x14ac:dyDescent="0.25"/>
    <row r="3096" ht="12.75" customHeight="1" x14ac:dyDescent="0.25"/>
    <row r="3097" ht="12.75" customHeight="1" x14ac:dyDescent="0.25"/>
    <row r="3098" ht="12.75" customHeight="1" x14ac:dyDescent="0.25"/>
    <row r="3099" ht="12.75" customHeight="1" x14ac:dyDescent="0.25"/>
    <row r="3100" ht="12.75" customHeight="1" x14ac:dyDescent="0.25"/>
    <row r="3101" ht="12.75" customHeight="1" x14ac:dyDescent="0.25"/>
    <row r="3102" ht="12.75" customHeight="1" x14ac:dyDescent="0.25"/>
    <row r="3103" ht="12.75" customHeight="1" x14ac:dyDescent="0.25"/>
    <row r="3104" ht="12.75" customHeight="1" x14ac:dyDescent="0.25"/>
    <row r="3105" ht="12.75" customHeight="1" x14ac:dyDescent="0.25"/>
    <row r="3106" ht="12.75" customHeight="1" x14ac:dyDescent="0.25"/>
    <row r="3107" ht="12.75" customHeight="1" x14ac:dyDescent="0.25"/>
    <row r="3108" ht="12.75" customHeight="1" x14ac:dyDescent="0.25"/>
    <row r="3109" ht="12.75" customHeight="1" x14ac:dyDescent="0.25"/>
    <row r="3110" ht="12.75" customHeight="1" x14ac:dyDescent="0.25"/>
    <row r="3111" ht="12.75" customHeight="1" x14ac:dyDescent="0.25"/>
    <row r="3112" ht="12.75" customHeight="1" x14ac:dyDescent="0.25"/>
    <row r="3113" ht="12.75" customHeight="1" x14ac:dyDescent="0.25"/>
    <row r="3114" ht="12.75" customHeight="1" x14ac:dyDescent="0.25"/>
    <row r="3115" ht="12.75" customHeight="1" x14ac:dyDescent="0.25"/>
    <row r="3116" ht="12.75" customHeight="1" x14ac:dyDescent="0.25"/>
    <row r="3117" ht="12.75" customHeight="1" x14ac:dyDescent="0.25"/>
    <row r="3118" ht="12.75" customHeight="1" x14ac:dyDescent="0.25"/>
    <row r="3119" ht="12.75" customHeight="1" x14ac:dyDescent="0.25"/>
    <row r="3120" ht="12.75" customHeight="1" x14ac:dyDescent="0.25"/>
    <row r="3121" ht="12.75" customHeight="1" x14ac:dyDescent="0.25"/>
    <row r="3122" ht="12.75" customHeight="1" x14ac:dyDescent="0.25"/>
    <row r="3123" ht="12.75" customHeight="1" x14ac:dyDescent="0.25"/>
    <row r="3124" ht="12.75" customHeight="1" x14ac:dyDescent="0.25"/>
    <row r="3125" ht="12.75" customHeight="1" x14ac:dyDescent="0.25"/>
    <row r="3126" ht="12.75" customHeight="1" x14ac:dyDescent="0.25"/>
    <row r="3127" ht="12.75" customHeight="1" x14ac:dyDescent="0.25"/>
    <row r="3128" ht="12.75" customHeight="1" x14ac:dyDescent="0.25"/>
    <row r="3129" ht="12.75" customHeight="1" x14ac:dyDescent="0.25"/>
    <row r="3130" ht="12.75" customHeight="1" x14ac:dyDescent="0.25"/>
    <row r="3131" ht="12.75" customHeight="1" x14ac:dyDescent="0.25"/>
    <row r="3132" ht="12.75" customHeight="1" x14ac:dyDescent="0.25"/>
    <row r="3133" ht="12.75" customHeight="1" x14ac:dyDescent="0.25"/>
    <row r="3134" ht="12.75" customHeight="1" x14ac:dyDescent="0.25"/>
    <row r="3135" ht="12.75" customHeight="1" x14ac:dyDescent="0.25"/>
    <row r="3136" ht="12.75" customHeight="1" x14ac:dyDescent="0.25"/>
    <row r="3137" ht="12.75" customHeight="1" x14ac:dyDescent="0.25"/>
    <row r="3138" ht="12.75" customHeight="1" x14ac:dyDescent="0.25"/>
    <row r="3139" ht="12.75" customHeight="1" x14ac:dyDescent="0.25"/>
    <row r="3140" ht="12.75" customHeight="1" x14ac:dyDescent="0.25"/>
    <row r="3141" ht="12.75" customHeight="1" x14ac:dyDescent="0.25"/>
    <row r="3142" ht="12.75" customHeight="1" x14ac:dyDescent="0.25"/>
    <row r="3143" ht="12.75" customHeight="1" x14ac:dyDescent="0.25"/>
    <row r="3144" ht="12.75" customHeight="1" x14ac:dyDescent="0.25"/>
    <row r="3145" ht="12.75" customHeight="1" x14ac:dyDescent="0.25"/>
    <row r="3146" ht="12.75" customHeight="1" x14ac:dyDescent="0.25"/>
    <row r="3147" ht="12.75" customHeight="1" x14ac:dyDescent="0.25"/>
    <row r="3148" ht="12.75" customHeight="1" x14ac:dyDescent="0.25"/>
    <row r="3149" ht="12.75" customHeight="1" x14ac:dyDescent="0.25"/>
    <row r="3150" ht="12.75" customHeight="1" x14ac:dyDescent="0.25"/>
    <row r="3151" ht="12.75" customHeight="1" x14ac:dyDescent="0.25"/>
    <row r="3152" ht="12.75" customHeight="1" x14ac:dyDescent="0.25"/>
    <row r="3153" ht="12.75" customHeight="1" x14ac:dyDescent="0.25"/>
    <row r="3154" ht="12.75" customHeight="1" x14ac:dyDescent="0.25"/>
    <row r="3155" ht="12.75" customHeight="1" x14ac:dyDescent="0.25"/>
    <row r="3156" ht="12.75" customHeight="1" x14ac:dyDescent="0.25"/>
    <row r="3157" ht="12.75" customHeight="1" x14ac:dyDescent="0.25"/>
    <row r="3158" ht="12.75" customHeight="1" x14ac:dyDescent="0.25"/>
    <row r="3159" ht="12.75" customHeight="1" x14ac:dyDescent="0.25"/>
    <row r="3160" ht="12.75" customHeight="1" x14ac:dyDescent="0.25"/>
    <row r="3161" ht="12.75" customHeight="1" x14ac:dyDescent="0.25"/>
    <row r="3162" ht="12.75" customHeight="1" x14ac:dyDescent="0.25"/>
    <row r="3163" ht="12.75" customHeight="1" x14ac:dyDescent="0.25"/>
    <row r="3164" ht="12.75" customHeight="1" x14ac:dyDescent="0.25"/>
    <row r="3165" ht="12.75" customHeight="1" x14ac:dyDescent="0.25"/>
    <row r="3166" ht="12.75" customHeight="1" x14ac:dyDescent="0.25"/>
    <row r="3167" ht="12.75" customHeight="1" x14ac:dyDescent="0.25"/>
    <row r="3168" ht="12.75" customHeight="1" x14ac:dyDescent="0.25"/>
    <row r="3169" ht="12.75" customHeight="1" x14ac:dyDescent="0.25"/>
    <row r="3170" ht="12.75" customHeight="1" x14ac:dyDescent="0.25"/>
    <row r="3171" ht="12.75" customHeight="1" x14ac:dyDescent="0.25"/>
    <row r="3172" ht="12.75" customHeight="1" x14ac:dyDescent="0.25"/>
    <row r="3173" ht="12.75" customHeight="1" x14ac:dyDescent="0.25"/>
    <row r="3174" ht="12.75" customHeight="1" x14ac:dyDescent="0.25"/>
    <row r="3175" ht="12.75" customHeight="1" x14ac:dyDescent="0.25"/>
    <row r="3176" ht="12.75" customHeight="1" x14ac:dyDescent="0.25"/>
    <row r="3177" ht="12.75" customHeight="1" x14ac:dyDescent="0.25"/>
    <row r="3178" ht="12.75" customHeight="1" x14ac:dyDescent="0.25"/>
    <row r="3179" ht="12.75" customHeight="1" x14ac:dyDescent="0.25"/>
    <row r="3180" ht="12.75" customHeight="1" x14ac:dyDescent="0.25"/>
    <row r="3181" ht="12.75" customHeight="1" x14ac:dyDescent="0.25"/>
    <row r="3182" ht="12.75" customHeight="1" x14ac:dyDescent="0.25"/>
    <row r="3183" ht="12.75" customHeight="1" x14ac:dyDescent="0.25"/>
    <row r="3184" ht="12.75" customHeight="1" x14ac:dyDescent="0.25"/>
    <row r="3185" ht="12.75" customHeight="1" x14ac:dyDescent="0.25"/>
    <row r="3186" ht="12.75" customHeight="1" x14ac:dyDescent="0.25"/>
    <row r="3187" ht="12.75" customHeight="1" x14ac:dyDescent="0.25"/>
    <row r="3188" ht="12.75" customHeight="1" x14ac:dyDescent="0.25"/>
    <row r="3189" ht="12.75" customHeight="1" x14ac:dyDescent="0.25"/>
    <row r="3190" ht="12.75" customHeight="1" x14ac:dyDescent="0.25"/>
    <row r="3191" ht="12.75" customHeight="1" x14ac:dyDescent="0.25"/>
    <row r="3192" ht="12.75" customHeight="1" x14ac:dyDescent="0.25"/>
    <row r="3193" ht="12.75" customHeight="1" x14ac:dyDescent="0.25"/>
    <row r="3194" ht="12.75" customHeight="1" x14ac:dyDescent="0.25"/>
    <row r="3195" ht="12.75" customHeight="1" x14ac:dyDescent="0.25"/>
    <row r="3196" ht="12.75" customHeight="1" x14ac:dyDescent="0.25"/>
    <row r="3197" ht="12.75" customHeight="1" x14ac:dyDescent="0.25"/>
    <row r="3198" ht="12.75" customHeight="1" x14ac:dyDescent="0.25"/>
    <row r="3199" ht="12.75" customHeight="1" x14ac:dyDescent="0.25"/>
    <row r="3200" ht="12.75" customHeight="1" x14ac:dyDescent="0.25"/>
    <row r="3201" ht="12.75" customHeight="1" x14ac:dyDescent="0.25"/>
    <row r="3202" ht="12.75" customHeight="1" x14ac:dyDescent="0.25"/>
    <row r="3203" ht="12.75" customHeight="1" x14ac:dyDescent="0.25"/>
    <row r="3204" ht="12.75" customHeight="1" x14ac:dyDescent="0.25"/>
    <row r="3205" ht="12.75" customHeight="1" x14ac:dyDescent="0.25"/>
    <row r="3206" ht="12.75" customHeight="1" x14ac:dyDescent="0.25"/>
    <row r="3207" ht="12.75" customHeight="1" x14ac:dyDescent="0.25"/>
    <row r="3208" ht="12.75" customHeight="1" x14ac:dyDescent="0.25"/>
    <row r="3209" ht="12.75" customHeight="1" x14ac:dyDescent="0.25"/>
    <row r="3210" ht="12.75" customHeight="1" x14ac:dyDescent="0.25"/>
    <row r="3211" ht="12.75" customHeight="1" x14ac:dyDescent="0.25"/>
    <row r="3212" ht="12.75" customHeight="1" x14ac:dyDescent="0.25"/>
    <row r="3213" ht="12.75" customHeight="1" x14ac:dyDescent="0.25"/>
    <row r="3214" ht="12.75" customHeight="1" x14ac:dyDescent="0.25"/>
    <row r="3215" ht="12.75" customHeight="1" x14ac:dyDescent="0.25"/>
    <row r="3216" ht="12.75" customHeight="1" x14ac:dyDescent="0.25"/>
    <row r="3217" ht="12.75" customHeight="1" x14ac:dyDescent="0.25"/>
    <row r="3218" ht="12.75" customHeight="1" x14ac:dyDescent="0.25"/>
    <row r="3219" ht="12.75" customHeight="1" x14ac:dyDescent="0.25"/>
    <row r="3220" ht="12.75" customHeight="1" x14ac:dyDescent="0.25"/>
    <row r="3221" ht="12.75" customHeight="1" x14ac:dyDescent="0.25"/>
    <row r="3222" ht="12.75" customHeight="1" x14ac:dyDescent="0.25"/>
    <row r="3223" ht="12.75" customHeight="1" x14ac:dyDescent="0.25"/>
    <row r="3224" ht="12.75" customHeight="1" x14ac:dyDescent="0.25"/>
    <row r="3225" ht="12.75" customHeight="1" x14ac:dyDescent="0.25"/>
    <row r="3226" ht="12.75" customHeight="1" x14ac:dyDescent="0.25"/>
    <row r="3227" ht="12.75" customHeight="1" x14ac:dyDescent="0.25"/>
    <row r="3228" ht="12.75" customHeight="1" x14ac:dyDescent="0.25"/>
    <row r="3229" ht="12.75" customHeight="1" x14ac:dyDescent="0.25"/>
    <row r="3230" ht="12.75" customHeight="1" x14ac:dyDescent="0.25"/>
    <row r="3231" ht="12.75" customHeight="1" x14ac:dyDescent="0.25"/>
    <row r="3232" ht="12.75" customHeight="1" x14ac:dyDescent="0.25"/>
    <row r="3233" ht="12.75" customHeight="1" x14ac:dyDescent="0.25"/>
    <row r="3234" ht="12.75" customHeight="1" x14ac:dyDescent="0.25"/>
    <row r="3235" ht="12.75" customHeight="1" x14ac:dyDescent="0.25"/>
    <row r="3236" ht="12.75" customHeight="1" x14ac:dyDescent="0.25"/>
    <row r="3237" ht="12.75" customHeight="1" x14ac:dyDescent="0.25"/>
    <row r="3238" ht="12.75" customHeight="1" x14ac:dyDescent="0.25"/>
    <row r="3239" ht="12.75" customHeight="1" x14ac:dyDescent="0.25"/>
    <row r="3240" ht="12.75" customHeight="1" x14ac:dyDescent="0.25"/>
    <row r="3241" ht="12.75" customHeight="1" x14ac:dyDescent="0.25"/>
    <row r="3242" ht="12.75" customHeight="1" x14ac:dyDescent="0.25"/>
    <row r="3243" ht="12.75" customHeight="1" x14ac:dyDescent="0.25"/>
    <row r="3244" ht="12.75" customHeight="1" x14ac:dyDescent="0.25"/>
    <row r="3245" ht="12.75" customHeight="1" x14ac:dyDescent="0.25"/>
    <row r="3246" ht="12.75" customHeight="1" x14ac:dyDescent="0.25"/>
    <row r="3247" ht="12.75" customHeight="1" x14ac:dyDescent="0.25"/>
    <row r="3248" ht="12.75" customHeight="1" x14ac:dyDescent="0.25"/>
    <row r="3249" ht="12.75" customHeight="1" x14ac:dyDescent="0.25"/>
    <row r="3250" ht="12.75" customHeight="1" x14ac:dyDescent="0.25"/>
    <row r="3251" ht="12.75" customHeight="1" x14ac:dyDescent="0.25"/>
    <row r="3252" ht="12.75" customHeight="1" x14ac:dyDescent="0.25"/>
    <row r="3253" ht="12.75" customHeight="1" x14ac:dyDescent="0.25"/>
    <row r="3254" ht="12.75" customHeight="1" x14ac:dyDescent="0.25"/>
    <row r="3255" ht="12.75" customHeight="1" x14ac:dyDescent="0.25"/>
    <row r="3256" ht="12.75" customHeight="1" x14ac:dyDescent="0.25"/>
    <row r="3257" ht="12.75" customHeight="1" x14ac:dyDescent="0.25"/>
    <row r="3258" ht="12.75" customHeight="1" x14ac:dyDescent="0.25"/>
    <row r="3259" ht="12.75" customHeight="1" x14ac:dyDescent="0.25"/>
    <row r="3260" ht="12.75" customHeight="1" x14ac:dyDescent="0.25"/>
    <row r="3261" ht="12.75" customHeight="1" x14ac:dyDescent="0.25"/>
    <row r="3262" ht="12.75" customHeight="1" x14ac:dyDescent="0.25"/>
    <row r="3263" ht="12.75" customHeight="1" x14ac:dyDescent="0.25"/>
    <row r="3264" ht="12.75" customHeight="1" x14ac:dyDescent="0.25"/>
    <row r="3265" ht="12.75" customHeight="1" x14ac:dyDescent="0.25"/>
    <row r="3266" ht="12.75" customHeight="1" x14ac:dyDescent="0.25"/>
    <row r="3267" ht="12.75" customHeight="1" x14ac:dyDescent="0.25"/>
    <row r="3268" ht="12.75" customHeight="1" x14ac:dyDescent="0.25"/>
    <row r="3269" ht="12.75" customHeight="1" x14ac:dyDescent="0.25"/>
    <row r="3270" ht="12.75" customHeight="1" x14ac:dyDescent="0.25"/>
    <row r="3271" ht="12.75" customHeight="1" x14ac:dyDescent="0.25"/>
    <row r="3272" ht="12.75" customHeight="1" x14ac:dyDescent="0.25"/>
    <row r="3273" ht="12.75" customHeight="1" x14ac:dyDescent="0.25"/>
    <row r="3274" ht="12.75" customHeight="1" x14ac:dyDescent="0.25"/>
    <row r="3275" ht="12.75" customHeight="1" x14ac:dyDescent="0.25"/>
    <row r="3276" ht="12.75" customHeight="1" x14ac:dyDescent="0.25"/>
    <row r="3277" ht="12.75" customHeight="1" x14ac:dyDescent="0.25"/>
    <row r="3278" ht="12.75" customHeight="1" x14ac:dyDescent="0.25"/>
    <row r="3279" ht="12.75" customHeight="1" x14ac:dyDescent="0.25"/>
    <row r="3280" ht="12.75" customHeight="1" x14ac:dyDescent="0.25"/>
    <row r="3281" ht="12.75" customHeight="1" x14ac:dyDescent="0.25"/>
    <row r="3282" ht="12.75" customHeight="1" x14ac:dyDescent="0.25"/>
    <row r="3283" ht="12.75" customHeight="1" x14ac:dyDescent="0.25"/>
    <row r="3284" ht="12.75" customHeight="1" x14ac:dyDescent="0.25"/>
    <row r="3285" ht="12.75" customHeight="1" x14ac:dyDescent="0.25"/>
    <row r="3286" ht="12.75" customHeight="1" x14ac:dyDescent="0.25"/>
    <row r="3287" ht="12.75" customHeight="1" x14ac:dyDescent="0.25"/>
    <row r="3288" ht="12.75" customHeight="1" x14ac:dyDescent="0.25"/>
    <row r="3289" ht="12.75" customHeight="1" x14ac:dyDescent="0.25"/>
    <row r="3290" ht="12.75" customHeight="1" x14ac:dyDescent="0.25"/>
    <row r="3291" ht="12.75" customHeight="1" x14ac:dyDescent="0.25"/>
    <row r="3292" ht="12.75" customHeight="1" x14ac:dyDescent="0.25"/>
    <row r="3293" ht="12.75" customHeight="1" x14ac:dyDescent="0.25"/>
    <row r="3294" ht="12.75" customHeight="1" x14ac:dyDescent="0.25"/>
    <row r="3295" ht="12.75" customHeight="1" x14ac:dyDescent="0.25"/>
    <row r="3296" ht="12.75" customHeight="1" x14ac:dyDescent="0.25"/>
    <row r="3297" ht="12.75" customHeight="1" x14ac:dyDescent="0.25"/>
    <row r="3298" ht="12.75" customHeight="1" x14ac:dyDescent="0.25"/>
    <row r="3299" ht="12.75" customHeight="1" x14ac:dyDescent="0.25"/>
    <row r="3300" ht="12.75" customHeight="1" x14ac:dyDescent="0.25"/>
    <row r="3301" ht="12.75" customHeight="1" x14ac:dyDescent="0.25"/>
    <row r="3302" ht="12.75" customHeight="1" x14ac:dyDescent="0.25"/>
    <row r="3303" ht="12.75" customHeight="1" x14ac:dyDescent="0.25"/>
    <row r="3304" ht="12.75" customHeight="1" x14ac:dyDescent="0.25"/>
    <row r="3305" ht="12.75" customHeight="1" x14ac:dyDescent="0.25"/>
    <row r="3306" ht="12.75" customHeight="1" x14ac:dyDescent="0.25"/>
    <row r="3307" ht="12.75" customHeight="1" x14ac:dyDescent="0.25"/>
    <row r="3308" ht="12.75" customHeight="1" x14ac:dyDescent="0.25"/>
    <row r="3309" ht="12.75" customHeight="1" x14ac:dyDescent="0.25"/>
    <row r="3310" ht="12.75" customHeight="1" x14ac:dyDescent="0.25"/>
    <row r="3311" ht="12.75" customHeight="1" x14ac:dyDescent="0.25"/>
    <row r="3312" ht="12.75" customHeight="1" x14ac:dyDescent="0.25"/>
    <row r="3313" ht="12.75" customHeight="1" x14ac:dyDescent="0.25"/>
    <row r="3314" ht="12.75" customHeight="1" x14ac:dyDescent="0.25"/>
    <row r="3315" ht="12.75" customHeight="1" x14ac:dyDescent="0.25"/>
    <row r="3316" ht="12.75" customHeight="1" x14ac:dyDescent="0.25"/>
    <row r="3317" ht="12.75" customHeight="1" x14ac:dyDescent="0.25"/>
    <row r="3318" ht="12.75" customHeight="1" x14ac:dyDescent="0.25"/>
    <row r="3319" ht="12.75" customHeight="1" x14ac:dyDescent="0.25"/>
    <row r="3320" ht="12.75" customHeight="1" x14ac:dyDescent="0.25"/>
    <row r="3321" ht="12.75" customHeight="1" x14ac:dyDescent="0.25"/>
    <row r="3322" ht="12.75" customHeight="1" x14ac:dyDescent="0.25"/>
    <row r="3323" ht="12.75" customHeight="1" x14ac:dyDescent="0.25"/>
    <row r="3324" ht="12.75" customHeight="1" x14ac:dyDescent="0.25"/>
    <row r="3325" ht="12.75" customHeight="1" x14ac:dyDescent="0.25"/>
    <row r="3326" ht="12.75" customHeight="1" x14ac:dyDescent="0.25"/>
    <row r="3327" ht="12.75" customHeight="1" x14ac:dyDescent="0.25"/>
    <row r="3328" ht="12.75" customHeight="1" x14ac:dyDescent="0.25"/>
    <row r="3329" ht="12.75" customHeight="1" x14ac:dyDescent="0.25"/>
    <row r="3330" ht="12.75" customHeight="1" x14ac:dyDescent="0.25"/>
    <row r="3331" ht="12.75" customHeight="1" x14ac:dyDescent="0.25"/>
    <row r="3332" ht="12.75" customHeight="1" x14ac:dyDescent="0.25"/>
    <row r="3333" ht="12.75" customHeight="1" x14ac:dyDescent="0.25"/>
    <row r="3334" ht="12.75" customHeight="1" x14ac:dyDescent="0.25"/>
    <row r="3335" ht="12.75" customHeight="1" x14ac:dyDescent="0.25"/>
    <row r="3336" ht="12.75" customHeight="1" x14ac:dyDescent="0.25"/>
    <row r="3337" ht="12.75" customHeight="1" x14ac:dyDescent="0.25"/>
    <row r="3338" ht="12.75" customHeight="1" x14ac:dyDescent="0.25"/>
    <row r="3339" ht="12.75" customHeight="1" x14ac:dyDescent="0.25"/>
    <row r="3340" ht="12.75" customHeight="1" x14ac:dyDescent="0.25"/>
    <row r="3341" ht="12.75" customHeight="1" x14ac:dyDescent="0.25"/>
    <row r="3342" ht="12.75" customHeight="1" x14ac:dyDescent="0.25"/>
    <row r="3343" ht="12.75" customHeight="1" x14ac:dyDescent="0.25"/>
    <row r="3344" ht="12.75" customHeight="1" x14ac:dyDescent="0.25"/>
    <row r="3345" ht="12.75" customHeight="1" x14ac:dyDescent="0.25"/>
    <row r="3346" ht="12.75" customHeight="1" x14ac:dyDescent="0.25"/>
    <row r="3347" ht="12.75" customHeight="1" x14ac:dyDescent="0.25"/>
    <row r="3348" ht="12.75" customHeight="1" x14ac:dyDescent="0.25"/>
    <row r="3349" ht="12.75" customHeight="1" x14ac:dyDescent="0.25"/>
    <row r="3350" ht="12.75" customHeight="1" x14ac:dyDescent="0.25"/>
    <row r="3351" ht="12.75" customHeight="1" x14ac:dyDescent="0.25"/>
    <row r="3352" ht="12.75" customHeight="1" x14ac:dyDescent="0.25"/>
    <row r="3353" ht="12.75" customHeight="1" x14ac:dyDescent="0.25"/>
    <row r="3354" ht="12.75" customHeight="1" x14ac:dyDescent="0.25"/>
    <row r="3355" ht="12.75" customHeight="1" x14ac:dyDescent="0.25"/>
    <row r="3356" ht="12.75" customHeight="1" x14ac:dyDescent="0.25"/>
    <row r="3357" ht="12.75" customHeight="1" x14ac:dyDescent="0.25"/>
    <row r="3358" ht="12.75" customHeight="1" x14ac:dyDescent="0.25"/>
    <row r="3359" ht="12.75" customHeight="1" x14ac:dyDescent="0.25"/>
    <row r="3360" ht="12.75" customHeight="1" x14ac:dyDescent="0.25"/>
    <row r="3361" ht="12.75" customHeight="1" x14ac:dyDescent="0.25"/>
    <row r="3362" ht="12.75" customHeight="1" x14ac:dyDescent="0.25"/>
    <row r="3363" ht="12.75" customHeight="1" x14ac:dyDescent="0.25"/>
    <row r="3364" ht="12.75" customHeight="1" x14ac:dyDescent="0.25"/>
    <row r="3365" ht="12.75" customHeight="1" x14ac:dyDescent="0.25"/>
    <row r="3366" ht="12.75" customHeight="1" x14ac:dyDescent="0.25"/>
    <row r="3367" ht="12.75" customHeight="1" x14ac:dyDescent="0.25"/>
    <row r="3368" ht="12.75" customHeight="1" x14ac:dyDescent="0.25"/>
    <row r="3369" ht="12.75" customHeight="1" x14ac:dyDescent="0.25"/>
    <row r="3370" ht="12.75" customHeight="1" x14ac:dyDescent="0.25"/>
    <row r="3371" ht="12.75" customHeight="1" x14ac:dyDescent="0.25"/>
    <row r="3372" ht="12.75" customHeight="1" x14ac:dyDescent="0.25"/>
    <row r="3373" ht="12.75" customHeight="1" x14ac:dyDescent="0.25"/>
    <row r="3374" ht="12.75" customHeight="1" x14ac:dyDescent="0.25"/>
    <row r="3375" ht="12.75" customHeight="1" x14ac:dyDescent="0.25"/>
    <row r="3376" ht="12.75" customHeight="1" x14ac:dyDescent="0.25"/>
    <row r="3377" ht="12.75" customHeight="1" x14ac:dyDescent="0.25"/>
    <row r="3378" ht="12.75" customHeight="1" x14ac:dyDescent="0.25"/>
    <row r="3379" ht="12.75" customHeight="1" x14ac:dyDescent="0.25"/>
    <row r="3380" ht="12.75" customHeight="1" x14ac:dyDescent="0.25"/>
    <row r="3381" ht="12.75" customHeight="1" x14ac:dyDescent="0.25"/>
    <row r="3382" ht="12.75" customHeight="1" x14ac:dyDescent="0.25"/>
    <row r="3383" ht="12.75" customHeight="1" x14ac:dyDescent="0.25"/>
    <row r="3384" ht="12.75" customHeight="1" x14ac:dyDescent="0.25"/>
    <row r="3385" ht="12.75" customHeight="1" x14ac:dyDescent="0.25"/>
    <row r="3386" ht="12.75" customHeight="1" x14ac:dyDescent="0.25"/>
    <row r="3387" ht="12.75" customHeight="1" x14ac:dyDescent="0.25"/>
    <row r="3388" ht="12.75" customHeight="1" x14ac:dyDescent="0.25"/>
    <row r="3389" ht="12.75" customHeight="1" x14ac:dyDescent="0.25"/>
    <row r="3390" ht="12.75" customHeight="1" x14ac:dyDescent="0.25"/>
    <row r="3391" ht="12.75" customHeight="1" x14ac:dyDescent="0.25"/>
    <row r="3392" ht="12.75" customHeight="1" x14ac:dyDescent="0.25"/>
    <row r="3393" ht="12.75" customHeight="1" x14ac:dyDescent="0.25"/>
    <row r="3394" ht="12.75" customHeight="1" x14ac:dyDescent="0.25"/>
    <row r="3395" ht="12.75" customHeight="1" x14ac:dyDescent="0.25"/>
    <row r="3396" ht="12.75" customHeight="1" x14ac:dyDescent="0.25"/>
    <row r="3397" ht="12.75" customHeight="1" x14ac:dyDescent="0.25"/>
    <row r="3398" ht="12.75" customHeight="1" x14ac:dyDescent="0.25"/>
    <row r="3399" ht="12.75" customHeight="1" x14ac:dyDescent="0.25"/>
    <row r="3400" ht="12.75" customHeight="1" x14ac:dyDescent="0.25"/>
    <row r="3401" ht="12.75" customHeight="1" x14ac:dyDescent="0.25"/>
    <row r="3402" ht="12.75" customHeight="1" x14ac:dyDescent="0.25"/>
    <row r="3403" ht="12.75" customHeight="1" x14ac:dyDescent="0.25"/>
    <row r="3404" ht="12.75" customHeight="1" x14ac:dyDescent="0.25"/>
    <row r="3405" ht="12.75" customHeight="1" x14ac:dyDescent="0.25"/>
    <row r="3406" ht="12.75" customHeight="1" x14ac:dyDescent="0.25"/>
    <row r="3407" ht="12.75" customHeight="1" x14ac:dyDescent="0.25"/>
    <row r="3408" ht="12.75" customHeight="1" x14ac:dyDescent="0.25"/>
    <row r="3409" ht="12.75" customHeight="1" x14ac:dyDescent="0.25"/>
    <row r="3410" ht="12.75" customHeight="1" x14ac:dyDescent="0.25"/>
    <row r="3411" ht="12.75" customHeight="1" x14ac:dyDescent="0.25"/>
    <row r="3412" ht="12.75" customHeight="1" x14ac:dyDescent="0.25"/>
    <row r="3413" ht="12.75" customHeight="1" x14ac:dyDescent="0.25"/>
    <row r="3414" ht="12.75" customHeight="1" x14ac:dyDescent="0.25"/>
    <row r="3415" ht="12.75" customHeight="1" x14ac:dyDescent="0.25"/>
    <row r="3416" ht="12.75" customHeight="1" x14ac:dyDescent="0.25"/>
    <row r="3417" ht="12.75" customHeight="1" x14ac:dyDescent="0.25"/>
    <row r="3418" ht="12.75" customHeight="1" x14ac:dyDescent="0.25"/>
    <row r="3419" ht="12.75" customHeight="1" x14ac:dyDescent="0.25"/>
    <row r="3420" ht="12.75" customHeight="1" x14ac:dyDescent="0.25"/>
    <row r="3421" ht="12.75" customHeight="1" x14ac:dyDescent="0.25"/>
    <row r="3422" ht="12.75" customHeight="1" x14ac:dyDescent="0.25"/>
    <row r="3423" ht="12.75" customHeight="1" x14ac:dyDescent="0.25"/>
    <row r="3424" ht="12.75" customHeight="1" x14ac:dyDescent="0.25"/>
    <row r="3425" ht="12.75" customHeight="1" x14ac:dyDescent="0.25"/>
    <row r="3426" ht="12.75" customHeight="1" x14ac:dyDescent="0.25"/>
    <row r="3427" ht="12.75" customHeight="1" x14ac:dyDescent="0.25"/>
    <row r="3428" ht="12.75" customHeight="1" x14ac:dyDescent="0.25"/>
    <row r="3429" ht="12.75" customHeight="1" x14ac:dyDescent="0.25"/>
    <row r="3430" ht="12.75" customHeight="1" x14ac:dyDescent="0.25"/>
    <row r="3431" ht="12.75" customHeight="1" x14ac:dyDescent="0.25"/>
    <row r="3432" ht="12.75" customHeight="1" x14ac:dyDescent="0.25"/>
    <row r="3433" ht="12.75" customHeight="1" x14ac:dyDescent="0.25"/>
    <row r="3434" ht="12.75" customHeight="1" x14ac:dyDescent="0.25"/>
    <row r="3435" ht="12.75" customHeight="1" x14ac:dyDescent="0.25"/>
    <row r="3436" ht="12.75" customHeight="1" x14ac:dyDescent="0.25"/>
    <row r="3437" ht="12.75" customHeight="1" x14ac:dyDescent="0.25"/>
    <row r="3438" ht="12.75" customHeight="1" x14ac:dyDescent="0.25"/>
    <row r="3439" ht="12.75" customHeight="1" x14ac:dyDescent="0.25"/>
    <row r="3440" ht="12.75" customHeight="1" x14ac:dyDescent="0.25"/>
    <row r="3441" ht="12.75" customHeight="1" x14ac:dyDescent="0.25"/>
    <row r="3442" ht="12.75" customHeight="1" x14ac:dyDescent="0.25"/>
    <row r="3443" ht="12.75" customHeight="1" x14ac:dyDescent="0.25"/>
    <row r="3444" ht="12.75" customHeight="1" x14ac:dyDescent="0.25"/>
    <row r="3445" ht="12.75" customHeight="1" x14ac:dyDescent="0.25"/>
    <row r="3446" ht="12.75" customHeight="1" x14ac:dyDescent="0.25"/>
    <row r="3447" ht="12.75" customHeight="1" x14ac:dyDescent="0.25"/>
    <row r="3448" ht="12.75" customHeight="1" x14ac:dyDescent="0.25"/>
    <row r="3449" ht="12.75" customHeight="1" x14ac:dyDescent="0.25"/>
    <row r="3450" ht="12.75" customHeight="1" x14ac:dyDescent="0.25"/>
    <row r="3451" ht="12.75" customHeight="1" x14ac:dyDescent="0.25"/>
    <row r="3452" ht="12.75" customHeight="1" x14ac:dyDescent="0.25"/>
    <row r="3453" ht="12.75" customHeight="1" x14ac:dyDescent="0.25"/>
    <row r="3454" ht="12.75" customHeight="1" x14ac:dyDescent="0.25"/>
    <row r="3455" ht="12.75" customHeight="1" x14ac:dyDescent="0.25"/>
    <row r="3456" ht="12.75" customHeight="1" x14ac:dyDescent="0.25"/>
    <row r="3457" ht="12.75" customHeight="1" x14ac:dyDescent="0.25"/>
    <row r="3458" ht="12.75" customHeight="1" x14ac:dyDescent="0.25"/>
    <row r="3459" ht="12.75" customHeight="1" x14ac:dyDescent="0.25"/>
    <row r="3460" ht="12.75" customHeight="1" x14ac:dyDescent="0.25"/>
    <row r="3461" ht="12.75" customHeight="1" x14ac:dyDescent="0.25"/>
    <row r="3462" ht="12.75" customHeight="1" x14ac:dyDescent="0.25"/>
    <row r="3463" ht="12.75" customHeight="1" x14ac:dyDescent="0.25"/>
    <row r="3464" ht="12.75" customHeight="1" x14ac:dyDescent="0.25"/>
    <row r="3465" ht="12.75" customHeight="1" x14ac:dyDescent="0.25"/>
    <row r="3466" ht="12.75" customHeight="1" x14ac:dyDescent="0.25"/>
    <row r="3467" ht="12.75" customHeight="1" x14ac:dyDescent="0.25"/>
    <row r="3468" ht="12.75" customHeight="1" x14ac:dyDescent="0.25"/>
    <row r="3469" ht="12.75" customHeight="1" x14ac:dyDescent="0.25"/>
    <row r="3470" ht="12.75" customHeight="1" x14ac:dyDescent="0.25"/>
    <row r="3471" ht="12.75" customHeight="1" x14ac:dyDescent="0.25"/>
    <row r="3472" ht="12.75" customHeight="1" x14ac:dyDescent="0.25"/>
    <row r="3473" ht="12.75" customHeight="1" x14ac:dyDescent="0.25"/>
    <row r="3474" ht="12.75" customHeight="1" x14ac:dyDescent="0.25"/>
    <row r="3475" ht="12.75" customHeight="1" x14ac:dyDescent="0.25"/>
    <row r="3476" ht="12.75" customHeight="1" x14ac:dyDescent="0.25"/>
    <row r="3477" ht="12.75" customHeight="1" x14ac:dyDescent="0.25"/>
    <row r="3478" ht="12.75" customHeight="1" x14ac:dyDescent="0.25"/>
    <row r="3479" ht="12.75" customHeight="1" x14ac:dyDescent="0.25"/>
    <row r="3480" ht="12.75" customHeight="1" x14ac:dyDescent="0.25"/>
    <row r="3481" ht="12.75" customHeight="1" x14ac:dyDescent="0.25"/>
    <row r="3482" ht="12.75" customHeight="1" x14ac:dyDescent="0.25"/>
    <row r="3483" ht="12.75" customHeight="1" x14ac:dyDescent="0.25"/>
    <row r="3484" ht="12.75" customHeight="1" x14ac:dyDescent="0.25"/>
    <row r="3485" ht="12.75" customHeight="1" x14ac:dyDescent="0.25"/>
    <row r="3486" ht="12.75" customHeight="1" x14ac:dyDescent="0.25"/>
    <row r="3487" ht="12.75" customHeight="1" x14ac:dyDescent="0.25"/>
    <row r="3488" ht="12.75" customHeight="1" x14ac:dyDescent="0.25"/>
    <row r="3489" ht="12.75" customHeight="1" x14ac:dyDescent="0.25"/>
    <row r="3490" ht="12.75" customHeight="1" x14ac:dyDescent="0.25"/>
    <row r="3491" ht="12.75" customHeight="1" x14ac:dyDescent="0.25"/>
    <row r="3492" ht="12.75" customHeight="1" x14ac:dyDescent="0.25"/>
    <row r="3493" ht="12.75" customHeight="1" x14ac:dyDescent="0.25"/>
    <row r="3494" ht="12.75" customHeight="1" x14ac:dyDescent="0.25"/>
    <row r="3495" ht="12.75" customHeight="1" x14ac:dyDescent="0.25"/>
    <row r="3496" ht="12.75" customHeight="1" x14ac:dyDescent="0.25"/>
    <row r="3497" ht="12.75" customHeight="1" x14ac:dyDescent="0.25"/>
    <row r="3498" ht="12.75" customHeight="1" x14ac:dyDescent="0.25"/>
    <row r="3499" ht="12.75" customHeight="1" x14ac:dyDescent="0.25"/>
    <row r="3500" ht="12.75" customHeight="1" x14ac:dyDescent="0.25"/>
    <row r="3501" ht="12.75" customHeight="1" x14ac:dyDescent="0.25"/>
    <row r="3502" ht="12.75" customHeight="1" x14ac:dyDescent="0.25"/>
    <row r="3503" ht="12.75" customHeight="1" x14ac:dyDescent="0.25"/>
    <row r="3504" ht="12.75" customHeight="1" x14ac:dyDescent="0.25"/>
    <row r="3505" ht="12.75" customHeight="1" x14ac:dyDescent="0.25"/>
    <row r="3506" ht="12.75" customHeight="1" x14ac:dyDescent="0.25"/>
    <row r="3507" ht="12.75" customHeight="1" x14ac:dyDescent="0.25"/>
    <row r="3508" ht="12.75" customHeight="1" x14ac:dyDescent="0.25"/>
    <row r="3509" ht="12.75" customHeight="1" x14ac:dyDescent="0.25"/>
    <row r="3510" ht="12.75" customHeight="1" x14ac:dyDescent="0.25"/>
    <row r="3511" ht="12.75" customHeight="1" x14ac:dyDescent="0.25"/>
    <row r="3512" ht="12.75" customHeight="1" x14ac:dyDescent="0.25"/>
    <row r="3513" ht="12.75" customHeight="1" x14ac:dyDescent="0.25"/>
    <row r="3514" ht="12.75" customHeight="1" x14ac:dyDescent="0.25"/>
    <row r="3515" ht="12.75" customHeight="1" x14ac:dyDescent="0.25"/>
    <row r="3516" ht="12.75" customHeight="1" x14ac:dyDescent="0.25"/>
    <row r="3517" ht="12.75" customHeight="1" x14ac:dyDescent="0.25"/>
    <row r="3518" ht="12.75" customHeight="1" x14ac:dyDescent="0.25"/>
    <row r="3519" ht="12.75" customHeight="1" x14ac:dyDescent="0.25"/>
    <row r="3520" ht="12.75" customHeight="1" x14ac:dyDescent="0.25"/>
    <row r="3521" ht="12.75" customHeight="1" x14ac:dyDescent="0.25"/>
    <row r="3522" ht="12.75" customHeight="1" x14ac:dyDescent="0.25"/>
    <row r="3523" ht="12.75" customHeight="1" x14ac:dyDescent="0.25"/>
    <row r="3524" ht="12.75" customHeight="1" x14ac:dyDescent="0.25"/>
    <row r="3525" ht="12.75" customHeight="1" x14ac:dyDescent="0.25"/>
    <row r="3526" ht="12.75" customHeight="1" x14ac:dyDescent="0.25"/>
    <row r="3527" ht="12.75" customHeight="1" x14ac:dyDescent="0.25"/>
    <row r="3528" ht="12.75" customHeight="1" x14ac:dyDescent="0.25"/>
    <row r="3529" ht="12.75" customHeight="1" x14ac:dyDescent="0.25"/>
    <row r="3530" ht="12.75" customHeight="1" x14ac:dyDescent="0.25"/>
    <row r="3531" ht="12.75" customHeight="1" x14ac:dyDescent="0.25"/>
    <row r="3532" ht="12.75" customHeight="1" x14ac:dyDescent="0.25"/>
    <row r="3533" ht="12.75" customHeight="1" x14ac:dyDescent="0.25"/>
    <row r="3534" ht="12.75" customHeight="1" x14ac:dyDescent="0.25"/>
    <row r="3535" ht="12.75" customHeight="1" x14ac:dyDescent="0.25"/>
    <row r="3536" ht="12.75" customHeight="1" x14ac:dyDescent="0.25"/>
    <row r="3537" ht="12.75" customHeight="1" x14ac:dyDescent="0.25"/>
    <row r="3538" ht="12.75" customHeight="1" x14ac:dyDescent="0.25"/>
    <row r="3539" ht="12.75" customHeight="1" x14ac:dyDescent="0.25"/>
    <row r="3540" ht="12.75" customHeight="1" x14ac:dyDescent="0.25"/>
    <row r="3541" ht="12.75" customHeight="1" x14ac:dyDescent="0.25"/>
    <row r="3542" ht="12.75" customHeight="1" x14ac:dyDescent="0.25"/>
    <row r="3543" ht="12.75" customHeight="1" x14ac:dyDescent="0.25"/>
    <row r="3544" ht="12.75" customHeight="1" x14ac:dyDescent="0.25"/>
    <row r="3545" ht="12.75" customHeight="1" x14ac:dyDescent="0.25"/>
    <row r="3546" ht="12.75" customHeight="1" x14ac:dyDescent="0.25"/>
    <row r="3547" ht="12.75" customHeight="1" x14ac:dyDescent="0.25"/>
    <row r="3548" ht="12.75" customHeight="1" x14ac:dyDescent="0.25"/>
    <row r="3549" ht="12.75" customHeight="1" x14ac:dyDescent="0.25"/>
    <row r="3550" ht="12.75" customHeight="1" x14ac:dyDescent="0.25"/>
    <row r="3551" ht="12.75" customHeight="1" x14ac:dyDescent="0.25"/>
    <row r="3552" ht="12.75" customHeight="1" x14ac:dyDescent="0.25"/>
    <row r="3553" ht="12.75" customHeight="1" x14ac:dyDescent="0.25"/>
    <row r="3554" ht="12.75" customHeight="1" x14ac:dyDescent="0.25"/>
    <row r="3555" ht="12.75" customHeight="1" x14ac:dyDescent="0.25"/>
    <row r="3556" ht="12.75" customHeight="1" x14ac:dyDescent="0.25"/>
    <row r="3557" ht="12.75" customHeight="1" x14ac:dyDescent="0.25"/>
    <row r="3558" ht="12.75" customHeight="1" x14ac:dyDescent="0.25"/>
    <row r="3559" ht="12.75" customHeight="1" x14ac:dyDescent="0.25"/>
    <row r="3560" ht="12.75" customHeight="1" x14ac:dyDescent="0.25"/>
    <row r="3561" ht="12.75" customHeight="1" x14ac:dyDescent="0.25"/>
    <row r="3562" ht="12.75" customHeight="1" x14ac:dyDescent="0.25"/>
    <row r="3563" ht="12.75" customHeight="1" x14ac:dyDescent="0.25"/>
    <row r="3564" ht="12.75" customHeight="1" x14ac:dyDescent="0.25"/>
    <row r="3565" ht="12.75" customHeight="1" x14ac:dyDescent="0.25"/>
    <row r="3566" ht="12.75" customHeight="1" x14ac:dyDescent="0.25"/>
    <row r="3567" ht="12.75" customHeight="1" x14ac:dyDescent="0.25"/>
    <row r="3568" ht="12.75" customHeight="1" x14ac:dyDescent="0.25"/>
    <row r="3569" ht="12.75" customHeight="1" x14ac:dyDescent="0.25"/>
    <row r="3570" ht="12.75" customHeight="1" x14ac:dyDescent="0.25"/>
    <row r="3571" ht="12.75" customHeight="1" x14ac:dyDescent="0.25"/>
    <row r="3572" ht="12.75" customHeight="1" x14ac:dyDescent="0.25"/>
    <row r="3573" ht="12.75" customHeight="1" x14ac:dyDescent="0.25"/>
    <row r="3574" ht="12.75" customHeight="1" x14ac:dyDescent="0.25"/>
    <row r="3575" ht="12.75" customHeight="1" x14ac:dyDescent="0.25"/>
    <row r="3576" ht="12.75" customHeight="1" x14ac:dyDescent="0.25"/>
    <row r="3577" ht="12.75" customHeight="1" x14ac:dyDescent="0.25"/>
    <row r="3578" ht="12.75" customHeight="1" x14ac:dyDescent="0.25"/>
    <row r="3579" ht="12.75" customHeight="1" x14ac:dyDescent="0.25"/>
    <row r="3580" ht="12.75" customHeight="1" x14ac:dyDescent="0.25"/>
    <row r="3581" ht="12.75" customHeight="1" x14ac:dyDescent="0.25"/>
    <row r="3582" ht="12.75" customHeight="1" x14ac:dyDescent="0.25"/>
    <row r="3583" ht="12.75" customHeight="1" x14ac:dyDescent="0.25"/>
    <row r="3584" ht="12.75" customHeight="1" x14ac:dyDescent="0.25"/>
    <row r="3585" ht="12.75" customHeight="1" x14ac:dyDescent="0.25"/>
    <row r="3586" ht="12.75" customHeight="1" x14ac:dyDescent="0.25"/>
    <row r="3587" ht="12.75" customHeight="1" x14ac:dyDescent="0.25"/>
    <row r="3588" ht="12.75" customHeight="1" x14ac:dyDescent="0.25"/>
    <row r="3589" ht="12.75" customHeight="1" x14ac:dyDescent="0.25"/>
    <row r="3590" ht="12.75" customHeight="1" x14ac:dyDescent="0.25"/>
    <row r="3591" ht="12.75" customHeight="1" x14ac:dyDescent="0.25"/>
    <row r="3592" ht="12.75" customHeight="1" x14ac:dyDescent="0.25"/>
    <row r="3593" ht="12.75" customHeight="1" x14ac:dyDescent="0.25"/>
    <row r="3594" ht="12.75" customHeight="1" x14ac:dyDescent="0.25"/>
    <row r="3595" ht="12.75" customHeight="1" x14ac:dyDescent="0.25"/>
    <row r="3596" ht="12.75" customHeight="1" x14ac:dyDescent="0.25"/>
    <row r="3597" ht="12.75" customHeight="1" x14ac:dyDescent="0.25"/>
    <row r="3598" ht="12.75" customHeight="1" x14ac:dyDescent="0.25"/>
    <row r="3599" ht="12.75" customHeight="1" x14ac:dyDescent="0.25"/>
    <row r="3600" ht="12.75" customHeight="1" x14ac:dyDescent="0.25"/>
    <row r="3601" ht="12.75" customHeight="1" x14ac:dyDescent="0.25"/>
    <row r="3602" ht="12.75" customHeight="1" x14ac:dyDescent="0.25"/>
    <row r="3603" ht="12.75" customHeight="1" x14ac:dyDescent="0.25"/>
    <row r="3604" ht="12.75" customHeight="1" x14ac:dyDescent="0.25"/>
    <row r="3605" ht="12.75" customHeight="1" x14ac:dyDescent="0.25"/>
    <row r="3606" ht="12.75" customHeight="1" x14ac:dyDescent="0.25"/>
    <row r="3607" ht="12.75" customHeight="1" x14ac:dyDescent="0.25"/>
    <row r="3608" ht="12.75" customHeight="1" x14ac:dyDescent="0.25"/>
    <row r="3609" ht="12.75" customHeight="1" x14ac:dyDescent="0.25"/>
    <row r="3610" ht="12.75" customHeight="1" x14ac:dyDescent="0.25"/>
    <row r="3611" ht="12.75" customHeight="1" x14ac:dyDescent="0.25"/>
    <row r="3612" ht="12.75" customHeight="1" x14ac:dyDescent="0.25"/>
    <row r="3613" ht="12.75" customHeight="1" x14ac:dyDescent="0.25"/>
    <row r="3614" ht="12.75" customHeight="1" x14ac:dyDescent="0.25"/>
    <row r="3615" ht="12.75" customHeight="1" x14ac:dyDescent="0.25"/>
    <row r="3616" ht="12.75" customHeight="1" x14ac:dyDescent="0.25"/>
    <row r="3617" ht="12.75" customHeight="1" x14ac:dyDescent="0.25"/>
    <row r="3618" ht="12.75" customHeight="1" x14ac:dyDescent="0.25"/>
    <row r="3619" ht="12.75" customHeight="1" x14ac:dyDescent="0.25"/>
    <row r="3620" ht="12.75" customHeight="1" x14ac:dyDescent="0.25"/>
    <row r="3621" ht="12.75" customHeight="1" x14ac:dyDescent="0.25"/>
    <row r="3622" ht="12.75" customHeight="1" x14ac:dyDescent="0.25"/>
    <row r="3623" ht="12.75" customHeight="1" x14ac:dyDescent="0.25"/>
    <row r="3624" ht="12.75" customHeight="1" x14ac:dyDescent="0.25"/>
    <row r="3625" ht="12.75" customHeight="1" x14ac:dyDescent="0.25"/>
    <row r="3626" ht="12.75" customHeight="1" x14ac:dyDescent="0.25"/>
    <row r="3627" ht="12.75" customHeight="1" x14ac:dyDescent="0.25"/>
    <row r="3628" ht="12.75" customHeight="1" x14ac:dyDescent="0.25"/>
    <row r="3629" ht="12.75" customHeight="1" x14ac:dyDescent="0.25"/>
    <row r="3630" ht="12.75" customHeight="1" x14ac:dyDescent="0.25"/>
    <row r="3631" ht="12.75" customHeight="1" x14ac:dyDescent="0.25"/>
    <row r="3632" ht="12.75" customHeight="1" x14ac:dyDescent="0.25"/>
    <row r="3633" ht="12.75" customHeight="1" x14ac:dyDescent="0.25"/>
    <row r="3634" ht="12.75" customHeight="1" x14ac:dyDescent="0.25"/>
    <row r="3635" ht="12.75" customHeight="1" x14ac:dyDescent="0.25"/>
    <row r="3636" ht="12.75" customHeight="1" x14ac:dyDescent="0.25"/>
    <row r="3637" ht="12.75" customHeight="1" x14ac:dyDescent="0.25"/>
    <row r="3638" ht="12.75" customHeight="1" x14ac:dyDescent="0.25"/>
    <row r="3639" ht="12.75" customHeight="1" x14ac:dyDescent="0.25"/>
    <row r="3640" ht="12.75" customHeight="1" x14ac:dyDescent="0.25"/>
    <row r="3641" ht="12.75" customHeight="1" x14ac:dyDescent="0.25"/>
    <row r="3642" ht="12.75" customHeight="1" x14ac:dyDescent="0.25"/>
    <row r="3643" ht="12.75" customHeight="1" x14ac:dyDescent="0.25"/>
    <row r="3644" ht="12.75" customHeight="1" x14ac:dyDescent="0.25"/>
    <row r="3645" ht="12.75" customHeight="1" x14ac:dyDescent="0.25"/>
    <row r="3646" ht="12.75" customHeight="1" x14ac:dyDescent="0.25"/>
    <row r="3647" ht="12.75" customHeight="1" x14ac:dyDescent="0.25"/>
    <row r="3648" ht="12.75" customHeight="1" x14ac:dyDescent="0.25"/>
    <row r="3649" ht="12.75" customHeight="1" x14ac:dyDescent="0.25"/>
    <row r="3650" ht="12.75" customHeight="1" x14ac:dyDescent="0.25"/>
    <row r="3651" ht="12.75" customHeight="1" x14ac:dyDescent="0.25"/>
    <row r="3652" ht="12.75" customHeight="1" x14ac:dyDescent="0.25"/>
    <row r="3653" ht="12.75" customHeight="1" x14ac:dyDescent="0.25"/>
    <row r="3654" ht="12.75" customHeight="1" x14ac:dyDescent="0.25"/>
    <row r="3655" ht="12.75" customHeight="1" x14ac:dyDescent="0.25"/>
    <row r="3656" ht="12.75" customHeight="1" x14ac:dyDescent="0.25"/>
    <row r="3657" ht="12.75" customHeight="1" x14ac:dyDescent="0.25"/>
    <row r="3658" ht="12.75" customHeight="1" x14ac:dyDescent="0.25"/>
    <row r="3659" ht="12.75" customHeight="1" x14ac:dyDescent="0.25"/>
    <row r="3660" ht="12.75" customHeight="1" x14ac:dyDescent="0.25"/>
    <row r="3661" ht="12.75" customHeight="1" x14ac:dyDescent="0.25"/>
    <row r="3662" ht="12.75" customHeight="1" x14ac:dyDescent="0.25"/>
    <row r="3663" ht="12.75" customHeight="1" x14ac:dyDescent="0.25"/>
    <row r="3664" ht="12.75" customHeight="1" x14ac:dyDescent="0.25"/>
    <row r="3665" ht="12.75" customHeight="1" x14ac:dyDescent="0.25"/>
    <row r="3666" ht="12.75" customHeight="1" x14ac:dyDescent="0.25"/>
    <row r="3667" ht="12.75" customHeight="1" x14ac:dyDescent="0.25"/>
    <row r="3668" ht="12.75" customHeight="1" x14ac:dyDescent="0.25"/>
    <row r="3669" ht="12.75" customHeight="1" x14ac:dyDescent="0.25"/>
    <row r="3670" ht="12.75" customHeight="1" x14ac:dyDescent="0.25"/>
    <row r="3671" ht="12.75" customHeight="1" x14ac:dyDescent="0.25"/>
    <row r="3672" ht="12.75" customHeight="1" x14ac:dyDescent="0.25"/>
    <row r="3673" ht="12.75" customHeight="1" x14ac:dyDescent="0.25"/>
    <row r="3674" ht="12.75" customHeight="1" x14ac:dyDescent="0.25"/>
    <row r="3675" ht="12.75" customHeight="1" x14ac:dyDescent="0.25"/>
    <row r="3676" ht="12.75" customHeight="1" x14ac:dyDescent="0.25"/>
    <row r="3677" ht="12.75" customHeight="1" x14ac:dyDescent="0.25"/>
    <row r="3678" ht="12.75" customHeight="1" x14ac:dyDescent="0.25"/>
    <row r="3679" ht="12.75" customHeight="1" x14ac:dyDescent="0.25"/>
    <row r="3680" ht="12.75" customHeight="1" x14ac:dyDescent="0.25"/>
    <row r="3681" ht="12.75" customHeight="1" x14ac:dyDescent="0.25"/>
    <row r="3682" ht="12.75" customHeight="1" x14ac:dyDescent="0.25"/>
    <row r="3683" ht="12.75" customHeight="1" x14ac:dyDescent="0.25"/>
    <row r="3684" ht="12.75" customHeight="1" x14ac:dyDescent="0.25"/>
    <row r="3685" ht="12.75" customHeight="1" x14ac:dyDescent="0.25"/>
    <row r="3686" ht="12.75" customHeight="1" x14ac:dyDescent="0.25"/>
    <row r="3687" ht="12.75" customHeight="1" x14ac:dyDescent="0.25"/>
    <row r="3688" ht="12.75" customHeight="1" x14ac:dyDescent="0.25"/>
    <row r="3689" ht="12.75" customHeight="1" x14ac:dyDescent="0.25"/>
    <row r="3690" ht="12.75" customHeight="1" x14ac:dyDescent="0.25"/>
    <row r="3691" ht="12.75" customHeight="1" x14ac:dyDescent="0.25"/>
    <row r="3692" ht="12.75" customHeight="1" x14ac:dyDescent="0.25"/>
    <row r="3693" ht="12.75" customHeight="1" x14ac:dyDescent="0.25"/>
    <row r="3694" ht="12.75" customHeight="1" x14ac:dyDescent="0.25"/>
    <row r="3695" ht="12.75" customHeight="1" x14ac:dyDescent="0.25"/>
    <row r="3696" ht="12.75" customHeight="1" x14ac:dyDescent="0.25"/>
    <row r="3697" ht="12.75" customHeight="1" x14ac:dyDescent="0.25"/>
    <row r="3698" ht="12.75" customHeight="1" x14ac:dyDescent="0.25"/>
    <row r="3699" ht="12.75" customHeight="1" x14ac:dyDescent="0.25"/>
    <row r="3700" ht="12.75" customHeight="1" x14ac:dyDescent="0.25"/>
    <row r="3701" ht="12.75" customHeight="1" x14ac:dyDescent="0.25"/>
    <row r="3702" ht="12.75" customHeight="1" x14ac:dyDescent="0.25"/>
    <row r="3703" ht="12.75" customHeight="1" x14ac:dyDescent="0.25"/>
    <row r="3704" ht="12.75" customHeight="1" x14ac:dyDescent="0.25"/>
    <row r="3705" ht="12.75" customHeight="1" x14ac:dyDescent="0.25"/>
    <row r="3706" ht="12.75" customHeight="1" x14ac:dyDescent="0.25"/>
    <row r="3707" ht="12.75" customHeight="1" x14ac:dyDescent="0.25"/>
    <row r="3708" ht="12.75" customHeight="1" x14ac:dyDescent="0.25"/>
    <row r="3709" ht="12.75" customHeight="1" x14ac:dyDescent="0.25"/>
    <row r="3710" ht="12.75" customHeight="1" x14ac:dyDescent="0.25"/>
    <row r="3711" ht="12.75" customHeight="1" x14ac:dyDescent="0.25"/>
    <row r="3712" ht="12.75" customHeight="1" x14ac:dyDescent="0.25"/>
    <row r="3713" ht="12.75" customHeight="1" x14ac:dyDescent="0.25"/>
    <row r="3714" ht="12.75" customHeight="1" x14ac:dyDescent="0.25"/>
    <row r="3715" ht="12.75" customHeight="1" x14ac:dyDescent="0.25"/>
    <row r="3716" ht="12.75" customHeight="1" x14ac:dyDescent="0.25"/>
    <row r="3717" ht="12.75" customHeight="1" x14ac:dyDescent="0.25"/>
    <row r="3718" ht="12.75" customHeight="1" x14ac:dyDescent="0.25"/>
    <row r="3719" ht="12.75" customHeight="1" x14ac:dyDescent="0.25"/>
    <row r="3720" ht="12.75" customHeight="1" x14ac:dyDescent="0.25"/>
    <row r="3721" ht="12.75" customHeight="1" x14ac:dyDescent="0.25"/>
    <row r="3722" ht="12.75" customHeight="1" x14ac:dyDescent="0.25"/>
    <row r="3723" ht="12.75" customHeight="1" x14ac:dyDescent="0.25"/>
    <row r="3724" ht="12.75" customHeight="1" x14ac:dyDescent="0.25"/>
    <row r="3725" ht="12.75" customHeight="1" x14ac:dyDescent="0.25"/>
    <row r="3726" ht="12.75" customHeight="1" x14ac:dyDescent="0.25"/>
    <row r="3727" ht="12.75" customHeight="1" x14ac:dyDescent="0.25"/>
    <row r="3728" ht="12.75" customHeight="1" x14ac:dyDescent="0.25"/>
    <row r="3729" ht="12.75" customHeight="1" x14ac:dyDescent="0.25"/>
    <row r="3730" ht="12.75" customHeight="1" x14ac:dyDescent="0.25"/>
    <row r="3731" ht="12.75" customHeight="1" x14ac:dyDescent="0.25"/>
    <row r="3732" ht="12.75" customHeight="1" x14ac:dyDescent="0.25"/>
    <row r="3733" ht="12.75" customHeight="1" x14ac:dyDescent="0.25"/>
    <row r="3734" ht="12.75" customHeight="1" x14ac:dyDescent="0.25"/>
    <row r="3735" ht="12.75" customHeight="1" x14ac:dyDescent="0.25"/>
    <row r="3736" ht="12.75" customHeight="1" x14ac:dyDescent="0.25"/>
    <row r="3737" ht="12.75" customHeight="1" x14ac:dyDescent="0.25"/>
    <row r="3738" ht="12.75" customHeight="1" x14ac:dyDescent="0.25"/>
    <row r="3739" ht="12.75" customHeight="1" x14ac:dyDescent="0.25"/>
    <row r="3740" ht="12.75" customHeight="1" x14ac:dyDescent="0.25"/>
    <row r="3741" ht="12.75" customHeight="1" x14ac:dyDescent="0.25"/>
    <row r="3742" ht="12.75" customHeight="1" x14ac:dyDescent="0.25"/>
    <row r="3743" ht="12.75" customHeight="1" x14ac:dyDescent="0.25"/>
    <row r="3744" ht="12.75" customHeight="1" x14ac:dyDescent="0.25"/>
    <row r="3745" ht="12.75" customHeight="1" x14ac:dyDescent="0.25"/>
    <row r="3746" ht="12.75" customHeight="1" x14ac:dyDescent="0.25"/>
    <row r="3747" ht="12.75" customHeight="1" x14ac:dyDescent="0.25"/>
    <row r="3748" ht="12.75" customHeight="1" x14ac:dyDescent="0.25"/>
    <row r="3749" ht="12.75" customHeight="1" x14ac:dyDescent="0.25"/>
    <row r="3750" ht="12.75" customHeight="1" x14ac:dyDescent="0.25"/>
    <row r="3751" ht="12.75" customHeight="1" x14ac:dyDescent="0.25"/>
    <row r="3752" ht="12.75" customHeight="1" x14ac:dyDescent="0.25"/>
    <row r="3753" ht="12.75" customHeight="1" x14ac:dyDescent="0.25"/>
    <row r="3754" ht="12.75" customHeight="1" x14ac:dyDescent="0.25"/>
    <row r="3755" ht="12.75" customHeight="1" x14ac:dyDescent="0.25"/>
    <row r="3756" ht="12.75" customHeight="1" x14ac:dyDescent="0.25"/>
    <row r="3757" ht="12.75" customHeight="1" x14ac:dyDescent="0.25"/>
    <row r="3758" ht="12.75" customHeight="1" x14ac:dyDescent="0.25"/>
    <row r="3759" ht="12.75" customHeight="1" x14ac:dyDescent="0.25"/>
    <row r="3760" ht="12.75" customHeight="1" x14ac:dyDescent="0.25"/>
    <row r="3761" ht="12.75" customHeight="1" x14ac:dyDescent="0.25"/>
    <row r="3762" ht="12.75" customHeight="1" x14ac:dyDescent="0.25"/>
    <row r="3763" ht="12.75" customHeight="1" x14ac:dyDescent="0.25"/>
    <row r="3764" ht="12.75" customHeight="1" x14ac:dyDescent="0.25"/>
    <row r="3765" ht="12.75" customHeight="1" x14ac:dyDescent="0.25"/>
    <row r="3766" ht="12.75" customHeight="1" x14ac:dyDescent="0.25"/>
    <row r="3767" ht="12.75" customHeight="1" x14ac:dyDescent="0.25"/>
    <row r="3768" ht="12.75" customHeight="1" x14ac:dyDescent="0.25"/>
    <row r="3769" ht="12.75" customHeight="1" x14ac:dyDescent="0.25"/>
    <row r="3770" ht="12.75" customHeight="1" x14ac:dyDescent="0.25"/>
    <row r="3771" ht="12.75" customHeight="1" x14ac:dyDescent="0.25"/>
    <row r="3772" ht="12.75" customHeight="1" x14ac:dyDescent="0.25"/>
    <row r="3773" ht="12.75" customHeight="1" x14ac:dyDescent="0.25"/>
    <row r="3774" ht="12.75" customHeight="1" x14ac:dyDescent="0.25"/>
    <row r="3775" ht="12.75" customHeight="1" x14ac:dyDescent="0.25"/>
    <row r="3776" ht="12.75" customHeight="1" x14ac:dyDescent="0.25"/>
    <row r="3777" ht="12.75" customHeight="1" x14ac:dyDescent="0.25"/>
    <row r="3778" ht="12.75" customHeight="1" x14ac:dyDescent="0.25"/>
    <row r="3779" ht="12.75" customHeight="1" x14ac:dyDescent="0.25"/>
    <row r="3780" ht="12.75" customHeight="1" x14ac:dyDescent="0.25"/>
    <row r="3781" ht="12.75" customHeight="1" x14ac:dyDescent="0.25"/>
    <row r="3782" ht="12.75" customHeight="1" x14ac:dyDescent="0.25"/>
    <row r="3783" ht="12.75" customHeight="1" x14ac:dyDescent="0.25"/>
    <row r="3784" ht="12.75" customHeight="1" x14ac:dyDescent="0.25"/>
    <row r="3785" ht="12.75" customHeight="1" x14ac:dyDescent="0.25"/>
    <row r="3786" ht="12.75" customHeight="1" x14ac:dyDescent="0.25"/>
    <row r="3787" ht="12.75" customHeight="1" x14ac:dyDescent="0.25"/>
    <row r="3788" ht="12.75" customHeight="1" x14ac:dyDescent="0.25"/>
    <row r="3789" ht="12.75" customHeight="1" x14ac:dyDescent="0.25"/>
    <row r="3790" ht="12.75" customHeight="1" x14ac:dyDescent="0.25"/>
    <row r="3791" ht="12.75" customHeight="1" x14ac:dyDescent="0.25"/>
    <row r="3792" ht="12.75" customHeight="1" x14ac:dyDescent="0.25"/>
    <row r="3793" ht="12.75" customHeight="1" x14ac:dyDescent="0.25"/>
    <row r="3794" ht="12.75" customHeight="1" x14ac:dyDescent="0.25"/>
    <row r="3795" ht="12.75" customHeight="1" x14ac:dyDescent="0.25"/>
    <row r="3796" ht="12.75" customHeight="1" x14ac:dyDescent="0.25"/>
    <row r="3797" ht="12.75" customHeight="1" x14ac:dyDescent="0.25"/>
    <row r="3798" ht="12.75" customHeight="1" x14ac:dyDescent="0.25"/>
    <row r="3799" ht="12.75" customHeight="1" x14ac:dyDescent="0.25"/>
    <row r="3800" ht="12.75" customHeight="1" x14ac:dyDescent="0.25"/>
    <row r="3801" ht="12.75" customHeight="1" x14ac:dyDescent="0.25"/>
    <row r="3802" ht="12.75" customHeight="1" x14ac:dyDescent="0.25"/>
    <row r="3803" ht="12.75" customHeight="1" x14ac:dyDescent="0.25"/>
    <row r="3804" ht="12.75" customHeight="1" x14ac:dyDescent="0.25"/>
    <row r="3805" ht="12.75" customHeight="1" x14ac:dyDescent="0.25"/>
    <row r="3806" ht="12.75" customHeight="1" x14ac:dyDescent="0.25"/>
    <row r="3807" ht="12.75" customHeight="1" x14ac:dyDescent="0.25"/>
    <row r="3808" ht="12.75" customHeight="1" x14ac:dyDescent="0.25"/>
    <row r="3809" ht="12.75" customHeight="1" x14ac:dyDescent="0.25"/>
    <row r="3810" ht="12.75" customHeight="1" x14ac:dyDescent="0.25"/>
    <row r="3811" ht="12.75" customHeight="1" x14ac:dyDescent="0.25"/>
    <row r="3812" ht="12.75" customHeight="1" x14ac:dyDescent="0.25"/>
    <row r="3813" ht="12.75" customHeight="1" x14ac:dyDescent="0.25"/>
    <row r="3814" ht="12.75" customHeight="1" x14ac:dyDescent="0.25"/>
    <row r="3815" ht="12.75" customHeight="1" x14ac:dyDescent="0.25"/>
    <row r="3816" ht="12.75" customHeight="1" x14ac:dyDescent="0.25"/>
    <row r="3817" ht="12.75" customHeight="1" x14ac:dyDescent="0.25"/>
    <row r="3818" ht="12.75" customHeight="1" x14ac:dyDescent="0.25"/>
    <row r="3819" ht="12.75" customHeight="1" x14ac:dyDescent="0.25"/>
    <row r="3820" ht="12.75" customHeight="1" x14ac:dyDescent="0.25"/>
    <row r="3821" ht="12.75" customHeight="1" x14ac:dyDescent="0.25"/>
    <row r="3822" ht="12.75" customHeight="1" x14ac:dyDescent="0.25"/>
    <row r="3823" ht="12.75" customHeight="1" x14ac:dyDescent="0.25"/>
    <row r="3824" ht="12.75" customHeight="1" x14ac:dyDescent="0.25"/>
    <row r="3825" ht="12.75" customHeight="1" x14ac:dyDescent="0.25"/>
    <row r="3826" ht="12.75" customHeight="1" x14ac:dyDescent="0.25"/>
    <row r="3827" ht="12.75" customHeight="1" x14ac:dyDescent="0.25"/>
    <row r="3828" ht="12.75" customHeight="1" x14ac:dyDescent="0.25"/>
    <row r="3829" ht="12.75" customHeight="1" x14ac:dyDescent="0.25"/>
    <row r="3830" ht="12.75" customHeight="1" x14ac:dyDescent="0.25"/>
    <row r="3831" ht="12.75" customHeight="1" x14ac:dyDescent="0.25"/>
    <row r="3832" ht="12.75" customHeight="1" x14ac:dyDescent="0.25"/>
    <row r="3833" ht="12.75" customHeight="1" x14ac:dyDescent="0.25"/>
    <row r="3834" ht="12.75" customHeight="1" x14ac:dyDescent="0.25"/>
    <row r="3835" ht="12.75" customHeight="1" x14ac:dyDescent="0.25"/>
    <row r="3836" ht="12.75" customHeight="1" x14ac:dyDescent="0.25"/>
    <row r="3837" ht="12.75" customHeight="1" x14ac:dyDescent="0.25"/>
    <row r="3838" ht="12.75" customHeight="1" x14ac:dyDescent="0.25"/>
    <row r="3839" ht="12.75" customHeight="1" x14ac:dyDescent="0.25"/>
    <row r="3840" ht="12.75" customHeight="1" x14ac:dyDescent="0.25"/>
    <row r="3841" ht="12.75" customHeight="1" x14ac:dyDescent="0.25"/>
    <row r="3842" ht="12.75" customHeight="1" x14ac:dyDescent="0.25"/>
    <row r="3843" ht="12.75" customHeight="1" x14ac:dyDescent="0.25"/>
    <row r="3844" ht="12.75" customHeight="1" x14ac:dyDescent="0.25"/>
    <row r="3845" ht="12.75" customHeight="1" x14ac:dyDescent="0.25"/>
    <row r="3846" ht="12.75" customHeight="1" x14ac:dyDescent="0.25"/>
    <row r="3847" ht="12.75" customHeight="1" x14ac:dyDescent="0.25"/>
    <row r="3848" ht="12.75" customHeight="1" x14ac:dyDescent="0.25"/>
    <row r="3849" ht="12.75" customHeight="1" x14ac:dyDescent="0.25"/>
    <row r="3850" ht="12.75" customHeight="1" x14ac:dyDescent="0.25"/>
    <row r="3851" ht="12.75" customHeight="1" x14ac:dyDescent="0.25"/>
    <row r="3852" ht="12.75" customHeight="1" x14ac:dyDescent="0.25"/>
    <row r="3853" ht="12.75" customHeight="1" x14ac:dyDescent="0.25"/>
    <row r="3854" ht="12.75" customHeight="1" x14ac:dyDescent="0.25"/>
    <row r="3855" ht="12.75" customHeight="1" x14ac:dyDescent="0.25"/>
    <row r="3856" ht="12.75" customHeight="1" x14ac:dyDescent="0.25"/>
    <row r="3857" ht="12.75" customHeight="1" x14ac:dyDescent="0.25"/>
    <row r="3858" ht="12.75" customHeight="1" x14ac:dyDescent="0.25"/>
    <row r="3859" ht="12.75" customHeight="1" x14ac:dyDescent="0.25"/>
    <row r="3860" ht="12.75" customHeight="1" x14ac:dyDescent="0.25"/>
    <row r="3861" ht="12.75" customHeight="1" x14ac:dyDescent="0.25"/>
    <row r="3862" ht="12.75" customHeight="1" x14ac:dyDescent="0.25"/>
    <row r="3863" ht="12.75" customHeight="1" x14ac:dyDescent="0.25"/>
    <row r="3864" ht="12.75" customHeight="1" x14ac:dyDescent="0.25"/>
    <row r="3865" ht="12.75" customHeight="1" x14ac:dyDescent="0.25"/>
    <row r="3866" ht="12.75" customHeight="1" x14ac:dyDescent="0.25"/>
    <row r="3867" ht="12.75" customHeight="1" x14ac:dyDescent="0.25"/>
    <row r="3868" ht="12.75" customHeight="1" x14ac:dyDescent="0.25"/>
    <row r="3869" ht="12.75" customHeight="1" x14ac:dyDescent="0.25"/>
    <row r="3870" ht="12.75" customHeight="1" x14ac:dyDescent="0.25"/>
    <row r="3871" ht="12.75" customHeight="1" x14ac:dyDescent="0.25"/>
    <row r="3872" ht="12.75" customHeight="1" x14ac:dyDescent="0.25"/>
    <row r="3873" ht="12.75" customHeight="1" x14ac:dyDescent="0.25"/>
    <row r="3874" ht="12.75" customHeight="1" x14ac:dyDescent="0.25"/>
    <row r="3875" ht="12.75" customHeight="1" x14ac:dyDescent="0.25"/>
    <row r="3876" ht="12.75" customHeight="1" x14ac:dyDescent="0.25"/>
    <row r="3877" ht="12.75" customHeight="1" x14ac:dyDescent="0.25"/>
    <row r="3878" ht="12.75" customHeight="1" x14ac:dyDescent="0.25"/>
    <row r="3879" ht="12.75" customHeight="1" x14ac:dyDescent="0.25"/>
    <row r="3880" ht="12.75" customHeight="1" x14ac:dyDescent="0.25"/>
    <row r="3881" ht="12.75" customHeight="1" x14ac:dyDescent="0.25"/>
    <row r="3882" ht="12.75" customHeight="1" x14ac:dyDescent="0.25"/>
    <row r="3883" ht="12.75" customHeight="1" x14ac:dyDescent="0.25"/>
    <row r="3884" ht="12.75" customHeight="1" x14ac:dyDescent="0.25"/>
    <row r="3885" ht="12.75" customHeight="1" x14ac:dyDescent="0.25"/>
    <row r="3886" ht="12.75" customHeight="1" x14ac:dyDescent="0.25"/>
    <row r="3887" ht="12.75" customHeight="1" x14ac:dyDescent="0.25"/>
    <row r="3888" ht="12.75" customHeight="1" x14ac:dyDescent="0.25"/>
    <row r="3889" ht="12.75" customHeight="1" x14ac:dyDescent="0.25"/>
    <row r="3890" ht="12.75" customHeight="1" x14ac:dyDescent="0.25"/>
    <row r="3891" ht="12.75" customHeight="1" x14ac:dyDescent="0.25"/>
    <row r="3892" ht="12.75" customHeight="1" x14ac:dyDescent="0.25"/>
    <row r="3893" ht="12.75" customHeight="1" x14ac:dyDescent="0.25"/>
    <row r="3894" ht="12.75" customHeight="1" x14ac:dyDescent="0.25"/>
    <row r="3895" ht="12.75" customHeight="1" x14ac:dyDescent="0.25"/>
    <row r="3896" ht="12.75" customHeight="1" x14ac:dyDescent="0.25"/>
    <row r="3897" ht="12.75" customHeight="1" x14ac:dyDescent="0.25"/>
    <row r="3898" ht="12.75" customHeight="1" x14ac:dyDescent="0.25"/>
    <row r="3899" ht="12.75" customHeight="1" x14ac:dyDescent="0.25"/>
    <row r="3900" ht="12.75" customHeight="1" x14ac:dyDescent="0.25"/>
    <row r="3901" ht="12.75" customHeight="1" x14ac:dyDescent="0.25"/>
    <row r="3902" ht="12.75" customHeight="1" x14ac:dyDescent="0.25"/>
    <row r="3903" ht="12.75" customHeight="1" x14ac:dyDescent="0.25"/>
    <row r="3904" ht="12.75" customHeight="1" x14ac:dyDescent="0.25"/>
    <row r="3905" ht="12.75" customHeight="1" x14ac:dyDescent="0.25"/>
    <row r="3906" ht="12.75" customHeight="1" x14ac:dyDescent="0.25"/>
    <row r="3907" ht="12.75" customHeight="1" x14ac:dyDescent="0.25"/>
    <row r="3908" ht="12.75" customHeight="1" x14ac:dyDescent="0.25"/>
    <row r="3909" ht="12.75" customHeight="1" x14ac:dyDescent="0.25"/>
    <row r="3910" ht="12.75" customHeight="1" x14ac:dyDescent="0.25"/>
    <row r="3911" ht="12.75" customHeight="1" x14ac:dyDescent="0.25"/>
    <row r="3912" ht="12.75" customHeight="1" x14ac:dyDescent="0.25"/>
    <row r="3913" ht="12.75" customHeight="1" x14ac:dyDescent="0.25"/>
    <row r="3914" ht="12.75" customHeight="1" x14ac:dyDescent="0.25"/>
    <row r="3915" ht="12.75" customHeight="1" x14ac:dyDescent="0.25"/>
    <row r="3916" ht="12.75" customHeight="1" x14ac:dyDescent="0.25"/>
    <row r="3917" ht="12.75" customHeight="1" x14ac:dyDescent="0.25"/>
    <row r="3918" ht="12.75" customHeight="1" x14ac:dyDescent="0.25"/>
    <row r="3919" ht="12.75" customHeight="1" x14ac:dyDescent="0.25"/>
    <row r="3920" ht="12.75" customHeight="1" x14ac:dyDescent="0.25"/>
    <row r="3921" ht="12.75" customHeight="1" x14ac:dyDescent="0.25"/>
    <row r="3922" ht="12.75" customHeight="1" x14ac:dyDescent="0.25"/>
    <row r="3923" ht="12.75" customHeight="1" x14ac:dyDescent="0.25"/>
    <row r="3924" ht="12.75" customHeight="1" x14ac:dyDescent="0.25"/>
    <row r="3925" ht="12.75" customHeight="1" x14ac:dyDescent="0.25"/>
    <row r="3926" ht="12.75" customHeight="1" x14ac:dyDescent="0.25"/>
    <row r="3927" ht="12.75" customHeight="1" x14ac:dyDescent="0.25"/>
    <row r="3928" ht="12.75" customHeight="1" x14ac:dyDescent="0.25"/>
    <row r="3929" ht="12.75" customHeight="1" x14ac:dyDescent="0.25"/>
    <row r="3930" ht="12.75" customHeight="1" x14ac:dyDescent="0.25"/>
    <row r="3931" ht="12.75" customHeight="1" x14ac:dyDescent="0.25"/>
    <row r="3932" ht="12.75" customHeight="1" x14ac:dyDescent="0.25"/>
    <row r="3933" ht="12.75" customHeight="1" x14ac:dyDescent="0.25"/>
    <row r="3934" ht="12.75" customHeight="1" x14ac:dyDescent="0.25"/>
    <row r="3935" ht="12.75" customHeight="1" x14ac:dyDescent="0.25"/>
    <row r="3936" ht="12.75" customHeight="1" x14ac:dyDescent="0.25"/>
    <row r="3937" ht="12.75" customHeight="1" x14ac:dyDescent="0.25"/>
    <row r="3938" ht="12.75" customHeight="1" x14ac:dyDescent="0.25"/>
    <row r="3939" ht="12.75" customHeight="1" x14ac:dyDescent="0.25"/>
    <row r="3940" ht="12.75" customHeight="1" x14ac:dyDescent="0.25"/>
    <row r="3941" ht="12.75" customHeight="1" x14ac:dyDescent="0.25"/>
    <row r="3942" ht="12.75" customHeight="1" x14ac:dyDescent="0.25"/>
    <row r="3943" ht="12.75" customHeight="1" x14ac:dyDescent="0.25"/>
    <row r="3944" ht="12.75" customHeight="1" x14ac:dyDescent="0.25"/>
    <row r="3945" ht="12.75" customHeight="1" x14ac:dyDescent="0.25"/>
    <row r="3946" ht="12.75" customHeight="1" x14ac:dyDescent="0.25"/>
    <row r="3947" ht="12.75" customHeight="1" x14ac:dyDescent="0.25"/>
    <row r="3948" ht="12.75" customHeight="1" x14ac:dyDescent="0.25"/>
    <row r="3949" ht="12.75" customHeight="1" x14ac:dyDescent="0.25"/>
    <row r="3950" ht="12.75" customHeight="1" x14ac:dyDescent="0.25"/>
    <row r="3951" ht="12.75" customHeight="1" x14ac:dyDescent="0.25"/>
    <row r="3952" ht="12.75" customHeight="1" x14ac:dyDescent="0.25"/>
    <row r="3953" ht="12.75" customHeight="1" x14ac:dyDescent="0.25"/>
    <row r="3954" ht="12.75" customHeight="1" x14ac:dyDescent="0.25"/>
    <row r="3955" ht="12.75" customHeight="1" x14ac:dyDescent="0.25"/>
    <row r="3956" ht="12.75" customHeight="1" x14ac:dyDescent="0.25"/>
    <row r="3957" ht="12.75" customHeight="1" x14ac:dyDescent="0.25"/>
    <row r="3958" ht="12.75" customHeight="1" x14ac:dyDescent="0.25"/>
    <row r="3959" ht="12.75" customHeight="1" x14ac:dyDescent="0.25"/>
    <row r="3960" ht="12.75" customHeight="1" x14ac:dyDescent="0.25"/>
    <row r="3961" ht="12.75" customHeight="1" x14ac:dyDescent="0.25"/>
    <row r="3962" ht="12.75" customHeight="1" x14ac:dyDescent="0.25"/>
    <row r="3963" ht="12.75" customHeight="1" x14ac:dyDescent="0.25"/>
    <row r="3964" ht="12.75" customHeight="1" x14ac:dyDescent="0.25"/>
    <row r="3965" ht="12.75" customHeight="1" x14ac:dyDescent="0.25"/>
    <row r="3966" ht="12.75" customHeight="1" x14ac:dyDescent="0.25"/>
    <row r="3967" ht="12.75" customHeight="1" x14ac:dyDescent="0.25"/>
    <row r="3968" ht="12.75" customHeight="1" x14ac:dyDescent="0.25"/>
    <row r="3969" ht="12.75" customHeight="1" x14ac:dyDescent="0.25"/>
    <row r="3970" ht="12.75" customHeight="1" x14ac:dyDescent="0.25"/>
    <row r="3971" ht="12.75" customHeight="1" x14ac:dyDescent="0.25"/>
    <row r="3972" ht="12.75" customHeight="1" x14ac:dyDescent="0.25"/>
    <row r="3973" ht="12.75" customHeight="1" x14ac:dyDescent="0.25"/>
    <row r="3974" ht="12.75" customHeight="1" x14ac:dyDescent="0.25"/>
    <row r="3975" ht="12.75" customHeight="1" x14ac:dyDescent="0.25"/>
    <row r="3976" ht="12.75" customHeight="1" x14ac:dyDescent="0.25"/>
    <row r="3977" ht="12.75" customHeight="1" x14ac:dyDescent="0.25"/>
    <row r="3978" ht="12.75" customHeight="1" x14ac:dyDescent="0.25"/>
    <row r="3979" ht="12.75" customHeight="1" x14ac:dyDescent="0.25"/>
    <row r="3980" ht="12.75" customHeight="1" x14ac:dyDescent="0.25"/>
    <row r="3981" ht="12.75" customHeight="1" x14ac:dyDescent="0.25"/>
    <row r="3982" ht="12.75" customHeight="1" x14ac:dyDescent="0.25"/>
    <row r="3983" ht="12.75" customHeight="1" x14ac:dyDescent="0.25"/>
    <row r="3984" ht="12.75" customHeight="1" x14ac:dyDescent="0.25"/>
    <row r="3985" ht="12.75" customHeight="1" x14ac:dyDescent="0.25"/>
    <row r="3986" ht="12.75" customHeight="1" x14ac:dyDescent="0.25"/>
    <row r="3987" ht="12.75" customHeight="1" x14ac:dyDescent="0.25"/>
    <row r="3988" ht="12.75" customHeight="1" x14ac:dyDescent="0.25"/>
    <row r="3989" ht="12.75" customHeight="1" x14ac:dyDescent="0.25"/>
    <row r="3990" ht="12.75" customHeight="1" x14ac:dyDescent="0.25"/>
    <row r="3991" ht="12.75" customHeight="1" x14ac:dyDescent="0.25"/>
    <row r="3992" ht="12.75" customHeight="1" x14ac:dyDescent="0.25"/>
    <row r="3993" ht="12.75" customHeight="1" x14ac:dyDescent="0.25"/>
    <row r="3994" ht="12.75" customHeight="1" x14ac:dyDescent="0.25"/>
    <row r="3995" ht="12.75" customHeight="1" x14ac:dyDescent="0.25"/>
    <row r="3996" ht="12.75" customHeight="1" x14ac:dyDescent="0.25"/>
    <row r="3997" ht="12.75" customHeight="1" x14ac:dyDescent="0.25"/>
    <row r="3998" ht="12.75" customHeight="1" x14ac:dyDescent="0.25"/>
    <row r="3999" ht="12.75" customHeight="1" x14ac:dyDescent="0.25"/>
    <row r="4000" ht="12.75" customHeight="1" x14ac:dyDescent="0.25"/>
    <row r="4001" ht="12.75" customHeight="1" x14ac:dyDescent="0.25"/>
    <row r="4002" ht="12.75" customHeight="1" x14ac:dyDescent="0.25"/>
    <row r="4003" ht="12.75" customHeight="1" x14ac:dyDescent="0.25"/>
    <row r="4004" ht="12.75" customHeight="1" x14ac:dyDescent="0.25"/>
    <row r="4005" ht="12.75" customHeight="1" x14ac:dyDescent="0.25"/>
    <row r="4006" ht="12.75" customHeight="1" x14ac:dyDescent="0.25"/>
    <row r="4007" ht="12.75" customHeight="1" x14ac:dyDescent="0.25"/>
    <row r="4008" ht="12.75" customHeight="1" x14ac:dyDescent="0.25"/>
    <row r="4009" ht="12.75" customHeight="1" x14ac:dyDescent="0.25"/>
    <row r="4010" ht="12.75" customHeight="1" x14ac:dyDescent="0.25"/>
    <row r="4011" ht="12.75" customHeight="1" x14ac:dyDescent="0.25"/>
    <row r="4012" ht="12.75" customHeight="1" x14ac:dyDescent="0.25"/>
    <row r="4013" ht="12.75" customHeight="1" x14ac:dyDescent="0.25"/>
    <row r="4014" ht="12.75" customHeight="1" x14ac:dyDescent="0.25"/>
    <row r="4015" ht="12.75" customHeight="1" x14ac:dyDescent="0.25"/>
    <row r="4016" ht="12.75" customHeight="1" x14ac:dyDescent="0.25"/>
    <row r="4017" ht="12.75" customHeight="1" x14ac:dyDescent="0.25"/>
    <row r="4018" ht="12.75" customHeight="1" x14ac:dyDescent="0.25"/>
    <row r="4019" ht="12.75" customHeight="1" x14ac:dyDescent="0.25"/>
    <row r="4020" ht="12.75" customHeight="1" x14ac:dyDescent="0.25"/>
    <row r="4021" ht="12.75" customHeight="1" x14ac:dyDescent="0.25"/>
    <row r="4022" ht="12.75" customHeight="1" x14ac:dyDescent="0.25"/>
    <row r="4023" ht="12.75" customHeight="1" x14ac:dyDescent="0.25"/>
    <row r="4024" ht="12.75" customHeight="1" x14ac:dyDescent="0.25"/>
    <row r="4025" ht="12.75" customHeight="1" x14ac:dyDescent="0.25"/>
    <row r="4026" ht="12.75" customHeight="1" x14ac:dyDescent="0.25"/>
    <row r="4027" ht="12.75" customHeight="1" x14ac:dyDescent="0.25"/>
    <row r="4028" ht="12.75" customHeight="1" x14ac:dyDescent="0.25"/>
    <row r="4029" ht="12.75" customHeight="1" x14ac:dyDescent="0.25"/>
    <row r="4030" ht="12.75" customHeight="1" x14ac:dyDescent="0.25"/>
    <row r="4031" ht="12.75" customHeight="1" x14ac:dyDescent="0.25"/>
    <row r="4032" ht="12.75" customHeight="1" x14ac:dyDescent="0.25"/>
    <row r="4033" ht="12.75" customHeight="1" x14ac:dyDescent="0.25"/>
    <row r="4034" ht="12.75" customHeight="1" x14ac:dyDescent="0.25"/>
    <row r="4035" ht="12.75" customHeight="1" x14ac:dyDescent="0.25"/>
    <row r="4036" ht="12.75" customHeight="1" x14ac:dyDescent="0.25"/>
    <row r="4037" ht="12.75" customHeight="1" x14ac:dyDescent="0.25"/>
    <row r="4038" ht="12.75" customHeight="1" x14ac:dyDescent="0.25"/>
    <row r="4039" ht="12.75" customHeight="1" x14ac:dyDescent="0.25"/>
    <row r="4040" ht="12.75" customHeight="1" x14ac:dyDescent="0.25"/>
    <row r="4041" ht="12.75" customHeight="1" x14ac:dyDescent="0.25"/>
    <row r="4042" ht="12.75" customHeight="1" x14ac:dyDescent="0.25"/>
    <row r="4043" ht="12.75" customHeight="1" x14ac:dyDescent="0.25"/>
    <row r="4044" ht="12.75" customHeight="1" x14ac:dyDescent="0.25"/>
    <row r="4045" ht="12.75" customHeight="1" x14ac:dyDescent="0.25"/>
    <row r="4046" ht="12.75" customHeight="1" x14ac:dyDescent="0.25"/>
    <row r="4047" ht="12.75" customHeight="1" x14ac:dyDescent="0.25"/>
    <row r="4048" ht="12.75" customHeight="1" x14ac:dyDescent="0.25"/>
    <row r="4049" ht="12.75" customHeight="1" x14ac:dyDescent="0.25"/>
    <row r="4050" ht="12.75" customHeight="1" x14ac:dyDescent="0.25"/>
    <row r="4051" ht="12.75" customHeight="1" x14ac:dyDescent="0.25"/>
    <row r="4052" ht="12.75" customHeight="1" x14ac:dyDescent="0.25"/>
    <row r="4053" ht="12.75" customHeight="1" x14ac:dyDescent="0.25"/>
    <row r="4054" ht="12.75" customHeight="1" x14ac:dyDescent="0.25"/>
    <row r="4055" ht="12.75" customHeight="1" x14ac:dyDescent="0.25"/>
    <row r="4056" ht="12.75" customHeight="1" x14ac:dyDescent="0.25"/>
    <row r="4057" ht="12.75" customHeight="1" x14ac:dyDescent="0.25"/>
    <row r="4058" ht="12.75" customHeight="1" x14ac:dyDescent="0.25"/>
    <row r="4059" ht="12.75" customHeight="1" x14ac:dyDescent="0.25"/>
    <row r="4060" ht="12.75" customHeight="1" x14ac:dyDescent="0.25"/>
    <row r="4061" ht="12.75" customHeight="1" x14ac:dyDescent="0.25"/>
    <row r="4062" ht="12.75" customHeight="1" x14ac:dyDescent="0.25"/>
    <row r="4063" ht="12.75" customHeight="1" x14ac:dyDescent="0.25"/>
    <row r="4064" ht="12.75" customHeight="1" x14ac:dyDescent="0.25"/>
    <row r="4065" ht="12.75" customHeight="1" x14ac:dyDescent="0.25"/>
    <row r="4066" ht="12.75" customHeight="1" x14ac:dyDescent="0.25"/>
    <row r="4067" ht="12.75" customHeight="1" x14ac:dyDescent="0.25"/>
    <row r="4068" ht="12.75" customHeight="1" x14ac:dyDescent="0.25"/>
    <row r="4069" ht="12.75" customHeight="1" x14ac:dyDescent="0.25"/>
    <row r="4070" ht="12.75" customHeight="1" x14ac:dyDescent="0.25"/>
    <row r="4071" ht="12.75" customHeight="1" x14ac:dyDescent="0.25"/>
    <row r="4072" ht="12.75" customHeight="1" x14ac:dyDescent="0.25"/>
    <row r="4073" ht="12.75" customHeight="1" x14ac:dyDescent="0.25"/>
    <row r="4074" ht="12.75" customHeight="1" x14ac:dyDescent="0.25"/>
    <row r="4075" ht="12.75" customHeight="1" x14ac:dyDescent="0.25"/>
    <row r="4076" ht="12.75" customHeight="1" x14ac:dyDescent="0.25"/>
    <row r="4077" ht="12.75" customHeight="1" x14ac:dyDescent="0.25"/>
    <row r="4078" ht="12.75" customHeight="1" x14ac:dyDescent="0.25"/>
    <row r="4079" ht="12.75" customHeight="1" x14ac:dyDescent="0.25"/>
    <row r="4080" ht="12.75" customHeight="1" x14ac:dyDescent="0.25"/>
    <row r="4081" ht="12.75" customHeight="1" x14ac:dyDescent="0.25"/>
    <row r="4082" ht="12.75" customHeight="1" x14ac:dyDescent="0.25"/>
    <row r="4083" ht="12.75" customHeight="1" x14ac:dyDescent="0.25"/>
    <row r="4084" ht="12.75" customHeight="1" x14ac:dyDescent="0.25"/>
    <row r="4085" ht="12.75" customHeight="1" x14ac:dyDescent="0.25"/>
    <row r="4086" ht="12.75" customHeight="1" x14ac:dyDescent="0.25"/>
    <row r="4087" ht="12.75" customHeight="1" x14ac:dyDescent="0.25"/>
    <row r="4088" ht="12.75" customHeight="1" x14ac:dyDescent="0.25"/>
    <row r="4089" ht="12.75" customHeight="1" x14ac:dyDescent="0.25"/>
    <row r="4090" ht="12.75" customHeight="1" x14ac:dyDescent="0.25"/>
    <row r="4091" ht="12.75" customHeight="1" x14ac:dyDescent="0.25"/>
    <row r="4092" ht="12.75" customHeight="1" x14ac:dyDescent="0.25"/>
    <row r="4093" ht="12.75" customHeight="1" x14ac:dyDescent="0.25"/>
    <row r="4094" ht="12.75" customHeight="1" x14ac:dyDescent="0.25"/>
    <row r="4095" ht="12.75" customHeight="1" x14ac:dyDescent="0.25"/>
    <row r="4096" ht="12.75" customHeight="1" x14ac:dyDescent="0.25"/>
    <row r="4097" ht="12.75" customHeight="1" x14ac:dyDescent="0.25"/>
    <row r="4098" ht="12.75" customHeight="1" x14ac:dyDescent="0.25"/>
    <row r="4099" ht="12.75" customHeight="1" x14ac:dyDescent="0.25"/>
    <row r="4100" ht="12.75" customHeight="1" x14ac:dyDescent="0.25"/>
    <row r="4101" ht="12.75" customHeight="1" x14ac:dyDescent="0.25"/>
    <row r="4102" ht="12.75" customHeight="1" x14ac:dyDescent="0.25"/>
    <row r="4103" ht="12.75" customHeight="1" x14ac:dyDescent="0.25"/>
    <row r="4104" ht="12.75" customHeight="1" x14ac:dyDescent="0.25"/>
    <row r="4105" ht="12.75" customHeight="1" x14ac:dyDescent="0.25"/>
    <row r="4106" ht="12.75" customHeight="1" x14ac:dyDescent="0.25"/>
    <row r="4107" ht="12.75" customHeight="1" x14ac:dyDescent="0.25"/>
    <row r="4108" ht="12.75" customHeight="1" x14ac:dyDescent="0.25"/>
    <row r="4109" ht="12.75" customHeight="1" x14ac:dyDescent="0.25"/>
    <row r="4110" ht="12.75" customHeight="1" x14ac:dyDescent="0.25"/>
    <row r="4111" ht="12.75" customHeight="1" x14ac:dyDescent="0.25"/>
    <row r="4112" ht="12.75" customHeight="1" x14ac:dyDescent="0.25"/>
    <row r="4113" ht="12.75" customHeight="1" x14ac:dyDescent="0.25"/>
    <row r="4114" ht="12.75" customHeight="1" x14ac:dyDescent="0.25"/>
    <row r="4115" ht="12.75" customHeight="1" x14ac:dyDescent="0.25"/>
    <row r="4116" ht="12.75" customHeight="1" x14ac:dyDescent="0.25"/>
    <row r="4117" ht="12.75" customHeight="1" x14ac:dyDescent="0.25"/>
    <row r="4118" ht="12.75" customHeight="1" x14ac:dyDescent="0.25"/>
    <row r="4119" ht="12.75" customHeight="1" x14ac:dyDescent="0.25"/>
    <row r="4120" ht="12.75" customHeight="1" x14ac:dyDescent="0.25"/>
    <row r="4121" ht="12.75" customHeight="1" x14ac:dyDescent="0.25"/>
    <row r="4122" ht="12.75" customHeight="1" x14ac:dyDescent="0.25"/>
    <row r="4123" ht="12.75" customHeight="1" x14ac:dyDescent="0.25"/>
    <row r="4124" ht="12.75" customHeight="1" x14ac:dyDescent="0.25"/>
    <row r="4125" ht="12.75" customHeight="1" x14ac:dyDescent="0.25"/>
    <row r="4126" ht="12.75" customHeight="1" x14ac:dyDescent="0.25"/>
    <row r="4127" ht="12.75" customHeight="1" x14ac:dyDescent="0.25"/>
    <row r="4128" ht="12.75" customHeight="1" x14ac:dyDescent="0.25"/>
    <row r="4129" ht="12.75" customHeight="1" x14ac:dyDescent="0.25"/>
    <row r="4130" ht="12.75" customHeight="1" x14ac:dyDescent="0.25"/>
    <row r="4131" ht="12.75" customHeight="1" x14ac:dyDescent="0.25"/>
    <row r="4132" ht="12.75" customHeight="1" x14ac:dyDescent="0.25"/>
    <row r="4133" ht="12.75" customHeight="1" x14ac:dyDescent="0.25"/>
    <row r="4134" ht="12.75" customHeight="1" x14ac:dyDescent="0.25"/>
    <row r="4135" ht="12.75" customHeight="1" x14ac:dyDescent="0.25"/>
    <row r="4136" ht="12.75" customHeight="1" x14ac:dyDescent="0.25"/>
    <row r="4137" ht="12.75" customHeight="1" x14ac:dyDescent="0.25"/>
    <row r="4138" ht="12.75" customHeight="1" x14ac:dyDescent="0.25"/>
    <row r="4139" ht="12.75" customHeight="1" x14ac:dyDescent="0.25"/>
    <row r="4140" ht="12.75" customHeight="1" x14ac:dyDescent="0.25"/>
    <row r="4141" ht="12.75" customHeight="1" x14ac:dyDescent="0.25"/>
    <row r="4142" ht="12.75" customHeight="1" x14ac:dyDescent="0.25"/>
    <row r="4143" ht="12.75" customHeight="1" x14ac:dyDescent="0.25"/>
    <row r="4144" ht="12.75" customHeight="1" x14ac:dyDescent="0.25"/>
    <row r="4145" ht="12.75" customHeight="1" x14ac:dyDescent="0.25"/>
    <row r="4146" ht="12.75" customHeight="1" x14ac:dyDescent="0.25"/>
    <row r="4147" ht="12.75" customHeight="1" x14ac:dyDescent="0.25"/>
    <row r="4148" ht="12.75" customHeight="1" x14ac:dyDescent="0.25"/>
    <row r="4149" ht="12.75" customHeight="1" x14ac:dyDescent="0.25"/>
    <row r="4150" ht="12.75" customHeight="1" x14ac:dyDescent="0.25"/>
    <row r="4151" ht="12.75" customHeight="1" x14ac:dyDescent="0.25"/>
    <row r="4152" ht="12.75" customHeight="1" x14ac:dyDescent="0.25"/>
    <row r="4153" ht="12.75" customHeight="1" x14ac:dyDescent="0.25"/>
    <row r="4154" ht="12.75" customHeight="1" x14ac:dyDescent="0.25"/>
    <row r="4155" ht="12.75" customHeight="1" x14ac:dyDescent="0.25"/>
    <row r="4156" ht="12.75" customHeight="1" x14ac:dyDescent="0.25"/>
    <row r="4157" ht="12.75" customHeight="1" x14ac:dyDescent="0.25"/>
    <row r="4158" ht="12.75" customHeight="1" x14ac:dyDescent="0.25"/>
    <row r="4159" ht="12.75" customHeight="1" x14ac:dyDescent="0.25"/>
    <row r="4160" ht="12.75" customHeight="1" x14ac:dyDescent="0.25"/>
    <row r="4161" ht="12.75" customHeight="1" x14ac:dyDescent="0.25"/>
    <row r="4162" ht="12.75" customHeight="1" x14ac:dyDescent="0.25"/>
    <row r="4163" ht="12.75" customHeight="1" x14ac:dyDescent="0.25"/>
    <row r="4164" ht="12.75" customHeight="1" x14ac:dyDescent="0.25"/>
    <row r="4165" ht="12.75" customHeight="1" x14ac:dyDescent="0.25"/>
    <row r="4166" ht="12.75" customHeight="1" x14ac:dyDescent="0.25"/>
    <row r="4167" ht="12.75" customHeight="1" x14ac:dyDescent="0.25"/>
    <row r="4168" ht="12.75" customHeight="1" x14ac:dyDescent="0.25"/>
    <row r="4169" ht="12.75" customHeight="1" x14ac:dyDescent="0.25"/>
    <row r="4170" ht="12.75" customHeight="1" x14ac:dyDescent="0.25"/>
    <row r="4171" ht="12.75" customHeight="1" x14ac:dyDescent="0.25"/>
    <row r="4172" ht="12.75" customHeight="1" x14ac:dyDescent="0.25"/>
    <row r="4173" ht="12.75" customHeight="1" x14ac:dyDescent="0.25"/>
    <row r="4174" ht="12.75" customHeight="1" x14ac:dyDescent="0.25"/>
    <row r="4175" ht="12.75" customHeight="1" x14ac:dyDescent="0.25"/>
    <row r="4176" ht="12.75" customHeight="1" x14ac:dyDescent="0.25"/>
    <row r="4177" ht="12.75" customHeight="1" x14ac:dyDescent="0.25"/>
    <row r="4178" ht="12.75" customHeight="1" x14ac:dyDescent="0.25"/>
    <row r="4179" ht="12.75" customHeight="1" x14ac:dyDescent="0.25"/>
    <row r="4180" ht="12.75" customHeight="1" x14ac:dyDescent="0.25"/>
    <row r="4181" ht="12.75" customHeight="1" x14ac:dyDescent="0.25"/>
    <row r="4182" ht="12.75" customHeight="1" x14ac:dyDescent="0.25"/>
    <row r="4183" ht="12.75" customHeight="1" x14ac:dyDescent="0.25"/>
    <row r="4184" ht="12.75" customHeight="1" x14ac:dyDescent="0.25"/>
    <row r="4185" ht="12.75" customHeight="1" x14ac:dyDescent="0.25"/>
    <row r="4186" ht="12.75" customHeight="1" x14ac:dyDescent="0.25"/>
    <row r="4187" ht="12.75" customHeight="1" x14ac:dyDescent="0.25"/>
    <row r="4188" ht="12.75" customHeight="1" x14ac:dyDescent="0.25"/>
    <row r="4189" ht="12.75" customHeight="1" x14ac:dyDescent="0.25"/>
    <row r="4190" ht="12.75" customHeight="1" x14ac:dyDescent="0.25"/>
    <row r="4191" ht="12.75" customHeight="1" x14ac:dyDescent="0.25"/>
    <row r="4192" ht="12.75" customHeight="1" x14ac:dyDescent="0.25"/>
    <row r="4193" ht="12.75" customHeight="1" x14ac:dyDescent="0.25"/>
    <row r="4194" ht="12.75" customHeight="1" x14ac:dyDescent="0.25"/>
    <row r="4195" ht="12.75" customHeight="1" x14ac:dyDescent="0.25"/>
    <row r="4196" ht="12.75" customHeight="1" x14ac:dyDescent="0.25"/>
    <row r="4197" ht="12.75" customHeight="1" x14ac:dyDescent="0.25"/>
    <row r="4198" ht="12.75" customHeight="1" x14ac:dyDescent="0.25"/>
    <row r="4199" ht="12.75" customHeight="1" x14ac:dyDescent="0.25"/>
    <row r="4200" ht="12.75" customHeight="1" x14ac:dyDescent="0.25"/>
    <row r="4201" ht="12.75" customHeight="1" x14ac:dyDescent="0.25"/>
    <row r="4202" ht="12.75" customHeight="1" x14ac:dyDescent="0.25"/>
    <row r="4203" ht="12.75" customHeight="1" x14ac:dyDescent="0.25"/>
    <row r="4204" ht="12.75" customHeight="1" x14ac:dyDescent="0.25"/>
    <row r="4205" ht="12.75" customHeight="1" x14ac:dyDescent="0.25"/>
    <row r="4206" ht="12.75" customHeight="1" x14ac:dyDescent="0.25"/>
    <row r="4207" ht="12.75" customHeight="1" x14ac:dyDescent="0.25"/>
    <row r="4208" ht="12.75" customHeight="1" x14ac:dyDescent="0.25"/>
    <row r="4209" ht="12.75" customHeight="1" x14ac:dyDescent="0.25"/>
    <row r="4210" ht="12.75" customHeight="1" x14ac:dyDescent="0.25"/>
    <row r="4211" ht="12.75" customHeight="1" x14ac:dyDescent="0.25"/>
    <row r="4212" ht="12.75" customHeight="1" x14ac:dyDescent="0.25"/>
    <row r="4213" ht="12.75" customHeight="1" x14ac:dyDescent="0.25"/>
    <row r="4214" ht="12.75" customHeight="1" x14ac:dyDescent="0.25"/>
    <row r="4215" ht="12.75" customHeight="1" x14ac:dyDescent="0.25"/>
    <row r="4216" ht="12.75" customHeight="1" x14ac:dyDescent="0.25"/>
    <row r="4217" ht="12.75" customHeight="1" x14ac:dyDescent="0.25"/>
    <row r="4218" ht="12.75" customHeight="1" x14ac:dyDescent="0.25"/>
    <row r="4219" ht="12.75" customHeight="1" x14ac:dyDescent="0.25"/>
    <row r="4220" ht="12.75" customHeight="1" x14ac:dyDescent="0.25"/>
    <row r="4221" ht="12.75" customHeight="1" x14ac:dyDescent="0.25"/>
    <row r="4222" ht="12.75" customHeight="1" x14ac:dyDescent="0.25"/>
    <row r="4223" ht="12.75" customHeight="1" x14ac:dyDescent="0.25"/>
    <row r="4224" ht="12.75" customHeight="1" x14ac:dyDescent="0.25"/>
    <row r="4225" ht="12.75" customHeight="1" x14ac:dyDescent="0.25"/>
    <row r="4226" ht="12.75" customHeight="1" x14ac:dyDescent="0.25"/>
    <row r="4227" ht="12.75" customHeight="1" x14ac:dyDescent="0.25"/>
    <row r="4228" ht="12.75" customHeight="1" x14ac:dyDescent="0.25"/>
    <row r="4229" ht="12.75" customHeight="1" x14ac:dyDescent="0.25"/>
    <row r="4230" ht="12.75" customHeight="1" x14ac:dyDescent="0.25"/>
    <row r="4231" ht="12.75" customHeight="1" x14ac:dyDescent="0.25"/>
    <row r="4232" ht="12.75" customHeight="1" x14ac:dyDescent="0.25"/>
    <row r="4233" ht="12.75" customHeight="1" x14ac:dyDescent="0.25"/>
    <row r="4234" ht="12.75" customHeight="1" x14ac:dyDescent="0.25"/>
    <row r="4235" ht="12.75" customHeight="1" x14ac:dyDescent="0.25"/>
    <row r="4236" ht="12.75" customHeight="1" x14ac:dyDescent="0.25"/>
    <row r="4237" ht="12.75" customHeight="1" x14ac:dyDescent="0.25"/>
    <row r="4238" ht="12.75" customHeight="1" x14ac:dyDescent="0.25"/>
    <row r="4239" ht="12.75" customHeight="1" x14ac:dyDescent="0.25"/>
    <row r="4240" ht="12.75" customHeight="1" x14ac:dyDescent="0.25"/>
    <row r="4241" ht="12.75" customHeight="1" x14ac:dyDescent="0.25"/>
    <row r="4242" ht="12.75" customHeight="1" x14ac:dyDescent="0.25"/>
    <row r="4243" ht="12.75" customHeight="1" x14ac:dyDescent="0.25"/>
    <row r="4244" ht="12.75" customHeight="1" x14ac:dyDescent="0.25"/>
    <row r="4245" ht="12.75" customHeight="1" x14ac:dyDescent="0.25"/>
    <row r="4246" ht="12.75" customHeight="1" x14ac:dyDescent="0.25"/>
    <row r="4247" ht="12.75" customHeight="1" x14ac:dyDescent="0.25"/>
    <row r="4248" ht="12.75" customHeight="1" x14ac:dyDescent="0.25"/>
    <row r="4249" ht="12.75" customHeight="1" x14ac:dyDescent="0.25"/>
    <row r="4250" ht="12.75" customHeight="1" x14ac:dyDescent="0.25"/>
    <row r="4251" ht="12.75" customHeight="1" x14ac:dyDescent="0.25"/>
    <row r="4252" ht="12.75" customHeight="1" x14ac:dyDescent="0.25"/>
    <row r="4253" ht="12.75" customHeight="1" x14ac:dyDescent="0.25"/>
    <row r="4254" ht="12.75" customHeight="1" x14ac:dyDescent="0.25"/>
    <row r="4255" ht="12.75" customHeight="1" x14ac:dyDescent="0.25"/>
    <row r="4256" ht="12.75" customHeight="1" x14ac:dyDescent="0.25"/>
    <row r="4257" ht="12.75" customHeight="1" x14ac:dyDescent="0.25"/>
    <row r="4258" ht="12.75" customHeight="1" x14ac:dyDescent="0.25"/>
    <row r="4259" ht="12.75" customHeight="1" x14ac:dyDescent="0.25"/>
    <row r="4260" ht="12.75" customHeight="1" x14ac:dyDescent="0.25"/>
    <row r="4261" ht="12.75" customHeight="1" x14ac:dyDescent="0.25"/>
    <row r="4262" ht="12.75" customHeight="1" x14ac:dyDescent="0.25"/>
    <row r="4263" ht="12.75" customHeight="1" x14ac:dyDescent="0.25"/>
    <row r="4264" ht="12.75" customHeight="1" x14ac:dyDescent="0.25"/>
    <row r="4265" ht="12.75" customHeight="1" x14ac:dyDescent="0.25"/>
    <row r="4266" ht="12.75" customHeight="1" x14ac:dyDescent="0.25"/>
    <row r="4267" ht="12.75" customHeight="1" x14ac:dyDescent="0.25"/>
    <row r="4268" ht="12.75" customHeight="1" x14ac:dyDescent="0.25"/>
    <row r="4269" ht="12.75" customHeight="1" x14ac:dyDescent="0.25"/>
    <row r="4270" ht="12.75" customHeight="1" x14ac:dyDescent="0.25"/>
    <row r="4271" ht="12.75" customHeight="1" x14ac:dyDescent="0.25"/>
    <row r="4272" ht="12.75" customHeight="1" x14ac:dyDescent="0.25"/>
    <row r="4273" ht="12.75" customHeight="1" x14ac:dyDescent="0.25"/>
    <row r="4274" ht="12.75" customHeight="1" x14ac:dyDescent="0.25"/>
    <row r="4275" ht="12.75" customHeight="1" x14ac:dyDescent="0.25"/>
    <row r="4276" ht="12.75" customHeight="1" x14ac:dyDescent="0.25"/>
    <row r="4277" ht="12.75" customHeight="1" x14ac:dyDescent="0.25"/>
    <row r="4278" ht="12.75" customHeight="1" x14ac:dyDescent="0.25"/>
    <row r="4279" ht="12.75" customHeight="1" x14ac:dyDescent="0.25"/>
    <row r="4280" ht="12.75" customHeight="1" x14ac:dyDescent="0.25"/>
    <row r="4281" ht="12.75" customHeight="1" x14ac:dyDescent="0.25"/>
    <row r="4282" ht="12.75" customHeight="1" x14ac:dyDescent="0.25"/>
    <row r="4283" ht="12.75" customHeight="1" x14ac:dyDescent="0.25"/>
    <row r="4284" ht="12.75" customHeight="1" x14ac:dyDescent="0.25"/>
    <row r="4285" ht="12.75" customHeight="1" x14ac:dyDescent="0.25"/>
    <row r="4286" ht="12.75" customHeight="1" x14ac:dyDescent="0.25"/>
    <row r="4287" ht="12.75" customHeight="1" x14ac:dyDescent="0.25"/>
    <row r="4288" ht="12.75" customHeight="1" x14ac:dyDescent="0.25"/>
    <row r="4289" ht="12.75" customHeight="1" x14ac:dyDescent="0.25"/>
    <row r="4290" ht="12.75" customHeight="1" x14ac:dyDescent="0.25"/>
    <row r="4291" ht="12.75" customHeight="1" x14ac:dyDescent="0.25"/>
    <row r="4292" ht="12.75" customHeight="1" x14ac:dyDescent="0.25"/>
    <row r="4293" ht="12.75" customHeight="1" x14ac:dyDescent="0.25"/>
    <row r="4294" ht="12.75" customHeight="1" x14ac:dyDescent="0.25"/>
    <row r="4295" ht="12.75" customHeight="1" x14ac:dyDescent="0.25"/>
    <row r="4296" ht="12.75" customHeight="1" x14ac:dyDescent="0.25"/>
    <row r="4297" ht="12.75" customHeight="1" x14ac:dyDescent="0.25"/>
    <row r="4298" ht="12.75" customHeight="1" x14ac:dyDescent="0.25"/>
    <row r="4299" ht="12.75" customHeight="1" x14ac:dyDescent="0.25"/>
    <row r="4300" ht="12.75" customHeight="1" x14ac:dyDescent="0.25"/>
    <row r="4301" ht="12.75" customHeight="1" x14ac:dyDescent="0.25"/>
    <row r="4302" ht="12.75" customHeight="1" x14ac:dyDescent="0.25"/>
    <row r="4303" ht="12.75" customHeight="1" x14ac:dyDescent="0.25"/>
    <row r="4304" ht="12.75" customHeight="1" x14ac:dyDescent="0.25"/>
    <row r="4305" ht="12.75" customHeight="1" x14ac:dyDescent="0.25"/>
    <row r="4306" ht="12.75" customHeight="1" x14ac:dyDescent="0.25"/>
    <row r="4307" ht="12.75" customHeight="1" x14ac:dyDescent="0.25"/>
    <row r="4308" ht="12.75" customHeight="1" x14ac:dyDescent="0.25"/>
    <row r="4309" ht="12.75" customHeight="1" x14ac:dyDescent="0.25"/>
    <row r="4310" ht="12.75" customHeight="1" x14ac:dyDescent="0.25"/>
    <row r="4311" ht="12.75" customHeight="1" x14ac:dyDescent="0.25"/>
    <row r="4312" ht="12.75" customHeight="1" x14ac:dyDescent="0.25"/>
    <row r="4313" ht="12.75" customHeight="1" x14ac:dyDescent="0.25"/>
    <row r="4314" ht="12.75" customHeight="1" x14ac:dyDescent="0.25"/>
    <row r="4315" ht="12.75" customHeight="1" x14ac:dyDescent="0.25"/>
    <row r="4316" ht="12.75" customHeight="1" x14ac:dyDescent="0.25"/>
    <row r="4317" ht="12.75" customHeight="1" x14ac:dyDescent="0.25"/>
    <row r="4318" ht="12.75" customHeight="1" x14ac:dyDescent="0.25"/>
    <row r="4319" ht="12.75" customHeight="1" x14ac:dyDescent="0.25"/>
    <row r="4320" ht="12.75" customHeight="1" x14ac:dyDescent="0.25"/>
    <row r="4321" ht="12.75" customHeight="1" x14ac:dyDescent="0.25"/>
    <row r="4322" ht="12.75" customHeight="1" x14ac:dyDescent="0.25"/>
    <row r="4323" ht="12.75" customHeight="1" x14ac:dyDescent="0.25"/>
    <row r="4324" ht="12.75" customHeight="1" x14ac:dyDescent="0.25"/>
    <row r="4325" ht="12.75" customHeight="1" x14ac:dyDescent="0.25"/>
    <row r="4326" ht="12.75" customHeight="1" x14ac:dyDescent="0.25"/>
    <row r="4327" ht="12.75" customHeight="1" x14ac:dyDescent="0.25"/>
    <row r="4328" ht="12.75" customHeight="1" x14ac:dyDescent="0.25"/>
    <row r="4329" ht="12.75" customHeight="1" x14ac:dyDescent="0.25"/>
    <row r="4330" ht="12.75" customHeight="1" x14ac:dyDescent="0.25"/>
    <row r="4331" ht="12.75" customHeight="1" x14ac:dyDescent="0.25"/>
    <row r="4332" ht="12.75" customHeight="1" x14ac:dyDescent="0.25"/>
    <row r="4333" ht="12.75" customHeight="1" x14ac:dyDescent="0.25"/>
    <row r="4334" ht="12.75" customHeight="1" x14ac:dyDescent="0.25"/>
    <row r="4335" ht="12.75" customHeight="1" x14ac:dyDescent="0.25"/>
    <row r="4336" ht="12.75" customHeight="1" x14ac:dyDescent="0.25"/>
    <row r="4337" ht="12.75" customHeight="1" x14ac:dyDescent="0.25"/>
    <row r="4338" ht="12.75" customHeight="1" x14ac:dyDescent="0.25"/>
    <row r="4339" ht="12.75" customHeight="1" x14ac:dyDescent="0.25"/>
    <row r="4340" ht="12.75" customHeight="1" x14ac:dyDescent="0.25"/>
    <row r="4341" ht="12.75" customHeight="1" x14ac:dyDescent="0.25"/>
    <row r="4342" ht="12.75" customHeight="1" x14ac:dyDescent="0.25"/>
    <row r="4343" ht="12.75" customHeight="1" x14ac:dyDescent="0.25"/>
    <row r="4344" ht="12.75" customHeight="1" x14ac:dyDescent="0.25"/>
    <row r="4345" ht="12.75" customHeight="1" x14ac:dyDescent="0.25"/>
    <row r="4346" ht="12.75" customHeight="1" x14ac:dyDescent="0.25"/>
    <row r="4347" ht="12.75" customHeight="1" x14ac:dyDescent="0.25"/>
    <row r="4348" ht="12.75" customHeight="1" x14ac:dyDescent="0.25"/>
    <row r="4349" ht="12.75" customHeight="1" x14ac:dyDescent="0.25"/>
    <row r="4350" ht="12.75" customHeight="1" x14ac:dyDescent="0.25"/>
    <row r="4351" ht="12.75" customHeight="1" x14ac:dyDescent="0.25"/>
    <row r="4352" ht="12.75" customHeight="1" x14ac:dyDescent="0.25"/>
    <row r="4353" ht="12.75" customHeight="1" x14ac:dyDescent="0.25"/>
    <row r="4354" ht="12.75" customHeight="1" x14ac:dyDescent="0.25"/>
    <row r="4355" ht="12.75" customHeight="1" x14ac:dyDescent="0.25"/>
    <row r="4356" ht="12.75" customHeight="1" x14ac:dyDescent="0.25"/>
    <row r="4357" ht="12.75" customHeight="1" x14ac:dyDescent="0.25"/>
    <row r="4358" ht="12.75" customHeight="1" x14ac:dyDescent="0.25"/>
    <row r="4359" ht="12.75" customHeight="1" x14ac:dyDescent="0.25"/>
    <row r="4360" ht="12.75" customHeight="1" x14ac:dyDescent="0.25"/>
    <row r="4361" ht="12.75" customHeight="1" x14ac:dyDescent="0.25"/>
    <row r="4362" ht="12.75" customHeight="1" x14ac:dyDescent="0.25"/>
    <row r="4363" ht="12.75" customHeight="1" x14ac:dyDescent="0.25"/>
    <row r="4364" ht="12.75" customHeight="1" x14ac:dyDescent="0.25"/>
    <row r="4365" ht="12.75" customHeight="1" x14ac:dyDescent="0.25"/>
    <row r="4366" ht="12.75" customHeight="1" x14ac:dyDescent="0.25"/>
    <row r="4367" ht="12.75" customHeight="1" x14ac:dyDescent="0.25"/>
    <row r="4368" ht="12.75" customHeight="1" x14ac:dyDescent="0.25"/>
    <row r="4369" ht="12.75" customHeight="1" x14ac:dyDescent="0.25"/>
    <row r="4370" ht="12.75" customHeight="1" x14ac:dyDescent="0.25"/>
    <row r="4371" ht="12.75" customHeight="1" x14ac:dyDescent="0.25"/>
    <row r="4372" ht="12.75" customHeight="1" x14ac:dyDescent="0.25"/>
    <row r="4373" ht="12.75" customHeight="1" x14ac:dyDescent="0.25"/>
    <row r="4374" ht="12.75" customHeight="1" x14ac:dyDescent="0.25"/>
    <row r="4375" ht="12.75" customHeight="1" x14ac:dyDescent="0.25"/>
    <row r="4376" ht="12.75" customHeight="1" x14ac:dyDescent="0.25"/>
    <row r="4377" ht="12.75" customHeight="1" x14ac:dyDescent="0.25"/>
    <row r="4378" ht="12.75" customHeight="1" x14ac:dyDescent="0.25"/>
    <row r="4379" ht="12.75" customHeight="1" x14ac:dyDescent="0.25"/>
    <row r="4380" ht="12.75" customHeight="1" x14ac:dyDescent="0.25"/>
    <row r="4381" ht="12.75" customHeight="1" x14ac:dyDescent="0.25"/>
    <row r="4382" ht="12.75" customHeight="1" x14ac:dyDescent="0.25"/>
    <row r="4383" ht="12.75" customHeight="1" x14ac:dyDescent="0.25"/>
    <row r="4384" ht="12.75" customHeight="1" x14ac:dyDescent="0.25"/>
    <row r="4385" ht="12.75" customHeight="1" x14ac:dyDescent="0.25"/>
    <row r="4386" ht="12.75" customHeight="1" x14ac:dyDescent="0.25"/>
    <row r="4387" ht="12.75" customHeight="1" x14ac:dyDescent="0.25"/>
    <row r="4388" ht="12.75" customHeight="1" x14ac:dyDescent="0.25"/>
    <row r="4389" ht="12.75" customHeight="1" x14ac:dyDescent="0.25"/>
    <row r="4390" ht="12.75" customHeight="1" x14ac:dyDescent="0.25"/>
    <row r="4391" ht="12.75" customHeight="1" x14ac:dyDescent="0.25"/>
    <row r="4392" ht="12.75" customHeight="1" x14ac:dyDescent="0.25"/>
    <row r="4393" ht="12.75" customHeight="1" x14ac:dyDescent="0.25"/>
    <row r="4394" ht="12.75" customHeight="1" x14ac:dyDescent="0.25"/>
    <row r="4395" ht="12.75" customHeight="1" x14ac:dyDescent="0.25"/>
    <row r="4396" ht="12.75" customHeight="1" x14ac:dyDescent="0.25"/>
    <row r="4397" ht="12.75" customHeight="1" x14ac:dyDescent="0.25"/>
    <row r="4398" ht="12.75" customHeight="1" x14ac:dyDescent="0.25"/>
    <row r="4399" ht="12.75" customHeight="1" x14ac:dyDescent="0.25"/>
    <row r="4400" ht="12.75" customHeight="1" x14ac:dyDescent="0.25"/>
    <row r="4401" ht="12.75" customHeight="1" x14ac:dyDescent="0.25"/>
    <row r="4402" ht="12.75" customHeight="1" x14ac:dyDescent="0.25"/>
    <row r="4403" ht="12.75" customHeight="1" x14ac:dyDescent="0.25"/>
    <row r="4404" ht="12.75" customHeight="1" x14ac:dyDescent="0.25"/>
    <row r="4405" ht="12.75" customHeight="1" x14ac:dyDescent="0.25"/>
    <row r="4406" ht="12.75" customHeight="1" x14ac:dyDescent="0.25"/>
    <row r="4407" ht="12.75" customHeight="1" x14ac:dyDescent="0.25"/>
    <row r="4408" ht="12.75" customHeight="1" x14ac:dyDescent="0.25"/>
    <row r="4409" ht="12.75" customHeight="1" x14ac:dyDescent="0.25"/>
    <row r="4410" ht="12.75" customHeight="1" x14ac:dyDescent="0.25"/>
    <row r="4411" ht="12.75" customHeight="1" x14ac:dyDescent="0.25"/>
    <row r="4412" ht="12.75" customHeight="1" x14ac:dyDescent="0.25"/>
    <row r="4413" ht="12.75" customHeight="1" x14ac:dyDescent="0.25"/>
    <row r="4414" ht="12.75" customHeight="1" x14ac:dyDescent="0.25"/>
    <row r="4415" ht="12.75" customHeight="1" x14ac:dyDescent="0.25"/>
    <row r="4416" ht="12.75" customHeight="1" x14ac:dyDescent="0.25"/>
    <row r="4417" ht="12.75" customHeight="1" x14ac:dyDescent="0.25"/>
    <row r="4418" ht="12.75" customHeight="1" x14ac:dyDescent="0.25"/>
    <row r="4419" ht="12.75" customHeight="1" x14ac:dyDescent="0.25"/>
    <row r="4420" ht="12.75" customHeight="1" x14ac:dyDescent="0.25"/>
    <row r="4421" ht="12.75" customHeight="1" x14ac:dyDescent="0.25"/>
    <row r="4422" ht="12.75" customHeight="1" x14ac:dyDescent="0.25"/>
    <row r="4423" ht="12.75" customHeight="1" x14ac:dyDescent="0.25"/>
    <row r="4424" ht="12.75" customHeight="1" x14ac:dyDescent="0.25"/>
    <row r="4425" ht="12.75" customHeight="1" x14ac:dyDescent="0.25"/>
    <row r="4426" ht="12.75" customHeight="1" x14ac:dyDescent="0.25"/>
    <row r="4427" ht="12.75" customHeight="1" x14ac:dyDescent="0.25"/>
    <row r="4428" ht="12.75" customHeight="1" x14ac:dyDescent="0.25"/>
    <row r="4429" ht="12.75" customHeight="1" x14ac:dyDescent="0.25"/>
    <row r="4430" ht="12.75" customHeight="1" x14ac:dyDescent="0.25"/>
    <row r="4431" ht="12.75" customHeight="1" x14ac:dyDescent="0.25"/>
    <row r="4432" ht="12.75" customHeight="1" x14ac:dyDescent="0.25"/>
    <row r="4433" ht="12.75" customHeight="1" x14ac:dyDescent="0.25"/>
    <row r="4434" ht="12.75" customHeight="1" x14ac:dyDescent="0.25"/>
    <row r="4435" ht="12.75" customHeight="1" x14ac:dyDescent="0.25"/>
    <row r="4436" ht="12.75" customHeight="1" x14ac:dyDescent="0.25"/>
    <row r="4437" ht="12.75" customHeight="1" x14ac:dyDescent="0.25"/>
    <row r="4438" ht="12.75" customHeight="1" x14ac:dyDescent="0.25"/>
    <row r="4439" ht="12.75" customHeight="1" x14ac:dyDescent="0.25"/>
    <row r="4440" ht="12.75" customHeight="1" x14ac:dyDescent="0.25"/>
    <row r="4441" ht="12.75" customHeight="1" x14ac:dyDescent="0.25"/>
    <row r="4442" ht="12.75" customHeight="1" x14ac:dyDescent="0.25"/>
    <row r="4443" ht="12.75" customHeight="1" x14ac:dyDescent="0.25"/>
    <row r="4444" ht="12.75" customHeight="1" x14ac:dyDescent="0.25"/>
    <row r="4445" ht="12.75" customHeight="1" x14ac:dyDescent="0.25"/>
    <row r="4446" ht="12.75" customHeight="1" x14ac:dyDescent="0.25"/>
    <row r="4447" ht="12.75" customHeight="1" x14ac:dyDescent="0.25"/>
    <row r="4448" ht="12.75" customHeight="1" x14ac:dyDescent="0.25"/>
    <row r="4449" ht="12.75" customHeight="1" x14ac:dyDescent="0.25"/>
    <row r="4450" ht="12.75" customHeight="1" x14ac:dyDescent="0.25"/>
    <row r="4451" ht="12.75" customHeight="1" x14ac:dyDescent="0.25"/>
    <row r="4452" ht="12.75" customHeight="1" x14ac:dyDescent="0.25"/>
    <row r="4453" ht="12.75" customHeight="1" x14ac:dyDescent="0.25"/>
    <row r="4454" ht="12.75" customHeight="1" x14ac:dyDescent="0.25"/>
    <row r="4455" ht="12.75" customHeight="1" x14ac:dyDescent="0.25"/>
    <row r="4456" ht="12.75" customHeight="1" x14ac:dyDescent="0.25"/>
    <row r="4457" ht="12.75" customHeight="1" x14ac:dyDescent="0.25"/>
    <row r="4458" ht="12.75" customHeight="1" x14ac:dyDescent="0.25"/>
    <row r="4459" ht="12.75" customHeight="1" x14ac:dyDescent="0.25"/>
    <row r="4460" ht="12.75" customHeight="1" x14ac:dyDescent="0.25"/>
    <row r="4461" ht="12.75" customHeight="1" x14ac:dyDescent="0.25"/>
    <row r="4462" ht="12.75" customHeight="1" x14ac:dyDescent="0.25"/>
    <row r="4463" ht="12.75" customHeight="1" x14ac:dyDescent="0.25"/>
    <row r="4464" ht="12.75" customHeight="1" x14ac:dyDescent="0.25"/>
    <row r="4465" ht="12.75" customHeight="1" x14ac:dyDescent="0.25"/>
    <row r="4466" ht="12.75" customHeight="1" x14ac:dyDescent="0.25"/>
    <row r="4467" ht="12.75" customHeight="1" x14ac:dyDescent="0.25"/>
    <row r="4468" ht="12.75" customHeight="1" x14ac:dyDescent="0.25"/>
    <row r="4469" ht="12.75" customHeight="1" x14ac:dyDescent="0.25"/>
    <row r="4470" ht="12.75" customHeight="1" x14ac:dyDescent="0.25"/>
    <row r="4471" ht="12.75" customHeight="1" x14ac:dyDescent="0.25"/>
    <row r="4472" ht="12.75" customHeight="1" x14ac:dyDescent="0.25"/>
    <row r="4473" ht="12.75" customHeight="1" x14ac:dyDescent="0.25"/>
    <row r="4474" ht="12.75" customHeight="1" x14ac:dyDescent="0.25"/>
    <row r="4475" ht="12.75" customHeight="1" x14ac:dyDescent="0.25"/>
    <row r="4476" ht="12.75" customHeight="1" x14ac:dyDescent="0.25"/>
    <row r="4477" ht="12.75" customHeight="1" x14ac:dyDescent="0.25"/>
    <row r="4478" ht="12.75" customHeight="1" x14ac:dyDescent="0.25"/>
    <row r="4479" ht="12.75" customHeight="1" x14ac:dyDescent="0.25"/>
    <row r="4480" ht="12.75" customHeight="1" x14ac:dyDescent="0.25"/>
    <row r="4481" ht="12.75" customHeight="1" x14ac:dyDescent="0.25"/>
    <row r="4482" ht="12.75" customHeight="1" x14ac:dyDescent="0.25"/>
    <row r="4483" ht="12.75" customHeight="1" x14ac:dyDescent="0.25"/>
    <row r="4484" ht="12.75" customHeight="1" x14ac:dyDescent="0.25"/>
    <row r="4485" ht="12.75" customHeight="1" x14ac:dyDescent="0.25"/>
    <row r="4486" ht="12.75" customHeight="1" x14ac:dyDescent="0.25"/>
    <row r="4487" ht="12.75" customHeight="1" x14ac:dyDescent="0.25"/>
    <row r="4488" ht="12.75" customHeight="1" x14ac:dyDescent="0.25"/>
    <row r="4489" ht="12.75" customHeight="1" x14ac:dyDescent="0.25"/>
    <row r="4490" ht="12.75" customHeight="1" x14ac:dyDescent="0.25"/>
    <row r="4491" ht="12.75" customHeight="1" x14ac:dyDescent="0.25"/>
    <row r="4492" ht="12.75" customHeight="1" x14ac:dyDescent="0.25"/>
    <row r="4493" ht="12.75" customHeight="1" x14ac:dyDescent="0.25"/>
    <row r="4494" ht="12.75" customHeight="1" x14ac:dyDescent="0.25"/>
    <row r="4495" ht="12.75" customHeight="1" x14ac:dyDescent="0.25"/>
    <row r="4496" ht="12.75" customHeight="1" x14ac:dyDescent="0.25"/>
    <row r="4497" ht="12.75" customHeight="1" x14ac:dyDescent="0.25"/>
    <row r="4498" ht="12.75" customHeight="1" x14ac:dyDescent="0.25"/>
    <row r="4499" ht="12.75" customHeight="1" x14ac:dyDescent="0.25"/>
    <row r="4500" ht="12.75" customHeight="1" x14ac:dyDescent="0.25"/>
    <row r="4501" ht="12.75" customHeight="1" x14ac:dyDescent="0.25"/>
    <row r="4502" ht="12.75" customHeight="1" x14ac:dyDescent="0.25"/>
    <row r="4503" ht="12.75" customHeight="1" x14ac:dyDescent="0.25"/>
    <row r="4504" ht="12.75" customHeight="1" x14ac:dyDescent="0.25"/>
    <row r="4505" ht="12.75" customHeight="1" x14ac:dyDescent="0.25"/>
    <row r="4506" ht="12.75" customHeight="1" x14ac:dyDescent="0.25"/>
    <row r="4507" ht="12.75" customHeight="1" x14ac:dyDescent="0.25"/>
    <row r="4508" ht="12.75" customHeight="1" x14ac:dyDescent="0.25"/>
    <row r="4509" ht="12.75" customHeight="1" x14ac:dyDescent="0.25"/>
    <row r="4510" ht="12.75" customHeight="1" x14ac:dyDescent="0.25"/>
    <row r="4511" ht="12.75" customHeight="1" x14ac:dyDescent="0.25"/>
    <row r="4512" ht="12.75" customHeight="1" x14ac:dyDescent="0.25"/>
    <row r="4513" ht="12.75" customHeight="1" x14ac:dyDescent="0.25"/>
    <row r="4514" ht="12.75" customHeight="1" x14ac:dyDescent="0.25"/>
    <row r="4515" ht="12.75" customHeight="1" x14ac:dyDescent="0.25"/>
    <row r="4516" ht="12.75" customHeight="1" x14ac:dyDescent="0.25"/>
    <row r="4517" ht="12.75" customHeight="1" x14ac:dyDescent="0.25"/>
    <row r="4518" ht="12.75" customHeight="1" x14ac:dyDescent="0.25"/>
    <row r="4519" ht="12.75" customHeight="1" x14ac:dyDescent="0.25"/>
    <row r="4520" ht="12.75" customHeight="1" x14ac:dyDescent="0.25"/>
    <row r="4521" ht="12.75" customHeight="1" x14ac:dyDescent="0.25"/>
    <row r="4522" ht="12.75" customHeight="1" x14ac:dyDescent="0.25"/>
    <row r="4523" ht="12.75" customHeight="1" x14ac:dyDescent="0.25"/>
    <row r="4524" ht="12.75" customHeight="1" x14ac:dyDescent="0.25"/>
    <row r="4525" ht="12.75" customHeight="1" x14ac:dyDescent="0.25"/>
    <row r="4526" ht="12.75" customHeight="1" x14ac:dyDescent="0.25"/>
    <row r="4527" ht="12.75" customHeight="1" x14ac:dyDescent="0.25"/>
    <row r="4528" ht="12.75" customHeight="1" x14ac:dyDescent="0.25"/>
    <row r="4529" ht="12.75" customHeight="1" x14ac:dyDescent="0.25"/>
    <row r="4530" ht="12.75" customHeight="1" x14ac:dyDescent="0.25"/>
    <row r="4531" ht="12.75" customHeight="1" x14ac:dyDescent="0.25"/>
    <row r="4532" ht="12.75" customHeight="1" x14ac:dyDescent="0.25"/>
    <row r="4533" ht="12.75" customHeight="1" x14ac:dyDescent="0.25"/>
    <row r="4534" ht="12.75" customHeight="1" x14ac:dyDescent="0.25"/>
    <row r="4535" ht="12.75" customHeight="1" x14ac:dyDescent="0.25"/>
    <row r="4536" ht="12.75" customHeight="1" x14ac:dyDescent="0.25"/>
    <row r="4537" ht="12.75" customHeight="1" x14ac:dyDescent="0.25"/>
    <row r="4538" ht="12.75" customHeight="1" x14ac:dyDescent="0.25"/>
    <row r="4539" ht="12.75" customHeight="1" x14ac:dyDescent="0.25"/>
    <row r="4540" ht="12.75" customHeight="1" x14ac:dyDescent="0.25"/>
    <row r="4541" ht="12.75" customHeight="1" x14ac:dyDescent="0.25"/>
    <row r="4542" ht="12.75" customHeight="1" x14ac:dyDescent="0.25"/>
    <row r="4543" ht="12.75" customHeight="1" x14ac:dyDescent="0.25"/>
    <row r="4544" ht="12.75" customHeight="1" x14ac:dyDescent="0.25"/>
    <row r="4545" ht="12.75" customHeight="1" x14ac:dyDescent="0.25"/>
    <row r="4546" ht="12.75" customHeight="1" x14ac:dyDescent="0.25"/>
    <row r="4547" ht="12.75" customHeight="1" x14ac:dyDescent="0.25"/>
    <row r="4548" ht="12.75" customHeight="1" x14ac:dyDescent="0.25"/>
    <row r="4549" ht="12.75" customHeight="1" x14ac:dyDescent="0.25"/>
    <row r="4550" ht="12.75" customHeight="1" x14ac:dyDescent="0.25"/>
    <row r="4551" ht="12.75" customHeight="1" x14ac:dyDescent="0.25"/>
    <row r="4552" ht="12.75" customHeight="1" x14ac:dyDescent="0.25"/>
    <row r="4553" ht="12.75" customHeight="1" x14ac:dyDescent="0.25"/>
    <row r="4554" ht="12.75" customHeight="1" x14ac:dyDescent="0.25"/>
    <row r="4555" ht="12.75" customHeight="1" x14ac:dyDescent="0.25"/>
    <row r="4556" ht="12.75" customHeight="1" x14ac:dyDescent="0.25"/>
    <row r="4557" ht="12.75" customHeight="1" x14ac:dyDescent="0.25"/>
    <row r="4558" ht="12.75" customHeight="1" x14ac:dyDescent="0.25"/>
    <row r="4559" ht="12.75" customHeight="1" x14ac:dyDescent="0.25"/>
    <row r="4560" ht="12.75" customHeight="1" x14ac:dyDescent="0.25"/>
    <row r="4561" ht="12.75" customHeight="1" x14ac:dyDescent="0.25"/>
    <row r="4562" ht="12.75" customHeight="1" x14ac:dyDescent="0.25"/>
    <row r="4563" ht="12.75" customHeight="1" x14ac:dyDescent="0.25"/>
    <row r="4564" ht="12.75" customHeight="1" x14ac:dyDescent="0.25"/>
    <row r="4565" ht="12.75" customHeight="1" x14ac:dyDescent="0.25"/>
    <row r="4566" ht="12.75" customHeight="1" x14ac:dyDescent="0.25"/>
    <row r="4567" ht="12.75" customHeight="1" x14ac:dyDescent="0.25"/>
    <row r="4568" ht="12.75" customHeight="1" x14ac:dyDescent="0.25"/>
    <row r="4569" ht="12.75" customHeight="1" x14ac:dyDescent="0.25"/>
    <row r="4570" ht="12.75" customHeight="1" x14ac:dyDescent="0.25"/>
    <row r="4571" ht="12.75" customHeight="1" x14ac:dyDescent="0.25"/>
    <row r="4572" ht="12.75" customHeight="1" x14ac:dyDescent="0.25"/>
    <row r="4573" ht="12.75" customHeight="1" x14ac:dyDescent="0.25"/>
    <row r="4574" ht="12.75" customHeight="1" x14ac:dyDescent="0.25"/>
    <row r="4575" ht="12.75" customHeight="1" x14ac:dyDescent="0.25"/>
    <row r="4576" ht="12.75" customHeight="1" x14ac:dyDescent="0.25"/>
    <row r="4577" ht="12.75" customHeight="1" x14ac:dyDescent="0.25"/>
    <row r="4578" ht="12.75" customHeight="1" x14ac:dyDescent="0.25"/>
    <row r="4579" ht="12.75" customHeight="1" x14ac:dyDescent="0.25"/>
    <row r="4580" ht="12.75" customHeight="1" x14ac:dyDescent="0.25"/>
    <row r="4581" ht="12.75" customHeight="1" x14ac:dyDescent="0.25"/>
    <row r="4582" ht="12.75" customHeight="1" x14ac:dyDescent="0.25"/>
    <row r="4583" ht="12.75" customHeight="1" x14ac:dyDescent="0.25"/>
    <row r="4584" ht="12.75" customHeight="1" x14ac:dyDescent="0.25"/>
    <row r="4585" ht="12.75" customHeight="1" x14ac:dyDescent="0.25"/>
    <row r="4586" ht="12.75" customHeight="1" x14ac:dyDescent="0.25"/>
    <row r="4587" ht="12.75" customHeight="1" x14ac:dyDescent="0.25"/>
    <row r="4588" ht="12.75" customHeight="1" x14ac:dyDescent="0.25"/>
    <row r="4589" ht="12.75" customHeight="1" x14ac:dyDescent="0.25"/>
    <row r="4590" ht="12.75" customHeight="1" x14ac:dyDescent="0.25"/>
    <row r="4591" ht="12.75" customHeight="1" x14ac:dyDescent="0.25"/>
    <row r="4592" ht="12.75" customHeight="1" x14ac:dyDescent="0.25"/>
    <row r="4593" ht="12.75" customHeight="1" x14ac:dyDescent="0.25"/>
    <row r="4594" ht="12.75" customHeight="1" x14ac:dyDescent="0.25"/>
    <row r="4595" ht="12.75" customHeight="1" x14ac:dyDescent="0.25"/>
    <row r="4596" ht="12.75" customHeight="1" x14ac:dyDescent="0.25"/>
    <row r="4597" ht="12.75" customHeight="1" x14ac:dyDescent="0.25"/>
    <row r="4598" ht="12.75" customHeight="1" x14ac:dyDescent="0.25"/>
    <row r="4599" ht="12.75" customHeight="1" x14ac:dyDescent="0.25"/>
    <row r="4600" ht="12.75" customHeight="1" x14ac:dyDescent="0.25"/>
    <row r="4601" ht="12.75" customHeight="1" x14ac:dyDescent="0.25"/>
    <row r="4602" ht="12.75" customHeight="1" x14ac:dyDescent="0.25"/>
    <row r="4603" ht="12.75" customHeight="1" x14ac:dyDescent="0.25"/>
    <row r="4604" ht="12.75" customHeight="1" x14ac:dyDescent="0.25"/>
    <row r="4605" ht="12.75" customHeight="1" x14ac:dyDescent="0.25"/>
    <row r="4606" ht="12.75" customHeight="1" x14ac:dyDescent="0.25"/>
    <row r="4607" ht="12.75" customHeight="1" x14ac:dyDescent="0.25"/>
    <row r="4608" ht="12.75" customHeight="1" x14ac:dyDescent="0.25"/>
    <row r="4609" ht="12.75" customHeight="1" x14ac:dyDescent="0.25"/>
    <row r="4610" ht="12.75" customHeight="1" x14ac:dyDescent="0.25"/>
    <row r="4611" ht="12.75" customHeight="1" x14ac:dyDescent="0.25"/>
    <row r="4612" ht="12.75" customHeight="1" x14ac:dyDescent="0.25"/>
    <row r="4613" ht="12.75" customHeight="1" x14ac:dyDescent="0.25"/>
    <row r="4614" ht="12.75" customHeight="1" x14ac:dyDescent="0.25"/>
    <row r="4615" ht="12.75" customHeight="1" x14ac:dyDescent="0.25"/>
    <row r="4616" ht="12.75" customHeight="1" x14ac:dyDescent="0.25"/>
    <row r="4617" ht="12.75" customHeight="1" x14ac:dyDescent="0.25"/>
    <row r="4618" ht="12.75" customHeight="1" x14ac:dyDescent="0.25"/>
    <row r="4619" ht="12.75" customHeight="1" x14ac:dyDescent="0.25"/>
    <row r="4620" ht="12.75" customHeight="1" x14ac:dyDescent="0.25"/>
    <row r="4621" ht="12.75" customHeight="1" x14ac:dyDescent="0.25"/>
    <row r="4622" ht="12.75" customHeight="1" x14ac:dyDescent="0.25"/>
    <row r="4623" ht="12.75" customHeight="1" x14ac:dyDescent="0.25"/>
    <row r="4624" ht="12.75" customHeight="1" x14ac:dyDescent="0.25"/>
    <row r="4625" ht="12.75" customHeight="1" x14ac:dyDescent="0.25"/>
    <row r="4626" ht="12.75" customHeight="1" x14ac:dyDescent="0.25"/>
    <row r="4627" ht="12.75" customHeight="1" x14ac:dyDescent="0.25"/>
    <row r="4628" ht="12.75" customHeight="1" x14ac:dyDescent="0.25"/>
    <row r="4629" ht="12.75" customHeight="1" x14ac:dyDescent="0.25"/>
    <row r="4630" ht="12.75" customHeight="1" x14ac:dyDescent="0.25"/>
    <row r="4631" ht="12.75" customHeight="1" x14ac:dyDescent="0.25"/>
    <row r="4632" ht="12.75" customHeight="1" x14ac:dyDescent="0.25"/>
    <row r="4633" ht="12.75" customHeight="1" x14ac:dyDescent="0.25"/>
    <row r="4634" ht="12.75" customHeight="1" x14ac:dyDescent="0.25"/>
    <row r="4635" ht="12.75" customHeight="1" x14ac:dyDescent="0.25"/>
  </sheetData>
  <sortState ref="U3:Z66">
    <sortCondition ref="U3:U66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C1" sqref="C1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</cols>
  <sheetData>
    <row r="1" spans="1:13" x14ac:dyDescent="0.25">
      <c r="A1" s="111" t="s">
        <v>879</v>
      </c>
      <c r="B1" s="111" t="s">
        <v>880</v>
      </c>
      <c r="E1" s="111" t="s">
        <v>884</v>
      </c>
      <c r="H1" s="111" t="s">
        <v>885</v>
      </c>
      <c r="K1" s="111" t="s">
        <v>886</v>
      </c>
      <c r="L1" s="111"/>
      <c r="M1" s="111" t="s">
        <v>887</v>
      </c>
    </row>
    <row r="2" spans="1:13" x14ac:dyDescent="0.25">
      <c r="A2" t="s">
        <v>42</v>
      </c>
      <c r="B2" s="292">
        <v>35.119999999999997</v>
      </c>
      <c r="E2" t="s">
        <v>67</v>
      </c>
      <c r="F2" s="292">
        <f>B4</f>
        <v>43.5</v>
      </c>
      <c r="H2" t="s">
        <v>394</v>
      </c>
      <c r="I2" s="290">
        <f>B47</f>
        <v>40.19</v>
      </c>
      <c r="K2" s="83">
        <f>(B77-F12-I6)</f>
        <v>2966.8499999999995</v>
      </c>
      <c r="L2" s="111"/>
      <c r="M2" s="111">
        <f>SUM(F12+I6+K2)</f>
        <v>3557.7899999999995</v>
      </c>
    </row>
    <row r="3" spans="1:13" x14ac:dyDescent="0.25">
      <c r="A3" t="s">
        <v>60</v>
      </c>
      <c r="B3" s="292">
        <v>2.23</v>
      </c>
      <c r="E3" t="s">
        <v>314</v>
      </c>
      <c r="F3" s="292">
        <f>B37</f>
        <v>43.22</v>
      </c>
      <c r="H3" t="s">
        <v>435</v>
      </c>
      <c r="I3" s="290">
        <f>B52</f>
        <v>50.08</v>
      </c>
    </row>
    <row r="4" spans="1:13" x14ac:dyDescent="0.25">
      <c r="A4" t="s">
        <v>67</v>
      </c>
      <c r="B4" s="292">
        <v>43.5</v>
      </c>
      <c r="E4" t="s">
        <v>540</v>
      </c>
      <c r="F4" s="292">
        <f>B72</f>
        <v>10.32</v>
      </c>
      <c r="H4" t="s">
        <v>350</v>
      </c>
      <c r="I4" s="290">
        <f>B41</f>
        <v>118.31</v>
      </c>
    </row>
    <row r="5" spans="1:13" x14ac:dyDescent="0.25">
      <c r="A5" t="s">
        <v>75</v>
      </c>
      <c r="B5" s="292">
        <v>0</v>
      </c>
      <c r="E5" t="s">
        <v>228</v>
      </c>
      <c r="F5" s="292">
        <f>B27</f>
        <v>39.07</v>
      </c>
      <c r="H5" t="s">
        <v>399</v>
      </c>
      <c r="I5" s="290">
        <f>B48</f>
        <v>56.51</v>
      </c>
    </row>
    <row r="6" spans="1:13" x14ac:dyDescent="0.25">
      <c r="A6" t="s">
        <v>83</v>
      </c>
      <c r="B6" s="292">
        <v>0</v>
      </c>
      <c r="E6" t="s">
        <v>141</v>
      </c>
      <c r="F6" s="292">
        <f>B15</f>
        <v>2.9</v>
      </c>
      <c r="H6" s="111" t="s">
        <v>10</v>
      </c>
      <c r="I6" s="111">
        <f>SUM(I2:I5)</f>
        <v>265.08999999999997</v>
      </c>
      <c r="J6" s="111"/>
    </row>
    <row r="7" spans="1:13" x14ac:dyDescent="0.25">
      <c r="A7" t="s">
        <v>87</v>
      </c>
      <c r="B7" s="292">
        <v>101.64</v>
      </c>
      <c r="E7" t="s">
        <v>550</v>
      </c>
      <c r="F7" s="292">
        <f>B73</f>
        <v>3.87</v>
      </c>
    </row>
    <row r="8" spans="1:13" x14ac:dyDescent="0.25">
      <c r="A8" t="s">
        <v>102</v>
      </c>
      <c r="B8" s="292">
        <v>0</v>
      </c>
      <c r="E8" t="s">
        <v>42</v>
      </c>
      <c r="F8" s="292">
        <f>B2</f>
        <v>35.119999999999997</v>
      </c>
    </row>
    <row r="9" spans="1:13" x14ac:dyDescent="0.25">
      <c r="A9" t="s">
        <v>111</v>
      </c>
      <c r="B9" s="292">
        <v>88.98</v>
      </c>
      <c r="E9" t="s">
        <v>282</v>
      </c>
      <c r="F9" s="292">
        <f>B33</f>
        <v>59.27</v>
      </c>
    </row>
    <row r="10" spans="1:13" x14ac:dyDescent="0.25">
      <c r="A10" t="s">
        <v>120</v>
      </c>
      <c r="B10" s="292">
        <v>0</v>
      </c>
      <c r="E10" t="s">
        <v>182</v>
      </c>
      <c r="F10" s="292">
        <f>B21</f>
        <v>50.87</v>
      </c>
    </row>
    <row r="11" spans="1:13" x14ac:dyDescent="0.25">
      <c r="A11" t="s">
        <v>126</v>
      </c>
      <c r="B11" s="292">
        <v>0</v>
      </c>
      <c r="E11" t="s">
        <v>216</v>
      </c>
      <c r="F11" s="292">
        <f>B26</f>
        <v>37.71</v>
      </c>
    </row>
    <row r="12" spans="1:13" x14ac:dyDescent="0.25">
      <c r="A12" t="s">
        <v>128</v>
      </c>
      <c r="B12" s="292">
        <v>29.42</v>
      </c>
      <c r="E12" s="111" t="s">
        <v>10</v>
      </c>
      <c r="F12" s="111">
        <f>SUM(F2:F11)</f>
        <v>325.84999999999997</v>
      </c>
      <c r="G12" s="111"/>
    </row>
    <row r="13" spans="1:13" x14ac:dyDescent="0.25">
      <c r="A13" t="s">
        <v>130</v>
      </c>
      <c r="B13" s="292">
        <v>44.78</v>
      </c>
    </row>
    <row r="14" spans="1:13" x14ac:dyDescent="0.25">
      <c r="A14" t="s">
        <v>135</v>
      </c>
      <c r="B14" s="292">
        <v>32.9</v>
      </c>
    </row>
    <row r="15" spans="1:13" x14ac:dyDescent="0.25">
      <c r="A15" t="s">
        <v>141</v>
      </c>
      <c r="B15" s="292">
        <v>2.9</v>
      </c>
    </row>
    <row r="16" spans="1:13" x14ac:dyDescent="0.25">
      <c r="A16" t="s">
        <v>146</v>
      </c>
      <c r="B16" s="292">
        <v>22.85</v>
      </c>
    </row>
    <row r="17" spans="1:2" x14ac:dyDescent="0.25">
      <c r="A17" t="s">
        <v>150</v>
      </c>
      <c r="B17" s="292">
        <v>60.79</v>
      </c>
    </row>
    <row r="18" spans="1:2" x14ac:dyDescent="0.25">
      <c r="A18" t="s">
        <v>168</v>
      </c>
      <c r="B18" s="292">
        <v>99.33</v>
      </c>
    </row>
    <row r="19" spans="1:2" x14ac:dyDescent="0.25">
      <c r="A19" t="s">
        <v>176</v>
      </c>
      <c r="B19" s="292">
        <v>67.91</v>
      </c>
    </row>
    <row r="20" spans="1:2" x14ac:dyDescent="0.25">
      <c r="A20" t="s">
        <v>180</v>
      </c>
      <c r="B20" s="292">
        <v>152.81</v>
      </c>
    </row>
    <row r="21" spans="1:2" x14ac:dyDescent="0.25">
      <c r="A21" t="s">
        <v>182</v>
      </c>
      <c r="B21" s="292">
        <v>50.87</v>
      </c>
    </row>
    <row r="22" spans="1:2" x14ac:dyDescent="0.25">
      <c r="A22" t="s">
        <v>190</v>
      </c>
      <c r="B22" s="292">
        <v>0</v>
      </c>
    </row>
    <row r="23" spans="1:2" x14ac:dyDescent="0.25">
      <c r="A23" t="s">
        <v>198</v>
      </c>
      <c r="B23" s="292">
        <v>5.31</v>
      </c>
    </row>
    <row r="24" spans="1:2" x14ac:dyDescent="0.25">
      <c r="A24" t="s">
        <v>201</v>
      </c>
      <c r="B24" s="292">
        <v>57.01</v>
      </c>
    </row>
    <row r="25" spans="1:2" x14ac:dyDescent="0.25">
      <c r="A25" t="s">
        <v>212</v>
      </c>
      <c r="B25" s="292">
        <v>0</v>
      </c>
    </row>
    <row r="26" spans="1:2" x14ac:dyDescent="0.25">
      <c r="A26" t="s">
        <v>216</v>
      </c>
      <c r="B26" s="292">
        <v>37.71</v>
      </c>
    </row>
    <row r="27" spans="1:2" x14ac:dyDescent="0.25">
      <c r="A27" t="s">
        <v>228</v>
      </c>
      <c r="B27" s="292">
        <v>39.07</v>
      </c>
    </row>
    <row r="28" spans="1:2" x14ac:dyDescent="0.25">
      <c r="A28" t="s">
        <v>236</v>
      </c>
      <c r="B28" s="292">
        <v>0</v>
      </c>
    </row>
    <row r="29" spans="1:2" x14ac:dyDescent="0.25">
      <c r="A29" t="s">
        <v>243</v>
      </c>
      <c r="B29" s="292">
        <v>99.98</v>
      </c>
    </row>
    <row r="30" spans="1:2" x14ac:dyDescent="0.25">
      <c r="A30" t="s">
        <v>262</v>
      </c>
      <c r="B30" s="292">
        <v>95.65</v>
      </c>
    </row>
    <row r="31" spans="1:2" x14ac:dyDescent="0.25">
      <c r="A31" t="s">
        <v>270</v>
      </c>
      <c r="B31" s="292">
        <v>115.34</v>
      </c>
    </row>
    <row r="32" spans="1:2" x14ac:dyDescent="0.25">
      <c r="A32" t="s">
        <v>274</v>
      </c>
      <c r="B32" s="292">
        <v>178.36</v>
      </c>
    </row>
    <row r="33" spans="1:2" x14ac:dyDescent="0.25">
      <c r="A33" t="s">
        <v>282</v>
      </c>
      <c r="B33" s="292">
        <v>59.27</v>
      </c>
    </row>
    <row r="34" spans="1:2" x14ac:dyDescent="0.25">
      <c r="A34" t="s">
        <v>288</v>
      </c>
      <c r="B34" s="292">
        <v>11.57</v>
      </c>
    </row>
    <row r="35" spans="1:2" x14ac:dyDescent="0.25">
      <c r="A35" t="s">
        <v>296</v>
      </c>
      <c r="B35" s="292">
        <v>150.91999999999999</v>
      </c>
    </row>
    <row r="36" spans="1:2" x14ac:dyDescent="0.25">
      <c r="A36" t="s">
        <v>298</v>
      </c>
      <c r="B36" s="292">
        <v>119.55</v>
      </c>
    </row>
    <row r="37" spans="1:2" x14ac:dyDescent="0.25">
      <c r="A37" t="s">
        <v>314</v>
      </c>
      <c r="B37" s="292">
        <v>43.22</v>
      </c>
    </row>
    <row r="38" spans="1:2" x14ac:dyDescent="0.25">
      <c r="A38" t="s">
        <v>321</v>
      </c>
      <c r="B38" s="292">
        <v>40.840000000000003</v>
      </c>
    </row>
    <row r="39" spans="1:2" x14ac:dyDescent="0.25">
      <c r="A39" t="s">
        <v>331</v>
      </c>
      <c r="B39" s="292">
        <v>134.05000000000001</v>
      </c>
    </row>
    <row r="40" spans="1:2" x14ac:dyDescent="0.25">
      <c r="A40" t="s">
        <v>339</v>
      </c>
      <c r="B40" s="292">
        <v>79.09</v>
      </c>
    </row>
    <row r="41" spans="1:2" x14ac:dyDescent="0.25">
      <c r="A41" t="s">
        <v>350</v>
      </c>
      <c r="B41" s="292">
        <v>118.31</v>
      </c>
    </row>
    <row r="42" spans="1:2" x14ac:dyDescent="0.25">
      <c r="A42" t="s">
        <v>358</v>
      </c>
      <c r="B42" s="292">
        <v>158.91</v>
      </c>
    </row>
    <row r="43" spans="1:2" x14ac:dyDescent="0.25">
      <c r="A43" t="s">
        <v>368</v>
      </c>
      <c r="B43" s="292">
        <v>9.48</v>
      </c>
    </row>
    <row r="44" spans="1:2" x14ac:dyDescent="0.25">
      <c r="A44" t="s">
        <v>375</v>
      </c>
      <c r="B44" s="292">
        <v>26.19</v>
      </c>
    </row>
    <row r="45" spans="1:2" x14ac:dyDescent="0.25">
      <c r="A45" s="78" t="s">
        <v>888</v>
      </c>
      <c r="B45" s="292">
        <v>0</v>
      </c>
    </row>
    <row r="46" spans="1:2" x14ac:dyDescent="0.25">
      <c r="A46" t="s">
        <v>385</v>
      </c>
      <c r="B46" s="292">
        <v>0</v>
      </c>
    </row>
    <row r="47" spans="1:2" x14ac:dyDescent="0.25">
      <c r="A47" t="s">
        <v>394</v>
      </c>
      <c r="B47" s="292">
        <v>40.19</v>
      </c>
    </row>
    <row r="48" spans="1:2" x14ac:dyDescent="0.25">
      <c r="A48" t="s">
        <v>399</v>
      </c>
      <c r="B48" s="292">
        <v>56.51</v>
      </c>
    </row>
    <row r="49" spans="1:2" x14ac:dyDescent="0.25">
      <c r="A49" t="s">
        <v>413</v>
      </c>
      <c r="B49" s="292">
        <v>0</v>
      </c>
    </row>
    <row r="50" spans="1:2" x14ac:dyDescent="0.25">
      <c r="A50" t="s">
        <v>421</v>
      </c>
      <c r="B50" s="292">
        <v>48.74</v>
      </c>
    </row>
    <row r="51" spans="1:2" x14ac:dyDescent="0.25">
      <c r="A51" t="s">
        <v>425</v>
      </c>
      <c r="B51" s="292">
        <v>0</v>
      </c>
    </row>
    <row r="52" spans="1:2" x14ac:dyDescent="0.25">
      <c r="A52" t="s">
        <v>435</v>
      </c>
      <c r="B52" s="292">
        <v>50.08</v>
      </c>
    </row>
    <row r="53" spans="1:2" x14ac:dyDescent="0.25">
      <c r="A53" t="s">
        <v>442</v>
      </c>
      <c r="B53" s="292">
        <v>28.28</v>
      </c>
    </row>
    <row r="54" spans="1:2" x14ac:dyDescent="0.25">
      <c r="A54" t="s">
        <v>444</v>
      </c>
      <c r="B54" s="292">
        <v>21.63</v>
      </c>
    </row>
    <row r="55" spans="1:2" x14ac:dyDescent="0.25">
      <c r="A55" t="s">
        <v>452</v>
      </c>
      <c r="B55" s="292">
        <v>125.64</v>
      </c>
    </row>
    <row r="56" spans="1:2" x14ac:dyDescent="0.25">
      <c r="A56" t="s">
        <v>454</v>
      </c>
      <c r="B56" s="292">
        <v>51.5</v>
      </c>
    </row>
    <row r="57" spans="1:2" x14ac:dyDescent="0.25">
      <c r="A57" t="s">
        <v>459</v>
      </c>
      <c r="B57" s="292">
        <v>0</v>
      </c>
    </row>
    <row r="58" spans="1:2" x14ac:dyDescent="0.25">
      <c r="A58" t="s">
        <v>464</v>
      </c>
      <c r="B58" s="292">
        <v>21.31</v>
      </c>
    </row>
    <row r="59" spans="1:2" x14ac:dyDescent="0.25">
      <c r="A59" t="s">
        <v>476</v>
      </c>
      <c r="B59" s="292">
        <v>34.729999999999997</v>
      </c>
    </row>
    <row r="60" spans="1:2" x14ac:dyDescent="0.25">
      <c r="A60" t="s">
        <v>482</v>
      </c>
      <c r="B60" s="292">
        <v>87.7</v>
      </c>
    </row>
    <row r="61" spans="1:2" x14ac:dyDescent="0.25">
      <c r="A61" t="s">
        <v>486</v>
      </c>
      <c r="B61" s="292">
        <v>0</v>
      </c>
    </row>
    <row r="62" spans="1:2" x14ac:dyDescent="0.25">
      <c r="A62" t="s">
        <v>493</v>
      </c>
      <c r="B62" s="292">
        <v>65.22</v>
      </c>
    </row>
    <row r="63" spans="1:2" x14ac:dyDescent="0.25">
      <c r="A63" t="s">
        <v>500</v>
      </c>
      <c r="B63" s="292">
        <v>198.68</v>
      </c>
    </row>
    <row r="64" spans="1:2" x14ac:dyDescent="0.25">
      <c r="A64" t="s">
        <v>502</v>
      </c>
      <c r="B64" s="292">
        <v>66.150000000000006</v>
      </c>
    </row>
    <row r="65" spans="1:2" x14ac:dyDescent="0.25">
      <c r="A65" t="s">
        <v>504</v>
      </c>
      <c r="B65" s="292">
        <v>0</v>
      </c>
    </row>
    <row r="66" spans="1:2" x14ac:dyDescent="0.25">
      <c r="A66" t="s">
        <v>512</v>
      </c>
      <c r="B66" s="292">
        <v>112</v>
      </c>
    </row>
    <row r="67" spans="1:2" x14ac:dyDescent="0.25">
      <c r="A67" t="s">
        <v>515</v>
      </c>
      <c r="B67" s="292">
        <v>0</v>
      </c>
    </row>
    <row r="68" spans="1:2" x14ac:dyDescent="0.25">
      <c r="A68" t="s">
        <v>520</v>
      </c>
      <c r="B68" s="292">
        <v>0</v>
      </c>
    </row>
    <row r="69" spans="1:2" x14ac:dyDescent="0.25">
      <c r="A69" t="s">
        <v>525</v>
      </c>
      <c r="B69" s="292">
        <v>39.89</v>
      </c>
    </row>
    <row r="70" spans="1:2" x14ac:dyDescent="0.25">
      <c r="A70" t="s">
        <v>531</v>
      </c>
      <c r="B70" s="292">
        <v>44.11</v>
      </c>
    </row>
    <row r="71" spans="1:2" x14ac:dyDescent="0.25">
      <c r="A71" t="s">
        <v>534</v>
      </c>
      <c r="B71" s="292">
        <v>8.25</v>
      </c>
    </row>
    <row r="72" spans="1:2" x14ac:dyDescent="0.25">
      <c r="A72" t="s">
        <v>540</v>
      </c>
      <c r="B72" s="292">
        <v>10.32</v>
      </c>
    </row>
    <row r="73" spans="1:2" x14ac:dyDescent="0.25">
      <c r="A73" t="s">
        <v>546</v>
      </c>
      <c r="B73" s="292">
        <v>3.87</v>
      </c>
    </row>
    <row r="74" spans="1:2" x14ac:dyDescent="0.25">
      <c r="A74" t="s">
        <v>550</v>
      </c>
      <c r="B74" s="292">
        <v>27.13</v>
      </c>
    </row>
    <row r="75" spans="1:2" x14ac:dyDescent="0.25">
      <c r="A75" t="s">
        <v>556</v>
      </c>
      <c r="B75" s="292">
        <v>0</v>
      </c>
    </row>
    <row r="76" spans="1:2" x14ac:dyDescent="0.25">
      <c r="A76" t="s">
        <v>560</v>
      </c>
      <c r="B76" s="292">
        <v>0</v>
      </c>
    </row>
    <row r="77" spans="1:2" x14ac:dyDescent="0.25">
      <c r="A77" s="111" t="s">
        <v>10</v>
      </c>
      <c r="B77" s="83">
        <f>SUM(B2:B76)</f>
        <v>3557.7899999999995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tabSelected="1" workbookViewId="0">
      <selection activeCell="G21" sqref="G21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  <col min="16" max="16" width="7.28515625" customWidth="1"/>
  </cols>
  <sheetData>
    <row r="1" spans="1:16" x14ac:dyDescent="0.25">
      <c r="A1" s="111" t="s">
        <v>879</v>
      </c>
      <c r="B1" s="111" t="s">
        <v>880</v>
      </c>
      <c r="E1" s="111" t="s">
        <v>884</v>
      </c>
      <c r="H1" s="111" t="s">
        <v>885</v>
      </c>
      <c r="K1" s="111" t="s">
        <v>886</v>
      </c>
      <c r="L1" s="111"/>
      <c r="M1" s="111" t="s">
        <v>887</v>
      </c>
    </row>
    <row r="2" spans="1:16" x14ac:dyDescent="0.25">
      <c r="A2" t="s">
        <v>42</v>
      </c>
      <c r="B2" s="76">
        <v>85.47</v>
      </c>
      <c r="E2" s="295" t="s">
        <v>67</v>
      </c>
      <c r="F2" s="292">
        <f>B4</f>
        <v>104.03</v>
      </c>
      <c r="H2" t="s">
        <v>394</v>
      </c>
      <c r="I2" s="290">
        <f>B45</f>
        <v>51.41</v>
      </c>
      <c r="K2" s="83">
        <f>(B78-F21-I6)</f>
        <v>3301.3299999999972</v>
      </c>
      <c r="L2" s="111"/>
      <c r="M2" s="294">
        <f>SUM(F21+I6+K2)</f>
        <v>4495.6999999999971</v>
      </c>
      <c r="P2" s="134"/>
    </row>
    <row r="3" spans="1:16" x14ac:dyDescent="0.25">
      <c r="A3" t="s">
        <v>60</v>
      </c>
      <c r="B3" s="76">
        <v>7.51</v>
      </c>
      <c r="E3" s="295" t="s">
        <v>314</v>
      </c>
      <c r="F3" s="292">
        <f>B36</f>
        <v>55.41</v>
      </c>
      <c r="H3" t="s">
        <v>435</v>
      </c>
      <c r="I3" s="290">
        <f>B50</f>
        <v>73.819999999999993</v>
      </c>
      <c r="P3" s="136"/>
    </row>
    <row r="4" spans="1:16" x14ac:dyDescent="0.25">
      <c r="A4" t="s">
        <v>67</v>
      </c>
      <c r="B4" s="76">
        <v>104.03</v>
      </c>
      <c r="E4" s="295" t="s">
        <v>540</v>
      </c>
      <c r="F4" s="292">
        <f>B71</f>
        <v>27.82</v>
      </c>
      <c r="H4" t="s">
        <v>350</v>
      </c>
      <c r="I4" s="290">
        <f>B40</f>
        <v>123.89</v>
      </c>
      <c r="P4" s="138"/>
    </row>
    <row r="5" spans="1:16" x14ac:dyDescent="0.25">
      <c r="A5" t="s">
        <v>75</v>
      </c>
      <c r="B5" s="76">
        <v>0</v>
      </c>
      <c r="E5" s="295" t="s">
        <v>546</v>
      </c>
      <c r="F5" s="292">
        <f>B72</f>
        <v>10.029999999999999</v>
      </c>
      <c r="H5" t="s">
        <v>399</v>
      </c>
      <c r="I5" s="290">
        <f>B46</f>
        <v>57.76</v>
      </c>
      <c r="P5" s="138"/>
    </row>
    <row r="6" spans="1:16" x14ac:dyDescent="0.25">
      <c r="A6" t="s">
        <v>83</v>
      </c>
      <c r="B6" s="76">
        <v>0</v>
      </c>
      <c r="E6" s="296">
        <v>1228080300</v>
      </c>
      <c r="F6" s="292">
        <f>B73</f>
        <v>0.46</v>
      </c>
      <c r="H6" s="111" t="s">
        <v>10</v>
      </c>
      <c r="I6" s="111">
        <f>SUM(I2:I5)</f>
        <v>306.88</v>
      </c>
      <c r="J6" s="111"/>
      <c r="P6" s="138"/>
    </row>
    <row r="7" spans="1:16" x14ac:dyDescent="0.25">
      <c r="A7" t="s">
        <v>87</v>
      </c>
      <c r="B7" s="76">
        <v>123.83</v>
      </c>
      <c r="E7" s="296">
        <v>1228080400</v>
      </c>
      <c r="F7" s="292">
        <f>B74</f>
        <v>9.7899999999999991</v>
      </c>
      <c r="P7" s="138"/>
    </row>
    <row r="8" spans="1:16" x14ac:dyDescent="0.25">
      <c r="A8" t="s">
        <v>102</v>
      </c>
      <c r="B8" s="76">
        <v>0</v>
      </c>
      <c r="E8" s="295" t="s">
        <v>228</v>
      </c>
      <c r="F8" s="292">
        <f>B27</f>
        <v>101.5</v>
      </c>
      <c r="P8" s="138"/>
    </row>
    <row r="9" spans="1:16" x14ac:dyDescent="0.25">
      <c r="A9" t="s">
        <v>111</v>
      </c>
      <c r="B9" s="76">
        <v>132.97999999999999</v>
      </c>
      <c r="E9" s="295" t="s">
        <v>141</v>
      </c>
      <c r="F9" s="292">
        <f>B15</f>
        <v>0</v>
      </c>
      <c r="P9" s="141"/>
    </row>
    <row r="10" spans="1:16" x14ac:dyDescent="0.25">
      <c r="A10" t="s">
        <v>120</v>
      </c>
      <c r="B10" s="76">
        <v>0</v>
      </c>
      <c r="E10" s="295" t="s">
        <v>550</v>
      </c>
      <c r="F10" s="292">
        <f>B75</f>
        <v>58.48</v>
      </c>
      <c r="P10" s="138"/>
    </row>
    <row r="11" spans="1:16" x14ac:dyDescent="0.25">
      <c r="A11" t="s">
        <v>126</v>
      </c>
      <c r="B11" s="76">
        <v>0</v>
      </c>
      <c r="E11" s="295" t="s">
        <v>42</v>
      </c>
      <c r="F11" s="292">
        <f>B2</f>
        <v>85.47</v>
      </c>
      <c r="P11" s="138"/>
    </row>
    <row r="12" spans="1:16" x14ac:dyDescent="0.25">
      <c r="A12" t="s">
        <v>128</v>
      </c>
      <c r="B12" s="76">
        <v>26.47</v>
      </c>
      <c r="E12" s="295" t="s">
        <v>282</v>
      </c>
      <c r="F12" s="292">
        <f>B32</f>
        <v>89.99</v>
      </c>
      <c r="G12" s="111"/>
      <c r="P12" s="138"/>
    </row>
    <row r="13" spans="1:16" x14ac:dyDescent="0.25">
      <c r="A13" t="s">
        <v>130</v>
      </c>
      <c r="B13" s="76">
        <v>92.39</v>
      </c>
      <c r="E13" s="295" t="s">
        <v>182</v>
      </c>
      <c r="F13" s="292">
        <f>B21</f>
        <v>78.59</v>
      </c>
      <c r="P13" s="138"/>
    </row>
    <row r="14" spans="1:16" x14ac:dyDescent="0.25">
      <c r="A14" t="s">
        <v>135</v>
      </c>
      <c r="B14" s="76">
        <v>62.56</v>
      </c>
      <c r="E14" s="295" t="s">
        <v>216</v>
      </c>
      <c r="F14" s="292">
        <f>B26</f>
        <v>67.290000000000006</v>
      </c>
      <c r="P14" s="138"/>
    </row>
    <row r="15" spans="1:16" x14ac:dyDescent="0.25">
      <c r="A15" t="s">
        <v>141</v>
      </c>
      <c r="B15" s="76">
        <v>0</v>
      </c>
      <c r="E15" s="295" t="s">
        <v>146</v>
      </c>
      <c r="F15" s="76">
        <f>B16</f>
        <v>41.22</v>
      </c>
      <c r="P15" s="138"/>
    </row>
    <row r="16" spans="1:16" x14ac:dyDescent="0.25">
      <c r="A16" s="295" t="s">
        <v>146</v>
      </c>
      <c r="B16" s="76">
        <v>41.22</v>
      </c>
      <c r="E16" s="295" t="s">
        <v>321</v>
      </c>
      <c r="F16" s="76">
        <f>B37</f>
        <v>72.900000000000006</v>
      </c>
      <c r="P16" s="138"/>
    </row>
    <row r="17" spans="1:16" x14ac:dyDescent="0.25">
      <c r="A17" t="s">
        <v>150</v>
      </c>
      <c r="B17" s="76">
        <v>112.1</v>
      </c>
      <c r="E17" s="295" t="s">
        <v>421</v>
      </c>
      <c r="F17" s="76">
        <f>B48</f>
        <v>62.5</v>
      </c>
      <c r="P17" s="138"/>
    </row>
    <row r="18" spans="1:16" x14ac:dyDescent="0.25">
      <c r="A18" t="s">
        <v>168</v>
      </c>
      <c r="B18" s="76">
        <v>112.75</v>
      </c>
      <c r="E18" s="295" t="s">
        <v>534</v>
      </c>
      <c r="F18" s="76">
        <f>B70</f>
        <v>20.03</v>
      </c>
      <c r="P18" s="138"/>
    </row>
    <row r="19" spans="1:16" x14ac:dyDescent="0.25">
      <c r="A19" t="s">
        <v>176</v>
      </c>
      <c r="B19" s="76">
        <v>52.37</v>
      </c>
      <c r="E19" s="295" t="s">
        <v>556</v>
      </c>
      <c r="F19" s="76">
        <f>B76</f>
        <v>0</v>
      </c>
      <c r="P19" s="138"/>
    </row>
    <row r="20" spans="1:16" x14ac:dyDescent="0.25">
      <c r="A20" t="s">
        <v>180</v>
      </c>
      <c r="B20" s="76">
        <v>120.08</v>
      </c>
      <c r="E20" s="295" t="s">
        <v>560</v>
      </c>
      <c r="F20" s="76">
        <f>B77</f>
        <v>1.98</v>
      </c>
      <c r="P20" s="138"/>
    </row>
    <row r="21" spans="1:16" x14ac:dyDescent="0.25">
      <c r="A21" t="s">
        <v>182</v>
      </c>
      <c r="B21" s="76">
        <v>78.59</v>
      </c>
      <c r="E21" s="111" t="s">
        <v>10</v>
      </c>
      <c r="F21" s="83">
        <f>SUM(F2:F20)</f>
        <v>887.49</v>
      </c>
      <c r="P21" s="138"/>
    </row>
    <row r="22" spans="1:16" x14ac:dyDescent="0.25">
      <c r="A22" t="s">
        <v>190</v>
      </c>
      <c r="B22" s="76">
        <v>0</v>
      </c>
      <c r="P22" s="141"/>
    </row>
    <row r="23" spans="1:16" x14ac:dyDescent="0.25">
      <c r="A23" t="s">
        <v>198</v>
      </c>
      <c r="B23" s="76">
        <v>11.14</v>
      </c>
      <c r="P23" s="138"/>
    </row>
    <row r="24" spans="1:16" x14ac:dyDescent="0.25">
      <c r="A24" t="s">
        <v>201</v>
      </c>
      <c r="B24" s="76">
        <v>84.8</v>
      </c>
      <c r="P24" s="138"/>
    </row>
    <row r="25" spans="1:16" x14ac:dyDescent="0.25">
      <c r="A25" t="s">
        <v>212</v>
      </c>
      <c r="B25" s="76">
        <v>0</v>
      </c>
      <c r="P25" s="138"/>
    </row>
    <row r="26" spans="1:16" x14ac:dyDescent="0.25">
      <c r="A26" t="s">
        <v>216</v>
      </c>
      <c r="B26" s="76">
        <v>67.290000000000006</v>
      </c>
      <c r="P26" s="141"/>
    </row>
    <row r="27" spans="1:16" x14ac:dyDescent="0.25">
      <c r="A27" t="s">
        <v>228</v>
      </c>
      <c r="B27" s="76">
        <v>101.5</v>
      </c>
      <c r="P27" s="138"/>
    </row>
    <row r="28" spans="1:16" x14ac:dyDescent="0.25">
      <c r="A28" t="s">
        <v>236</v>
      </c>
      <c r="B28" s="76">
        <v>0</v>
      </c>
      <c r="P28" s="138"/>
    </row>
    <row r="29" spans="1:16" x14ac:dyDescent="0.25">
      <c r="A29" t="s">
        <v>262</v>
      </c>
      <c r="B29" s="76">
        <v>126.71</v>
      </c>
      <c r="P29" s="138"/>
    </row>
    <row r="30" spans="1:16" x14ac:dyDescent="0.25">
      <c r="A30" t="s">
        <v>270</v>
      </c>
      <c r="B30" s="76">
        <v>184.32</v>
      </c>
      <c r="P30" s="141"/>
    </row>
    <row r="31" spans="1:16" x14ac:dyDescent="0.25">
      <c r="A31" t="s">
        <v>274</v>
      </c>
      <c r="B31" s="76">
        <v>269.73</v>
      </c>
      <c r="P31" s="138"/>
    </row>
    <row r="32" spans="1:16" x14ac:dyDescent="0.25">
      <c r="A32" t="s">
        <v>282</v>
      </c>
      <c r="B32" s="76">
        <v>89.99</v>
      </c>
      <c r="P32" s="138"/>
    </row>
    <row r="33" spans="1:16" x14ac:dyDescent="0.25">
      <c r="A33" t="s">
        <v>288</v>
      </c>
      <c r="B33" s="76">
        <v>18.64</v>
      </c>
      <c r="P33" s="138"/>
    </row>
    <row r="34" spans="1:16" x14ac:dyDescent="0.25">
      <c r="A34" t="s">
        <v>296</v>
      </c>
      <c r="B34" s="76">
        <v>157.77000000000001</v>
      </c>
      <c r="P34" s="138"/>
    </row>
    <row r="35" spans="1:16" x14ac:dyDescent="0.25">
      <c r="A35" t="s">
        <v>298</v>
      </c>
      <c r="B35" s="76">
        <v>146.44999999999999</v>
      </c>
      <c r="P35" s="138"/>
    </row>
    <row r="36" spans="1:16" x14ac:dyDescent="0.25">
      <c r="A36" t="s">
        <v>314</v>
      </c>
      <c r="B36" s="76">
        <v>55.41</v>
      </c>
      <c r="P36" s="138"/>
    </row>
    <row r="37" spans="1:16" x14ac:dyDescent="0.25">
      <c r="A37" s="295" t="s">
        <v>321</v>
      </c>
      <c r="B37" s="76">
        <v>72.900000000000006</v>
      </c>
      <c r="P37" s="141"/>
    </row>
    <row r="38" spans="1:16" x14ac:dyDescent="0.25">
      <c r="A38" t="s">
        <v>331</v>
      </c>
      <c r="B38" s="76">
        <v>157.69999999999999</v>
      </c>
      <c r="P38" s="138"/>
    </row>
    <row r="39" spans="1:16" x14ac:dyDescent="0.25">
      <c r="A39" t="s">
        <v>339</v>
      </c>
      <c r="B39" s="76">
        <v>0</v>
      </c>
      <c r="P39" s="138"/>
    </row>
    <row r="40" spans="1:16" x14ac:dyDescent="0.25">
      <c r="A40" t="s">
        <v>350</v>
      </c>
      <c r="B40" s="76">
        <v>123.89</v>
      </c>
      <c r="P40" s="138"/>
    </row>
    <row r="41" spans="1:16" x14ac:dyDescent="0.25">
      <c r="A41" t="s">
        <v>358</v>
      </c>
      <c r="B41" s="76">
        <v>198.15</v>
      </c>
      <c r="P41" s="138"/>
    </row>
    <row r="42" spans="1:16" x14ac:dyDescent="0.25">
      <c r="A42" t="s">
        <v>368</v>
      </c>
      <c r="B42" s="76">
        <v>9.7799999999999994</v>
      </c>
      <c r="P42" s="138"/>
    </row>
    <row r="43" spans="1:16" x14ac:dyDescent="0.25">
      <c r="A43" t="s">
        <v>375</v>
      </c>
      <c r="B43" s="76">
        <v>28.6</v>
      </c>
      <c r="P43" s="138"/>
    </row>
    <row r="44" spans="1:16" x14ac:dyDescent="0.25">
      <c r="A44" s="78" t="s">
        <v>888</v>
      </c>
      <c r="B44" s="76">
        <v>0</v>
      </c>
      <c r="P44" s="138"/>
    </row>
    <row r="45" spans="1:16" x14ac:dyDescent="0.25">
      <c r="A45" t="s">
        <v>394</v>
      </c>
      <c r="B45" s="76">
        <v>51.41</v>
      </c>
      <c r="P45" s="138"/>
    </row>
    <row r="46" spans="1:16" x14ac:dyDescent="0.25">
      <c r="A46" t="s">
        <v>399</v>
      </c>
      <c r="B46" s="76">
        <v>57.76</v>
      </c>
      <c r="P46" s="138"/>
    </row>
    <row r="47" spans="1:16" x14ac:dyDescent="0.25">
      <c r="A47" t="s">
        <v>413</v>
      </c>
      <c r="B47" s="76">
        <v>0</v>
      </c>
      <c r="P47" s="141"/>
    </row>
    <row r="48" spans="1:16" x14ac:dyDescent="0.25">
      <c r="A48" s="295" t="s">
        <v>421</v>
      </c>
      <c r="B48" s="76">
        <v>62.5</v>
      </c>
      <c r="P48" s="138"/>
    </row>
    <row r="49" spans="1:16" x14ac:dyDescent="0.25">
      <c r="A49" t="s">
        <v>425</v>
      </c>
      <c r="B49" s="76">
        <v>0</v>
      </c>
      <c r="P49" s="138"/>
    </row>
    <row r="50" spans="1:16" x14ac:dyDescent="0.25">
      <c r="A50" t="s">
        <v>435</v>
      </c>
      <c r="B50" s="76">
        <v>73.819999999999993</v>
      </c>
      <c r="P50" s="138"/>
    </row>
    <row r="51" spans="1:16" x14ac:dyDescent="0.25">
      <c r="A51" t="s">
        <v>442</v>
      </c>
      <c r="B51" s="76">
        <v>45.66</v>
      </c>
      <c r="P51" s="138"/>
    </row>
    <row r="52" spans="1:16" x14ac:dyDescent="0.25">
      <c r="A52" t="s">
        <v>444</v>
      </c>
      <c r="B52" s="76">
        <v>51.6</v>
      </c>
      <c r="P52" s="138"/>
    </row>
    <row r="53" spans="1:16" x14ac:dyDescent="0.25">
      <c r="A53" t="s">
        <v>452</v>
      </c>
      <c r="B53" s="76">
        <v>99.14</v>
      </c>
      <c r="P53" s="138"/>
    </row>
    <row r="54" spans="1:16" x14ac:dyDescent="0.25">
      <c r="A54" t="s">
        <v>454</v>
      </c>
      <c r="B54" s="76">
        <v>44.02</v>
      </c>
      <c r="P54" s="138"/>
    </row>
    <row r="55" spans="1:16" x14ac:dyDescent="0.25">
      <c r="A55" t="s">
        <v>459</v>
      </c>
      <c r="B55" s="76">
        <v>0</v>
      </c>
      <c r="P55" s="138"/>
    </row>
    <row r="56" spans="1:16" x14ac:dyDescent="0.25">
      <c r="A56" t="s">
        <v>464</v>
      </c>
      <c r="B56" s="76">
        <v>43.18</v>
      </c>
      <c r="P56" s="138"/>
    </row>
    <row r="57" spans="1:16" x14ac:dyDescent="0.25">
      <c r="A57" t="s">
        <v>476</v>
      </c>
      <c r="B57" s="76">
        <v>59.53</v>
      </c>
      <c r="P57" s="144"/>
    </row>
    <row r="58" spans="1:16" x14ac:dyDescent="0.25">
      <c r="A58" t="s">
        <v>482</v>
      </c>
      <c r="B58" s="76">
        <v>95.7</v>
      </c>
      <c r="P58" s="138"/>
    </row>
    <row r="59" spans="1:16" x14ac:dyDescent="0.25">
      <c r="A59" t="s">
        <v>486</v>
      </c>
      <c r="B59" s="76">
        <v>0</v>
      </c>
      <c r="P59" s="141"/>
    </row>
    <row r="60" spans="1:16" x14ac:dyDescent="0.25">
      <c r="A60" s="78" t="s">
        <v>889</v>
      </c>
      <c r="B60" s="76">
        <v>103.88</v>
      </c>
      <c r="P60" s="138"/>
    </row>
    <row r="61" spans="1:16" x14ac:dyDescent="0.25">
      <c r="A61" t="s">
        <v>493</v>
      </c>
      <c r="B61" s="76">
        <v>86.85</v>
      </c>
      <c r="P61" s="138"/>
    </row>
    <row r="62" spans="1:16" x14ac:dyDescent="0.25">
      <c r="A62" t="s">
        <v>500</v>
      </c>
      <c r="B62" s="76">
        <v>0</v>
      </c>
      <c r="P62" s="138"/>
    </row>
    <row r="63" spans="1:16" x14ac:dyDescent="0.25">
      <c r="A63" t="s">
        <v>502</v>
      </c>
      <c r="B63" s="76">
        <v>169.95</v>
      </c>
      <c r="P63" s="138"/>
    </row>
    <row r="64" spans="1:16" x14ac:dyDescent="0.25">
      <c r="A64" t="s">
        <v>504</v>
      </c>
      <c r="B64" s="76">
        <v>0</v>
      </c>
      <c r="P64" s="138"/>
    </row>
    <row r="65" spans="1:16" x14ac:dyDescent="0.25">
      <c r="A65" t="s">
        <v>512</v>
      </c>
      <c r="B65" s="76">
        <v>159.79</v>
      </c>
      <c r="P65" s="138"/>
    </row>
    <row r="66" spans="1:16" x14ac:dyDescent="0.25">
      <c r="A66" t="s">
        <v>515</v>
      </c>
      <c r="B66" s="76">
        <v>0</v>
      </c>
      <c r="P66" s="138"/>
    </row>
    <row r="67" spans="1:16" x14ac:dyDescent="0.25">
      <c r="A67" t="s">
        <v>520</v>
      </c>
      <c r="B67" s="76">
        <v>0</v>
      </c>
      <c r="P67" s="24"/>
    </row>
    <row r="68" spans="1:16" x14ac:dyDescent="0.25">
      <c r="A68" t="s">
        <v>525</v>
      </c>
      <c r="B68" s="76">
        <v>37.700000000000003</v>
      </c>
      <c r="P68" s="24"/>
    </row>
    <row r="69" spans="1:16" x14ac:dyDescent="0.25">
      <c r="A69" t="s">
        <v>531</v>
      </c>
      <c r="B69" s="76">
        <v>67.5</v>
      </c>
      <c r="P69" s="24"/>
    </row>
    <row r="70" spans="1:16" x14ac:dyDescent="0.25">
      <c r="A70" s="295" t="s">
        <v>534</v>
      </c>
      <c r="B70" s="76">
        <v>20.03</v>
      </c>
      <c r="P70" s="138"/>
    </row>
    <row r="71" spans="1:16" x14ac:dyDescent="0.25">
      <c r="A71" t="s">
        <v>540</v>
      </c>
      <c r="B71" s="76">
        <v>27.82</v>
      </c>
      <c r="P71" s="293"/>
    </row>
    <row r="72" spans="1:16" x14ac:dyDescent="0.25">
      <c r="A72" t="s">
        <v>546</v>
      </c>
      <c r="B72" s="76">
        <v>10.029999999999999</v>
      </c>
      <c r="P72" s="138"/>
    </row>
    <row r="73" spans="1:16" x14ac:dyDescent="0.25">
      <c r="A73" s="78">
        <v>1228080300</v>
      </c>
      <c r="B73" s="76">
        <v>0.46</v>
      </c>
      <c r="P73" s="138"/>
    </row>
    <row r="74" spans="1:16" x14ac:dyDescent="0.25">
      <c r="A74" s="78">
        <v>1228080400</v>
      </c>
      <c r="B74" s="76">
        <v>9.7899999999999991</v>
      </c>
      <c r="P74" s="138"/>
    </row>
    <row r="75" spans="1:16" x14ac:dyDescent="0.25">
      <c r="A75" t="s">
        <v>550</v>
      </c>
      <c r="B75" s="76">
        <v>58.48</v>
      </c>
      <c r="P75" s="138"/>
    </row>
    <row r="76" spans="1:16" x14ac:dyDescent="0.25">
      <c r="A76" s="295" t="s">
        <v>556</v>
      </c>
      <c r="B76" s="76">
        <v>0</v>
      </c>
      <c r="P76" s="138"/>
    </row>
    <row r="77" spans="1:16" x14ac:dyDescent="0.25">
      <c r="A77" s="295" t="s">
        <v>560</v>
      </c>
      <c r="B77" s="76">
        <v>1.98</v>
      </c>
      <c r="P77" s="138"/>
    </row>
    <row r="78" spans="1:16" x14ac:dyDescent="0.25">
      <c r="A78" s="111" t="s">
        <v>10</v>
      </c>
      <c r="B78" s="83">
        <f>SUM(B2:B77)</f>
        <v>4495.6999999999971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"/>
  <sheetViews>
    <sheetView workbookViewId="0">
      <selection sqref="A1:B1"/>
    </sheetView>
  </sheetViews>
  <sheetFormatPr defaultRowHeight="15" x14ac:dyDescent="0.25"/>
  <cols>
    <col min="1" max="1" width="9.5703125" bestFit="1" customWidth="1"/>
    <col min="2" max="2" width="15.42578125" bestFit="1" customWidth="1"/>
  </cols>
  <sheetData>
    <row r="1" spans="1:2" x14ac:dyDescent="0.25">
      <c r="A1" t="s">
        <v>879</v>
      </c>
      <c r="B1" t="s">
        <v>880</v>
      </c>
    </row>
    <row r="2" spans="1:2" x14ac:dyDescent="0.25">
      <c r="A2" t="s">
        <v>42</v>
      </c>
      <c r="B2">
        <v>66.930000000000007</v>
      </c>
    </row>
    <row r="3" spans="1:2" x14ac:dyDescent="0.25">
      <c r="A3" t="s">
        <v>60</v>
      </c>
      <c r="B3">
        <v>4.08</v>
      </c>
    </row>
    <row r="4" spans="1:2" x14ac:dyDescent="0.25">
      <c r="A4" t="s">
        <v>67</v>
      </c>
      <c r="B4">
        <v>37.97</v>
      </c>
    </row>
    <row r="5" spans="1:2" x14ac:dyDescent="0.25">
      <c r="A5" t="s">
        <v>75</v>
      </c>
      <c r="B5">
        <v>0</v>
      </c>
    </row>
    <row r="6" spans="1:2" x14ac:dyDescent="0.25">
      <c r="A6" t="s">
        <v>83</v>
      </c>
      <c r="B6">
        <v>0</v>
      </c>
    </row>
    <row r="7" spans="1:2" x14ac:dyDescent="0.25">
      <c r="A7" t="s">
        <v>87</v>
      </c>
      <c r="B7">
        <v>101.7</v>
      </c>
    </row>
    <row r="8" spans="1:2" x14ac:dyDescent="0.25">
      <c r="A8" t="s">
        <v>102</v>
      </c>
      <c r="B8">
        <v>0</v>
      </c>
    </row>
    <row r="9" spans="1:2" x14ac:dyDescent="0.25">
      <c r="A9" t="s">
        <v>104</v>
      </c>
      <c r="B9">
        <v>103.73</v>
      </c>
    </row>
    <row r="10" spans="1:2" x14ac:dyDescent="0.25">
      <c r="A10" t="s">
        <v>111</v>
      </c>
      <c r="B10">
        <v>68.11</v>
      </c>
    </row>
    <row r="11" spans="1:2" x14ac:dyDescent="0.25">
      <c r="A11" s="285" t="s">
        <v>120</v>
      </c>
      <c r="B11">
        <v>33.840000000000003</v>
      </c>
    </row>
    <row r="12" spans="1:2" x14ac:dyDescent="0.25">
      <c r="A12" t="s">
        <v>126</v>
      </c>
      <c r="B12">
        <v>40.15</v>
      </c>
    </row>
    <row r="13" spans="1:2" x14ac:dyDescent="0.25">
      <c r="A13" t="s">
        <v>128</v>
      </c>
      <c r="B13">
        <v>26.63</v>
      </c>
    </row>
    <row r="14" spans="1:2" x14ac:dyDescent="0.25">
      <c r="A14" t="s">
        <v>130</v>
      </c>
      <c r="B14">
        <v>46.94</v>
      </c>
    </row>
    <row r="15" spans="1:2" x14ac:dyDescent="0.25">
      <c r="A15" t="s">
        <v>135</v>
      </c>
      <c r="B15">
        <v>20.350000000000001</v>
      </c>
    </row>
    <row r="16" spans="1:2" x14ac:dyDescent="0.25">
      <c r="A16" t="s">
        <v>141</v>
      </c>
      <c r="B16">
        <v>81.459999999999994</v>
      </c>
    </row>
    <row r="17" spans="1:2" x14ac:dyDescent="0.25">
      <c r="A17" t="s">
        <v>146</v>
      </c>
      <c r="B17">
        <v>37.97</v>
      </c>
    </row>
    <row r="18" spans="1:2" x14ac:dyDescent="0.25">
      <c r="A18" t="s">
        <v>150</v>
      </c>
      <c r="B18">
        <v>35.950000000000003</v>
      </c>
    </row>
    <row r="19" spans="1:2" x14ac:dyDescent="0.25">
      <c r="A19" t="s">
        <v>168</v>
      </c>
      <c r="B19">
        <v>78.39</v>
      </c>
    </row>
    <row r="20" spans="1:2" x14ac:dyDescent="0.25">
      <c r="A20" t="s">
        <v>176</v>
      </c>
      <c r="B20">
        <v>43.57</v>
      </c>
    </row>
    <row r="21" spans="1:2" x14ac:dyDescent="0.25">
      <c r="A21" t="s">
        <v>180</v>
      </c>
      <c r="B21">
        <v>97.48</v>
      </c>
    </row>
    <row r="22" spans="1:2" x14ac:dyDescent="0.25">
      <c r="A22" t="s">
        <v>182</v>
      </c>
      <c r="B22">
        <v>85.3</v>
      </c>
    </row>
    <row r="23" spans="1:2" x14ac:dyDescent="0.25">
      <c r="A23" t="s">
        <v>190</v>
      </c>
      <c r="B23">
        <v>0</v>
      </c>
    </row>
    <row r="24" spans="1:2" x14ac:dyDescent="0.25">
      <c r="A24" t="s">
        <v>198</v>
      </c>
      <c r="B24">
        <v>37.4</v>
      </c>
    </row>
    <row r="25" spans="1:2" x14ac:dyDescent="0.25">
      <c r="A25" t="s">
        <v>201</v>
      </c>
      <c r="B25">
        <v>70.209999999999994</v>
      </c>
    </row>
    <row r="26" spans="1:2" x14ac:dyDescent="0.25">
      <c r="A26" t="s">
        <v>212</v>
      </c>
      <c r="B26">
        <v>0</v>
      </c>
    </row>
    <row r="27" spans="1:2" x14ac:dyDescent="0.25">
      <c r="A27" t="s">
        <v>216</v>
      </c>
      <c r="B27">
        <v>52.47</v>
      </c>
    </row>
    <row r="28" spans="1:2" x14ac:dyDescent="0.25">
      <c r="A28" t="s">
        <v>228</v>
      </c>
      <c r="B28">
        <v>82.31</v>
      </c>
    </row>
    <row r="29" spans="1:2" x14ac:dyDescent="0.25">
      <c r="A29" t="s">
        <v>236</v>
      </c>
      <c r="B29">
        <v>0</v>
      </c>
    </row>
    <row r="30" spans="1:2" x14ac:dyDescent="0.25">
      <c r="A30" t="s">
        <v>243</v>
      </c>
      <c r="B30">
        <v>117.53</v>
      </c>
    </row>
    <row r="31" spans="1:2" x14ac:dyDescent="0.25">
      <c r="A31" t="s">
        <v>262</v>
      </c>
      <c r="B31">
        <v>149.85</v>
      </c>
    </row>
    <row r="32" spans="1:2" x14ac:dyDescent="0.25">
      <c r="A32" t="s">
        <v>270</v>
      </c>
      <c r="B32">
        <v>0</v>
      </c>
    </row>
    <row r="33" spans="1:2" x14ac:dyDescent="0.25">
      <c r="A33" t="s">
        <v>274</v>
      </c>
      <c r="B33">
        <v>160.94999999999999</v>
      </c>
    </row>
    <row r="34" spans="1:2" x14ac:dyDescent="0.25">
      <c r="A34" t="s">
        <v>282</v>
      </c>
      <c r="B34">
        <v>115.97</v>
      </c>
    </row>
    <row r="35" spans="1:2" x14ac:dyDescent="0.25">
      <c r="A35" t="s">
        <v>288</v>
      </c>
      <c r="B35">
        <v>19.23</v>
      </c>
    </row>
    <row r="36" spans="1:2" x14ac:dyDescent="0.25">
      <c r="A36" t="s">
        <v>296</v>
      </c>
      <c r="B36">
        <v>158.19999999999999</v>
      </c>
    </row>
    <row r="37" spans="1:2" x14ac:dyDescent="0.25">
      <c r="A37" t="s">
        <v>298</v>
      </c>
      <c r="B37">
        <v>133.6</v>
      </c>
    </row>
    <row r="38" spans="1:2" x14ac:dyDescent="0.25">
      <c r="A38" t="s">
        <v>314</v>
      </c>
      <c r="B38">
        <v>0.09</v>
      </c>
    </row>
    <row r="39" spans="1:2" x14ac:dyDescent="0.25">
      <c r="A39" t="s">
        <v>321</v>
      </c>
      <c r="B39">
        <v>56.83</v>
      </c>
    </row>
    <row r="40" spans="1:2" x14ac:dyDescent="0.25">
      <c r="A40" t="s">
        <v>331</v>
      </c>
      <c r="B40">
        <v>142.91999999999999</v>
      </c>
    </row>
    <row r="41" spans="1:2" x14ac:dyDescent="0.25">
      <c r="A41" t="s">
        <v>339</v>
      </c>
      <c r="B41">
        <v>68.05</v>
      </c>
    </row>
    <row r="42" spans="1:2" x14ac:dyDescent="0.25">
      <c r="A42" t="s">
        <v>350</v>
      </c>
      <c r="B42">
        <v>117.57</v>
      </c>
    </row>
    <row r="43" spans="1:2" x14ac:dyDescent="0.25">
      <c r="A43" t="s">
        <v>358</v>
      </c>
      <c r="B43">
        <v>150.79</v>
      </c>
    </row>
    <row r="44" spans="1:2" x14ac:dyDescent="0.25">
      <c r="A44" t="s">
        <v>368</v>
      </c>
      <c r="B44">
        <v>7.64</v>
      </c>
    </row>
    <row r="45" spans="1:2" x14ac:dyDescent="0.25">
      <c r="A45" t="s">
        <v>375</v>
      </c>
      <c r="B45">
        <v>21.2</v>
      </c>
    </row>
    <row r="46" spans="1:2" x14ac:dyDescent="0.25">
      <c r="A46" t="s">
        <v>385</v>
      </c>
      <c r="B46">
        <v>0</v>
      </c>
    </row>
    <row r="47" spans="1:2" x14ac:dyDescent="0.25">
      <c r="A47" t="s">
        <v>394</v>
      </c>
      <c r="B47">
        <v>50.24</v>
      </c>
    </row>
    <row r="48" spans="1:2" x14ac:dyDescent="0.25">
      <c r="A48" t="s">
        <v>399</v>
      </c>
      <c r="B48">
        <v>73.040000000000006</v>
      </c>
    </row>
    <row r="49" spans="1:2" x14ac:dyDescent="0.25">
      <c r="A49" t="s">
        <v>413</v>
      </c>
      <c r="B49">
        <v>15.06</v>
      </c>
    </row>
    <row r="50" spans="1:2" x14ac:dyDescent="0.25">
      <c r="A50" t="s">
        <v>421</v>
      </c>
      <c r="B50">
        <v>34.630000000000003</v>
      </c>
    </row>
    <row r="51" spans="1:2" x14ac:dyDescent="0.25">
      <c r="A51" t="s">
        <v>425</v>
      </c>
      <c r="B51">
        <v>0</v>
      </c>
    </row>
    <row r="52" spans="1:2" x14ac:dyDescent="0.25">
      <c r="A52" t="s">
        <v>435</v>
      </c>
      <c r="B52">
        <v>58.05</v>
      </c>
    </row>
    <row r="53" spans="1:2" x14ac:dyDescent="0.25">
      <c r="A53" t="s">
        <v>442</v>
      </c>
      <c r="B53">
        <v>47.11</v>
      </c>
    </row>
    <row r="54" spans="1:2" x14ac:dyDescent="0.25">
      <c r="A54" t="s">
        <v>444</v>
      </c>
      <c r="B54">
        <v>38.06</v>
      </c>
    </row>
    <row r="55" spans="1:2" x14ac:dyDescent="0.25">
      <c r="A55" t="s">
        <v>452</v>
      </c>
      <c r="B55">
        <v>80.05</v>
      </c>
    </row>
    <row r="56" spans="1:2" x14ac:dyDescent="0.25">
      <c r="A56" t="s">
        <v>454</v>
      </c>
      <c r="B56">
        <v>36.78</v>
      </c>
    </row>
    <row r="57" spans="1:2" x14ac:dyDescent="0.25">
      <c r="A57" t="s">
        <v>459</v>
      </c>
      <c r="B57">
        <v>0</v>
      </c>
    </row>
    <row r="58" spans="1:2" x14ac:dyDescent="0.25">
      <c r="A58" t="s">
        <v>464</v>
      </c>
      <c r="B58">
        <v>10.57</v>
      </c>
    </row>
    <row r="59" spans="1:2" x14ac:dyDescent="0.25">
      <c r="A59" t="s">
        <v>476</v>
      </c>
      <c r="B59">
        <v>41.69</v>
      </c>
    </row>
    <row r="60" spans="1:2" x14ac:dyDescent="0.25">
      <c r="A60" t="s">
        <v>482</v>
      </c>
      <c r="B60">
        <v>70.95</v>
      </c>
    </row>
    <row r="61" spans="1:2" x14ac:dyDescent="0.25">
      <c r="A61" t="s">
        <v>486</v>
      </c>
      <c r="B61">
        <v>0</v>
      </c>
    </row>
    <row r="62" spans="1:2" x14ac:dyDescent="0.25">
      <c r="A62" t="s">
        <v>493</v>
      </c>
      <c r="B62">
        <v>76.33</v>
      </c>
    </row>
    <row r="63" spans="1:2" x14ac:dyDescent="0.25">
      <c r="A63" t="s">
        <v>500</v>
      </c>
      <c r="B63">
        <v>218.69</v>
      </c>
    </row>
    <row r="64" spans="1:2" x14ac:dyDescent="0.25">
      <c r="A64" t="s">
        <v>502</v>
      </c>
      <c r="B64">
        <v>106.83</v>
      </c>
    </row>
    <row r="65" spans="1:2" x14ac:dyDescent="0.25">
      <c r="A65" t="s">
        <v>504</v>
      </c>
      <c r="B65">
        <v>0</v>
      </c>
    </row>
    <row r="66" spans="1:2" x14ac:dyDescent="0.25">
      <c r="A66" t="s">
        <v>515</v>
      </c>
      <c r="B66">
        <v>0</v>
      </c>
    </row>
    <row r="67" spans="1:2" x14ac:dyDescent="0.25">
      <c r="A67" t="s">
        <v>520</v>
      </c>
      <c r="B67">
        <v>0</v>
      </c>
    </row>
    <row r="68" spans="1:2" x14ac:dyDescent="0.25">
      <c r="A68" t="s">
        <v>525</v>
      </c>
      <c r="B68">
        <v>37.44</v>
      </c>
    </row>
    <row r="69" spans="1:2" x14ac:dyDescent="0.25">
      <c r="A69" t="s">
        <v>531</v>
      </c>
      <c r="B69">
        <v>0</v>
      </c>
    </row>
    <row r="70" spans="1:2" x14ac:dyDescent="0.25">
      <c r="A70" t="s">
        <v>534</v>
      </c>
      <c r="B70">
        <v>15.69</v>
      </c>
    </row>
    <row r="71" spans="1:2" x14ac:dyDescent="0.25">
      <c r="A71" t="s">
        <v>540</v>
      </c>
      <c r="B71">
        <v>6.84</v>
      </c>
    </row>
    <row r="72" spans="1:2" x14ac:dyDescent="0.25">
      <c r="A72" t="s">
        <v>546</v>
      </c>
      <c r="B72">
        <v>8.15</v>
      </c>
    </row>
    <row r="73" spans="1:2" x14ac:dyDescent="0.25">
      <c r="A73" t="s">
        <v>550</v>
      </c>
      <c r="B73">
        <v>37.24</v>
      </c>
    </row>
    <row r="74" spans="1:2" x14ac:dyDescent="0.25">
      <c r="A74" t="s">
        <v>556</v>
      </c>
      <c r="B74">
        <v>0</v>
      </c>
    </row>
    <row r="75" spans="1:2" x14ac:dyDescent="0.25">
      <c r="A75" t="s">
        <v>560</v>
      </c>
      <c r="B75">
        <v>1.9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8"/>
  <sheetViews>
    <sheetView workbookViewId="0">
      <selection activeCell="H22" sqref="H22"/>
    </sheetView>
  </sheetViews>
  <sheetFormatPr defaultRowHeight="15" x14ac:dyDescent="0.25"/>
  <cols>
    <col min="1" max="1" width="13.140625" bestFit="1" customWidth="1"/>
    <col min="2" max="2" width="22.42578125" bestFit="1" customWidth="1"/>
    <col min="5" max="5" width="11" bestFit="1" customWidth="1"/>
    <col min="8" max="8" width="12.28515625" bestFit="1" customWidth="1"/>
    <col min="11" max="11" width="12.28515625" bestFit="1" customWidth="1"/>
    <col min="14" max="14" width="16.7109375" bestFit="1" customWidth="1"/>
  </cols>
  <sheetData>
    <row r="2" spans="1:14" x14ac:dyDescent="0.25">
      <c r="E2" s="111" t="s">
        <v>884</v>
      </c>
      <c r="H2" s="111" t="s">
        <v>885</v>
      </c>
      <c r="K2" s="111" t="s">
        <v>886</v>
      </c>
      <c r="N2" s="111" t="s">
        <v>887</v>
      </c>
    </row>
    <row r="3" spans="1:14" x14ac:dyDescent="0.25">
      <c r="A3" s="286" t="s">
        <v>881</v>
      </c>
      <c r="B3" t="s">
        <v>883</v>
      </c>
      <c r="E3" t="str">
        <f>A6</f>
        <v>0000900600</v>
      </c>
      <c r="F3">
        <f>B6</f>
        <v>37.97</v>
      </c>
      <c r="H3" t="str">
        <f>A49</f>
        <v>0000907000</v>
      </c>
      <c r="I3">
        <f>B49</f>
        <v>50.24</v>
      </c>
      <c r="K3" t="s">
        <v>10</v>
      </c>
      <c r="L3" s="289">
        <f>SUM(B4:B77)-F13-I7</f>
        <v>2873.2200000000007</v>
      </c>
      <c r="N3" s="111">
        <f>SUM(F13,I7,L3)</f>
        <v>3738.7000000000007</v>
      </c>
    </row>
    <row r="4" spans="1:14" x14ac:dyDescent="0.25">
      <c r="A4" s="287" t="s">
        <v>42</v>
      </c>
      <c r="B4">
        <v>66.930000000000007</v>
      </c>
      <c r="E4" t="str">
        <f>A40</f>
        <v>0000905600</v>
      </c>
      <c r="F4">
        <f>B40</f>
        <v>0.09</v>
      </c>
      <c r="H4" t="str">
        <f>A54</f>
        <v>0000908500</v>
      </c>
      <c r="I4">
        <f>B54</f>
        <v>58.05</v>
      </c>
    </row>
    <row r="5" spans="1:14" x14ac:dyDescent="0.25">
      <c r="A5" s="287" t="s">
        <v>60</v>
      </c>
      <c r="B5">
        <v>4.08</v>
      </c>
      <c r="E5" t="str">
        <f>A73</f>
        <v>1228080100</v>
      </c>
      <c r="F5">
        <f>B73</f>
        <v>6.84</v>
      </c>
      <c r="H5" t="str">
        <f>A44</f>
        <v>0000906100</v>
      </c>
      <c r="I5">
        <f>B44</f>
        <v>117.57</v>
      </c>
    </row>
    <row r="6" spans="1:14" x14ac:dyDescent="0.25">
      <c r="A6" s="287" t="s">
        <v>67</v>
      </c>
      <c r="B6">
        <v>37.97</v>
      </c>
      <c r="E6" t="str">
        <f>A30</f>
        <v>0000904100</v>
      </c>
      <c r="F6">
        <f>B30</f>
        <v>82.31</v>
      </c>
      <c r="H6" t="str">
        <f>A50</f>
        <v>0000907100</v>
      </c>
      <c r="I6" s="288">
        <f>B50</f>
        <v>73.040000000000006</v>
      </c>
    </row>
    <row r="7" spans="1:14" x14ac:dyDescent="0.25">
      <c r="A7" s="287" t="s">
        <v>75</v>
      </c>
      <c r="B7">
        <v>0</v>
      </c>
      <c r="E7" t="str">
        <f>A18</f>
        <v>0000902500</v>
      </c>
      <c r="F7">
        <f>B18</f>
        <v>81.459999999999994</v>
      </c>
      <c r="H7" s="111" t="s">
        <v>10</v>
      </c>
      <c r="I7" s="111">
        <f>SUM(I3:I6)</f>
        <v>298.89999999999998</v>
      </c>
    </row>
    <row r="8" spans="1:14" x14ac:dyDescent="0.25">
      <c r="A8" s="287" t="s">
        <v>83</v>
      </c>
      <c r="B8">
        <v>0</v>
      </c>
      <c r="E8" t="str">
        <f>A75</f>
        <v>1228150200</v>
      </c>
      <c r="F8">
        <f>B75</f>
        <v>37.24</v>
      </c>
    </row>
    <row r="9" spans="1:14" x14ac:dyDescent="0.25">
      <c r="A9" s="287" t="s">
        <v>87</v>
      </c>
      <c r="B9">
        <v>101.7</v>
      </c>
      <c r="E9" t="str">
        <f>A4</f>
        <v>0000900100</v>
      </c>
      <c r="F9">
        <f>B4</f>
        <v>66.930000000000007</v>
      </c>
    </row>
    <row r="10" spans="1:14" x14ac:dyDescent="0.25">
      <c r="A10" s="287" t="s">
        <v>102</v>
      </c>
      <c r="B10">
        <v>0</v>
      </c>
      <c r="E10" t="str">
        <f>A36</f>
        <v>0000905000</v>
      </c>
      <c r="F10">
        <f>B36</f>
        <v>115.97</v>
      </c>
    </row>
    <row r="11" spans="1:14" x14ac:dyDescent="0.25">
      <c r="A11" s="287" t="s">
        <v>104</v>
      </c>
      <c r="B11">
        <v>103.73</v>
      </c>
      <c r="E11" t="str">
        <f>A24</f>
        <v>0000903300</v>
      </c>
      <c r="F11">
        <f>B24</f>
        <v>85.3</v>
      </c>
    </row>
    <row r="12" spans="1:14" x14ac:dyDescent="0.25">
      <c r="A12" s="287" t="s">
        <v>111</v>
      </c>
      <c r="B12">
        <v>68.11</v>
      </c>
      <c r="E12" t="str">
        <f>A29</f>
        <v>0000903900</v>
      </c>
      <c r="F12" s="288">
        <f>B29</f>
        <v>52.47</v>
      </c>
    </row>
    <row r="13" spans="1:14" x14ac:dyDescent="0.25">
      <c r="A13" s="287" t="s">
        <v>120</v>
      </c>
      <c r="B13">
        <v>33.840000000000003</v>
      </c>
      <c r="E13" s="111" t="s">
        <v>10</v>
      </c>
      <c r="F13" s="289">
        <f>SUM(F3:F12)</f>
        <v>566.58000000000004</v>
      </c>
    </row>
    <row r="14" spans="1:14" x14ac:dyDescent="0.25">
      <c r="A14" s="287" t="s">
        <v>126</v>
      </c>
      <c r="B14">
        <v>40.15</v>
      </c>
    </row>
    <row r="15" spans="1:14" x14ac:dyDescent="0.25">
      <c r="A15" s="287" t="s">
        <v>128</v>
      </c>
      <c r="B15">
        <v>26.63</v>
      </c>
    </row>
    <row r="16" spans="1:14" x14ac:dyDescent="0.25">
      <c r="A16" s="287" t="s">
        <v>130</v>
      </c>
      <c r="B16">
        <v>46.94</v>
      </c>
    </row>
    <row r="17" spans="1:2" x14ac:dyDescent="0.25">
      <c r="A17" s="287" t="s">
        <v>135</v>
      </c>
      <c r="B17">
        <v>20.350000000000001</v>
      </c>
    </row>
    <row r="18" spans="1:2" x14ac:dyDescent="0.25">
      <c r="A18" s="287" t="s">
        <v>141</v>
      </c>
      <c r="B18">
        <v>81.459999999999994</v>
      </c>
    </row>
    <row r="19" spans="1:2" x14ac:dyDescent="0.25">
      <c r="A19" s="287" t="s">
        <v>146</v>
      </c>
      <c r="B19">
        <v>37.97</v>
      </c>
    </row>
    <row r="20" spans="1:2" x14ac:dyDescent="0.25">
      <c r="A20" s="287" t="s">
        <v>150</v>
      </c>
      <c r="B20">
        <v>35.950000000000003</v>
      </c>
    </row>
    <row r="21" spans="1:2" x14ac:dyDescent="0.25">
      <c r="A21" s="287" t="s">
        <v>168</v>
      </c>
      <c r="B21">
        <v>78.39</v>
      </c>
    </row>
    <row r="22" spans="1:2" x14ac:dyDescent="0.25">
      <c r="A22" s="287" t="s">
        <v>176</v>
      </c>
      <c r="B22">
        <v>43.57</v>
      </c>
    </row>
    <row r="23" spans="1:2" x14ac:dyDescent="0.25">
      <c r="A23" s="287" t="s">
        <v>180</v>
      </c>
      <c r="B23">
        <v>97.48</v>
      </c>
    </row>
    <row r="24" spans="1:2" x14ac:dyDescent="0.25">
      <c r="A24" s="287" t="s">
        <v>182</v>
      </c>
      <c r="B24">
        <v>85.3</v>
      </c>
    </row>
    <row r="25" spans="1:2" x14ac:dyDescent="0.25">
      <c r="A25" s="287" t="s">
        <v>190</v>
      </c>
      <c r="B25">
        <v>0</v>
      </c>
    </row>
    <row r="26" spans="1:2" x14ac:dyDescent="0.25">
      <c r="A26" s="287" t="s">
        <v>198</v>
      </c>
      <c r="B26">
        <v>37.4</v>
      </c>
    </row>
    <row r="27" spans="1:2" x14ac:dyDescent="0.25">
      <c r="A27" s="287" t="s">
        <v>201</v>
      </c>
      <c r="B27">
        <v>70.209999999999994</v>
      </c>
    </row>
    <row r="28" spans="1:2" x14ac:dyDescent="0.25">
      <c r="A28" s="287" t="s">
        <v>212</v>
      </c>
      <c r="B28">
        <v>0</v>
      </c>
    </row>
    <row r="29" spans="1:2" x14ac:dyDescent="0.25">
      <c r="A29" s="287" t="s">
        <v>216</v>
      </c>
      <c r="B29">
        <v>52.47</v>
      </c>
    </row>
    <row r="30" spans="1:2" x14ac:dyDescent="0.25">
      <c r="A30" s="287" t="s">
        <v>228</v>
      </c>
      <c r="B30">
        <v>82.31</v>
      </c>
    </row>
    <row r="31" spans="1:2" x14ac:dyDescent="0.25">
      <c r="A31" s="287" t="s">
        <v>236</v>
      </c>
      <c r="B31">
        <v>0</v>
      </c>
    </row>
    <row r="32" spans="1:2" x14ac:dyDescent="0.25">
      <c r="A32" s="287" t="s">
        <v>243</v>
      </c>
      <c r="B32">
        <v>117.53</v>
      </c>
    </row>
    <row r="33" spans="1:2" x14ac:dyDescent="0.25">
      <c r="A33" s="287" t="s">
        <v>262</v>
      </c>
      <c r="B33">
        <v>149.85</v>
      </c>
    </row>
    <row r="34" spans="1:2" x14ac:dyDescent="0.25">
      <c r="A34" s="287" t="s">
        <v>270</v>
      </c>
      <c r="B34">
        <v>0</v>
      </c>
    </row>
    <row r="35" spans="1:2" x14ac:dyDescent="0.25">
      <c r="A35" s="287" t="s">
        <v>274</v>
      </c>
      <c r="B35">
        <v>160.94999999999999</v>
      </c>
    </row>
    <row r="36" spans="1:2" x14ac:dyDescent="0.25">
      <c r="A36" s="287" t="s">
        <v>282</v>
      </c>
      <c r="B36">
        <v>115.97</v>
      </c>
    </row>
    <row r="37" spans="1:2" x14ac:dyDescent="0.25">
      <c r="A37" s="287" t="s">
        <v>288</v>
      </c>
      <c r="B37">
        <v>19.23</v>
      </c>
    </row>
    <row r="38" spans="1:2" x14ac:dyDescent="0.25">
      <c r="A38" s="287" t="s">
        <v>296</v>
      </c>
      <c r="B38">
        <v>158.19999999999999</v>
      </c>
    </row>
    <row r="39" spans="1:2" x14ac:dyDescent="0.25">
      <c r="A39" s="287" t="s">
        <v>298</v>
      </c>
      <c r="B39">
        <v>133.6</v>
      </c>
    </row>
    <row r="40" spans="1:2" x14ac:dyDescent="0.25">
      <c r="A40" s="287" t="s">
        <v>314</v>
      </c>
      <c r="B40">
        <v>0.09</v>
      </c>
    </row>
    <row r="41" spans="1:2" x14ac:dyDescent="0.25">
      <c r="A41" s="287" t="s">
        <v>321</v>
      </c>
      <c r="B41">
        <v>56.83</v>
      </c>
    </row>
    <row r="42" spans="1:2" x14ac:dyDescent="0.25">
      <c r="A42" s="287" t="s">
        <v>331</v>
      </c>
      <c r="B42">
        <v>142.91999999999999</v>
      </c>
    </row>
    <row r="43" spans="1:2" x14ac:dyDescent="0.25">
      <c r="A43" s="287" t="s">
        <v>339</v>
      </c>
      <c r="B43">
        <v>68.05</v>
      </c>
    </row>
    <row r="44" spans="1:2" x14ac:dyDescent="0.25">
      <c r="A44" s="287" t="s">
        <v>350</v>
      </c>
      <c r="B44">
        <v>117.57</v>
      </c>
    </row>
    <row r="45" spans="1:2" x14ac:dyDescent="0.25">
      <c r="A45" s="287" t="s">
        <v>358</v>
      </c>
      <c r="B45">
        <v>150.79</v>
      </c>
    </row>
    <row r="46" spans="1:2" x14ac:dyDescent="0.25">
      <c r="A46" s="287" t="s">
        <v>368</v>
      </c>
      <c r="B46">
        <v>7.64</v>
      </c>
    </row>
    <row r="47" spans="1:2" x14ac:dyDescent="0.25">
      <c r="A47" s="287" t="s">
        <v>375</v>
      </c>
      <c r="B47">
        <v>21.2</v>
      </c>
    </row>
    <row r="48" spans="1:2" x14ac:dyDescent="0.25">
      <c r="A48" s="287" t="s">
        <v>385</v>
      </c>
      <c r="B48">
        <v>0</v>
      </c>
    </row>
    <row r="49" spans="1:2" x14ac:dyDescent="0.25">
      <c r="A49" s="287" t="s">
        <v>394</v>
      </c>
      <c r="B49">
        <v>50.24</v>
      </c>
    </row>
    <row r="50" spans="1:2" x14ac:dyDescent="0.25">
      <c r="A50" s="287" t="s">
        <v>399</v>
      </c>
      <c r="B50">
        <v>73.040000000000006</v>
      </c>
    </row>
    <row r="51" spans="1:2" x14ac:dyDescent="0.25">
      <c r="A51" s="287" t="s">
        <v>413</v>
      </c>
      <c r="B51">
        <v>15.06</v>
      </c>
    </row>
    <row r="52" spans="1:2" x14ac:dyDescent="0.25">
      <c r="A52" s="287" t="s">
        <v>421</v>
      </c>
      <c r="B52">
        <v>34.630000000000003</v>
      </c>
    </row>
    <row r="53" spans="1:2" x14ac:dyDescent="0.25">
      <c r="A53" s="287" t="s">
        <v>425</v>
      </c>
      <c r="B53">
        <v>0</v>
      </c>
    </row>
    <row r="54" spans="1:2" x14ac:dyDescent="0.25">
      <c r="A54" s="287" t="s">
        <v>435</v>
      </c>
      <c r="B54">
        <v>58.05</v>
      </c>
    </row>
    <row r="55" spans="1:2" x14ac:dyDescent="0.25">
      <c r="A55" s="287" t="s">
        <v>442</v>
      </c>
      <c r="B55">
        <v>47.11</v>
      </c>
    </row>
    <row r="56" spans="1:2" x14ac:dyDescent="0.25">
      <c r="A56" s="287" t="s">
        <v>444</v>
      </c>
      <c r="B56">
        <v>38.06</v>
      </c>
    </row>
    <row r="57" spans="1:2" x14ac:dyDescent="0.25">
      <c r="A57" s="287" t="s">
        <v>452</v>
      </c>
      <c r="B57">
        <v>80.05</v>
      </c>
    </row>
    <row r="58" spans="1:2" x14ac:dyDescent="0.25">
      <c r="A58" s="287" t="s">
        <v>454</v>
      </c>
      <c r="B58">
        <v>36.78</v>
      </c>
    </row>
    <row r="59" spans="1:2" x14ac:dyDescent="0.25">
      <c r="A59" s="287" t="s">
        <v>459</v>
      </c>
      <c r="B59">
        <v>0</v>
      </c>
    </row>
    <row r="60" spans="1:2" x14ac:dyDescent="0.25">
      <c r="A60" s="287" t="s">
        <v>464</v>
      </c>
      <c r="B60">
        <v>10.57</v>
      </c>
    </row>
    <row r="61" spans="1:2" x14ac:dyDescent="0.25">
      <c r="A61" s="287" t="s">
        <v>476</v>
      </c>
      <c r="B61">
        <v>41.69</v>
      </c>
    </row>
    <row r="62" spans="1:2" x14ac:dyDescent="0.25">
      <c r="A62" s="287" t="s">
        <v>482</v>
      </c>
      <c r="B62">
        <v>70.95</v>
      </c>
    </row>
    <row r="63" spans="1:2" x14ac:dyDescent="0.25">
      <c r="A63" s="287" t="s">
        <v>486</v>
      </c>
      <c r="B63">
        <v>0</v>
      </c>
    </row>
    <row r="64" spans="1:2" x14ac:dyDescent="0.25">
      <c r="A64" s="287" t="s">
        <v>493</v>
      </c>
      <c r="B64">
        <v>76.33</v>
      </c>
    </row>
    <row r="65" spans="1:2" x14ac:dyDescent="0.25">
      <c r="A65" s="287" t="s">
        <v>500</v>
      </c>
      <c r="B65">
        <v>218.69</v>
      </c>
    </row>
    <row r="66" spans="1:2" x14ac:dyDescent="0.25">
      <c r="A66" s="287" t="s">
        <v>502</v>
      </c>
      <c r="B66">
        <v>106.83</v>
      </c>
    </row>
    <row r="67" spans="1:2" x14ac:dyDescent="0.25">
      <c r="A67" s="287" t="s">
        <v>504</v>
      </c>
      <c r="B67">
        <v>0</v>
      </c>
    </row>
    <row r="68" spans="1:2" x14ac:dyDescent="0.25">
      <c r="A68" s="287" t="s">
        <v>515</v>
      </c>
      <c r="B68">
        <v>0</v>
      </c>
    </row>
    <row r="69" spans="1:2" x14ac:dyDescent="0.25">
      <c r="A69" s="287" t="s">
        <v>520</v>
      </c>
      <c r="B69">
        <v>0</v>
      </c>
    </row>
    <row r="70" spans="1:2" x14ac:dyDescent="0.25">
      <c r="A70" s="287" t="s">
        <v>525</v>
      </c>
      <c r="B70">
        <v>37.44</v>
      </c>
    </row>
    <row r="71" spans="1:2" x14ac:dyDescent="0.25">
      <c r="A71" s="287" t="s">
        <v>531</v>
      </c>
      <c r="B71">
        <v>0</v>
      </c>
    </row>
    <row r="72" spans="1:2" x14ac:dyDescent="0.25">
      <c r="A72" s="287" t="s">
        <v>534</v>
      </c>
      <c r="B72">
        <v>15.69</v>
      </c>
    </row>
    <row r="73" spans="1:2" x14ac:dyDescent="0.25">
      <c r="A73" s="287" t="s">
        <v>540</v>
      </c>
      <c r="B73">
        <v>6.84</v>
      </c>
    </row>
    <row r="74" spans="1:2" x14ac:dyDescent="0.25">
      <c r="A74" s="287" t="s">
        <v>546</v>
      </c>
      <c r="B74">
        <v>8.15</v>
      </c>
    </row>
    <row r="75" spans="1:2" x14ac:dyDescent="0.25">
      <c r="A75" s="287" t="s">
        <v>550</v>
      </c>
      <c r="B75">
        <v>37.24</v>
      </c>
    </row>
    <row r="76" spans="1:2" x14ac:dyDescent="0.25">
      <c r="A76" s="287" t="s">
        <v>556</v>
      </c>
      <c r="B76">
        <v>0</v>
      </c>
    </row>
    <row r="77" spans="1:2" x14ac:dyDescent="0.25">
      <c r="A77" s="287" t="s">
        <v>560</v>
      </c>
      <c r="B77">
        <v>1.9</v>
      </c>
    </row>
    <row r="78" spans="1:2" x14ac:dyDescent="0.25">
      <c r="A78" s="287" t="s">
        <v>882</v>
      </c>
      <c r="B78">
        <v>3738.7000000000007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workbookViewId="0">
      <selection sqref="A1:B1"/>
    </sheetView>
  </sheetViews>
  <sheetFormatPr defaultRowHeight="15" x14ac:dyDescent="0.25"/>
  <cols>
    <col min="1" max="1" width="11" bestFit="1" customWidth="1"/>
    <col min="2" max="2" width="15.42578125" bestFit="1" customWidth="1"/>
  </cols>
  <sheetData>
    <row r="1" spans="1:2" x14ac:dyDescent="0.25">
      <c r="A1" t="s">
        <v>879</v>
      </c>
      <c r="B1" t="s">
        <v>880</v>
      </c>
    </row>
    <row r="2" spans="1:2" ht="15" customHeight="1" x14ac:dyDescent="0.25">
      <c r="A2" s="8" t="s">
        <v>42</v>
      </c>
      <c r="B2" s="11">
        <v>103.2</v>
      </c>
    </row>
    <row r="3" spans="1:2" ht="15" customHeight="1" x14ac:dyDescent="0.25">
      <c r="A3" s="31" t="s">
        <v>60</v>
      </c>
      <c r="B3" s="11">
        <v>0.42</v>
      </c>
    </row>
    <row r="4" spans="1:2" ht="15" customHeight="1" x14ac:dyDescent="0.25">
      <c r="A4" s="31" t="s">
        <v>67</v>
      </c>
      <c r="B4" s="11">
        <v>47.89</v>
      </c>
    </row>
    <row r="5" spans="1:2" ht="15" customHeight="1" x14ac:dyDescent="0.25">
      <c r="A5" s="31" t="s">
        <v>75</v>
      </c>
      <c r="B5" s="11">
        <v>0</v>
      </c>
    </row>
    <row r="6" spans="1:2" ht="15" customHeight="1" x14ac:dyDescent="0.25">
      <c r="A6" s="31" t="s">
        <v>83</v>
      </c>
      <c r="B6" s="11">
        <v>0</v>
      </c>
    </row>
    <row r="7" spans="1:2" ht="15" customHeight="1" x14ac:dyDescent="0.25">
      <c r="A7" s="31" t="s">
        <v>87</v>
      </c>
      <c r="B7" s="11">
        <v>84.64</v>
      </c>
    </row>
    <row r="8" spans="1:2" ht="15" customHeight="1" x14ac:dyDescent="0.25">
      <c r="A8" s="31" t="s">
        <v>102</v>
      </c>
      <c r="B8" s="11">
        <v>0</v>
      </c>
    </row>
    <row r="9" spans="1:2" ht="15" customHeight="1" x14ac:dyDescent="0.25">
      <c r="A9" s="43" t="s">
        <v>111</v>
      </c>
      <c r="B9" s="11">
        <v>131.81</v>
      </c>
    </row>
    <row r="10" spans="1:2" ht="15" customHeight="1" x14ac:dyDescent="0.25">
      <c r="A10" s="31" t="s">
        <v>120</v>
      </c>
      <c r="B10" s="11">
        <v>40.03</v>
      </c>
    </row>
    <row r="11" spans="1:2" ht="15" customHeight="1" x14ac:dyDescent="0.25">
      <c r="A11" s="31" t="s">
        <v>126</v>
      </c>
      <c r="B11" s="11">
        <v>41.63</v>
      </c>
    </row>
    <row r="12" spans="1:2" ht="15" customHeight="1" x14ac:dyDescent="0.25">
      <c r="A12" s="31" t="s">
        <v>128</v>
      </c>
      <c r="B12" s="11">
        <v>35.68</v>
      </c>
    </row>
    <row r="13" spans="1:2" ht="15" customHeight="1" x14ac:dyDescent="0.25">
      <c r="A13" s="31" t="s">
        <v>130</v>
      </c>
      <c r="B13" s="11">
        <v>68.63</v>
      </c>
    </row>
    <row r="14" spans="1:2" ht="15" customHeight="1" x14ac:dyDescent="0.25">
      <c r="A14" s="31" t="s">
        <v>135</v>
      </c>
      <c r="B14" s="11">
        <v>56.49</v>
      </c>
    </row>
    <row r="15" spans="1:2" ht="15" customHeight="1" x14ac:dyDescent="0.25">
      <c r="A15" s="31" t="s">
        <v>141</v>
      </c>
      <c r="B15" s="11">
        <v>99</v>
      </c>
    </row>
    <row r="16" spans="1:2" ht="15" customHeight="1" x14ac:dyDescent="0.25">
      <c r="A16" s="31" t="s">
        <v>146</v>
      </c>
      <c r="B16" s="11">
        <v>47.89</v>
      </c>
    </row>
    <row r="17" spans="1:2" ht="15" customHeight="1" x14ac:dyDescent="0.25">
      <c r="A17" s="31" t="s">
        <v>150</v>
      </c>
      <c r="B17" s="11">
        <v>65.08</v>
      </c>
    </row>
    <row r="18" spans="1:2" ht="15" customHeight="1" x14ac:dyDescent="0.25">
      <c r="A18" s="31" t="s">
        <v>168</v>
      </c>
      <c r="B18" s="11">
        <v>57.95</v>
      </c>
    </row>
    <row r="19" spans="1:2" ht="15" customHeight="1" x14ac:dyDescent="0.25">
      <c r="A19" s="31" t="s">
        <v>176</v>
      </c>
      <c r="B19" s="11">
        <v>50.19</v>
      </c>
    </row>
    <row r="20" spans="1:2" ht="15" customHeight="1" x14ac:dyDescent="0.25">
      <c r="A20" s="31" t="s">
        <v>180</v>
      </c>
      <c r="B20" s="11">
        <v>110.53</v>
      </c>
    </row>
    <row r="21" spans="1:2" ht="15" customHeight="1" x14ac:dyDescent="0.25">
      <c r="A21" s="31" t="s">
        <v>182</v>
      </c>
      <c r="B21" s="11">
        <v>47.62</v>
      </c>
    </row>
    <row r="22" spans="1:2" ht="15" customHeight="1" x14ac:dyDescent="0.25">
      <c r="A22" s="43" t="s">
        <v>190</v>
      </c>
      <c r="B22" s="11">
        <v>0</v>
      </c>
    </row>
    <row r="23" spans="1:2" ht="15" customHeight="1" x14ac:dyDescent="0.25">
      <c r="A23" s="31" t="s">
        <v>198</v>
      </c>
      <c r="B23" s="11">
        <v>44.28</v>
      </c>
    </row>
    <row r="24" spans="1:2" ht="15" customHeight="1" x14ac:dyDescent="0.25">
      <c r="A24" s="31" t="s">
        <v>201</v>
      </c>
      <c r="B24" s="11">
        <v>79.8</v>
      </c>
    </row>
    <row r="25" spans="1:2" ht="15" customHeight="1" x14ac:dyDescent="0.25">
      <c r="A25" s="31" t="s">
        <v>212</v>
      </c>
      <c r="B25" s="11">
        <v>0</v>
      </c>
    </row>
    <row r="26" spans="1:2" ht="15" customHeight="1" x14ac:dyDescent="0.25">
      <c r="A26" s="43" t="s">
        <v>216</v>
      </c>
      <c r="B26" s="11">
        <v>63.07</v>
      </c>
    </row>
    <row r="27" spans="1:2" ht="15" customHeight="1" x14ac:dyDescent="0.25">
      <c r="A27" s="31" t="s">
        <v>228</v>
      </c>
      <c r="B27" s="11">
        <v>105.88</v>
      </c>
    </row>
    <row r="28" spans="1:2" ht="15" customHeight="1" x14ac:dyDescent="0.25">
      <c r="A28" s="31" t="s">
        <v>236</v>
      </c>
      <c r="B28" s="11">
        <v>0</v>
      </c>
    </row>
    <row r="29" spans="1:2" ht="15" customHeight="1" x14ac:dyDescent="0.25">
      <c r="A29" s="31" t="s">
        <v>243</v>
      </c>
      <c r="B29" s="11">
        <v>108.3</v>
      </c>
    </row>
    <row r="30" spans="1:2" ht="15" customHeight="1" x14ac:dyDescent="0.25">
      <c r="A30" s="31" t="s">
        <v>262</v>
      </c>
      <c r="B30" s="11">
        <v>114.78</v>
      </c>
    </row>
    <row r="31" spans="1:2" ht="15" customHeight="1" x14ac:dyDescent="0.25">
      <c r="A31" s="43" t="s">
        <v>270</v>
      </c>
      <c r="B31" s="11">
        <v>0</v>
      </c>
    </row>
    <row r="32" spans="1:2" ht="15" customHeight="1" x14ac:dyDescent="0.25">
      <c r="A32" s="31" t="s">
        <v>274</v>
      </c>
      <c r="B32" s="11">
        <v>207.7</v>
      </c>
    </row>
    <row r="33" spans="1:2" ht="15" customHeight="1" x14ac:dyDescent="0.25">
      <c r="A33" s="31" t="s">
        <v>282</v>
      </c>
      <c r="B33" s="11">
        <v>114.48</v>
      </c>
    </row>
    <row r="34" spans="1:2" ht="15" customHeight="1" x14ac:dyDescent="0.25">
      <c r="A34" s="31" t="s">
        <v>288</v>
      </c>
      <c r="B34" s="11">
        <v>23.93</v>
      </c>
    </row>
    <row r="35" spans="1:2" ht="15" customHeight="1" x14ac:dyDescent="0.25">
      <c r="A35" s="31" t="s">
        <v>296</v>
      </c>
      <c r="B35" s="11">
        <v>154.16999999999999</v>
      </c>
    </row>
    <row r="36" spans="1:2" ht="15" customHeight="1" x14ac:dyDescent="0.25">
      <c r="A36" s="31" t="s">
        <v>298</v>
      </c>
      <c r="B36" s="11">
        <v>105.55</v>
      </c>
    </row>
    <row r="37" spans="1:2" ht="15" customHeight="1" x14ac:dyDescent="0.25">
      <c r="A37" s="31" t="s">
        <v>314</v>
      </c>
      <c r="B37" s="11">
        <v>0</v>
      </c>
    </row>
    <row r="38" spans="1:2" ht="15" customHeight="1" x14ac:dyDescent="0.25">
      <c r="A38" s="43" t="s">
        <v>321</v>
      </c>
      <c r="B38" s="11">
        <v>68.319999999999993</v>
      </c>
    </row>
    <row r="39" spans="1:2" ht="15" customHeight="1" x14ac:dyDescent="0.25">
      <c r="A39" s="31" t="s">
        <v>331</v>
      </c>
      <c r="B39" s="11">
        <v>135.66</v>
      </c>
    </row>
    <row r="40" spans="1:2" ht="15" customHeight="1" x14ac:dyDescent="0.25">
      <c r="A40" s="31" t="s">
        <v>339</v>
      </c>
      <c r="B40" s="11">
        <v>90.99</v>
      </c>
    </row>
    <row r="41" spans="1:2" ht="15" customHeight="1" x14ac:dyDescent="0.25">
      <c r="A41" s="31" t="s">
        <v>350</v>
      </c>
      <c r="B41" s="11">
        <v>87.49</v>
      </c>
    </row>
    <row r="42" spans="1:2" ht="15" customHeight="1" x14ac:dyDescent="0.25">
      <c r="A42" s="31" t="s">
        <v>358</v>
      </c>
      <c r="B42" s="11">
        <v>47.86</v>
      </c>
    </row>
    <row r="43" spans="1:2" ht="15" customHeight="1" x14ac:dyDescent="0.25">
      <c r="A43" s="31" t="s">
        <v>368</v>
      </c>
      <c r="B43" s="11">
        <v>19.32</v>
      </c>
    </row>
    <row r="44" spans="1:2" ht="15" customHeight="1" x14ac:dyDescent="0.25">
      <c r="A44" s="31" t="s">
        <v>375</v>
      </c>
      <c r="B44" s="11">
        <v>20.71</v>
      </c>
    </row>
    <row r="45" spans="1:2" ht="15" customHeight="1" x14ac:dyDescent="0.25">
      <c r="A45" s="31" t="s">
        <v>385</v>
      </c>
      <c r="B45" s="11">
        <v>0</v>
      </c>
    </row>
    <row r="46" spans="1:2" ht="15" customHeight="1" x14ac:dyDescent="0.25">
      <c r="A46" s="31" t="s">
        <v>394</v>
      </c>
      <c r="B46" s="11">
        <v>41.09</v>
      </c>
    </row>
    <row r="47" spans="1:2" ht="15" customHeight="1" x14ac:dyDescent="0.25">
      <c r="A47" s="31" t="s">
        <v>399</v>
      </c>
      <c r="B47" s="11">
        <v>69.81</v>
      </c>
    </row>
    <row r="48" spans="1:2" ht="15" customHeight="1" x14ac:dyDescent="0.25">
      <c r="A48" s="43" t="s">
        <v>413</v>
      </c>
      <c r="B48" s="11">
        <v>17.97</v>
      </c>
    </row>
    <row r="49" spans="1:2" ht="15" customHeight="1" x14ac:dyDescent="0.25">
      <c r="A49" s="31" t="s">
        <v>421</v>
      </c>
      <c r="B49" s="11">
        <v>0</v>
      </c>
    </row>
    <row r="50" spans="1:2" ht="15" customHeight="1" x14ac:dyDescent="0.25">
      <c r="A50" s="31" t="s">
        <v>425</v>
      </c>
      <c r="B50" s="11">
        <v>0</v>
      </c>
    </row>
    <row r="51" spans="1:2" ht="15" customHeight="1" x14ac:dyDescent="0.25">
      <c r="A51" s="31" t="s">
        <v>435</v>
      </c>
      <c r="B51" s="11">
        <v>44.45</v>
      </c>
    </row>
    <row r="52" spans="1:2" ht="15" customHeight="1" x14ac:dyDescent="0.25">
      <c r="A52" s="31" t="s">
        <v>442</v>
      </c>
      <c r="B52" s="11">
        <v>58.6</v>
      </c>
    </row>
    <row r="53" spans="1:2" ht="15" customHeight="1" x14ac:dyDescent="0.25">
      <c r="A53" s="31" t="s">
        <v>444</v>
      </c>
      <c r="B53" s="11">
        <v>29.93</v>
      </c>
    </row>
    <row r="54" spans="1:2" ht="15" customHeight="1" x14ac:dyDescent="0.25">
      <c r="A54" s="31" t="s">
        <v>452</v>
      </c>
      <c r="B54" s="11">
        <v>90.45</v>
      </c>
    </row>
    <row r="55" spans="1:2" ht="15" customHeight="1" x14ac:dyDescent="0.25">
      <c r="A55" s="31" t="s">
        <v>454</v>
      </c>
      <c r="B55" s="11">
        <v>67.94</v>
      </c>
    </row>
    <row r="56" spans="1:2" ht="15" customHeight="1" x14ac:dyDescent="0.25">
      <c r="A56" s="31" t="s">
        <v>459</v>
      </c>
      <c r="B56" s="11">
        <v>0</v>
      </c>
    </row>
    <row r="57" spans="1:2" ht="15" customHeight="1" x14ac:dyDescent="0.25">
      <c r="A57" s="31" t="s">
        <v>464</v>
      </c>
      <c r="B57" s="11">
        <v>44.7</v>
      </c>
    </row>
    <row r="58" spans="1:2" ht="15" customHeight="1" x14ac:dyDescent="0.25">
      <c r="A58" s="58" t="s">
        <v>476</v>
      </c>
      <c r="B58" s="11">
        <v>59.56</v>
      </c>
    </row>
    <row r="59" spans="1:2" ht="15" customHeight="1" x14ac:dyDescent="0.25">
      <c r="A59" s="31" t="s">
        <v>482</v>
      </c>
      <c r="B59" s="11">
        <v>69.34</v>
      </c>
    </row>
    <row r="60" spans="1:2" ht="15" customHeight="1" x14ac:dyDescent="0.25">
      <c r="A60" s="43" t="s">
        <v>486</v>
      </c>
      <c r="B60" s="11">
        <v>0</v>
      </c>
    </row>
    <row r="61" spans="1:2" ht="15" customHeight="1" x14ac:dyDescent="0.25">
      <c r="A61" s="31" t="s">
        <v>493</v>
      </c>
      <c r="B61" s="11">
        <v>70.959999999999994</v>
      </c>
    </row>
    <row r="62" spans="1:2" ht="15" customHeight="1" x14ac:dyDescent="0.25">
      <c r="A62" s="31" t="s">
        <v>500</v>
      </c>
      <c r="B62" s="11">
        <v>127.22</v>
      </c>
    </row>
    <row r="63" spans="1:2" ht="15" customHeight="1" x14ac:dyDescent="0.25">
      <c r="A63" s="31" t="s">
        <v>502</v>
      </c>
      <c r="B63" s="11">
        <v>126.48</v>
      </c>
    </row>
    <row r="64" spans="1:2" ht="15" customHeight="1" x14ac:dyDescent="0.25">
      <c r="A64" s="31" t="s">
        <v>504</v>
      </c>
      <c r="B64" s="11">
        <v>0</v>
      </c>
    </row>
    <row r="65" spans="1:2" ht="15" customHeight="1" x14ac:dyDescent="0.25">
      <c r="A65" s="31" t="s">
        <v>512</v>
      </c>
      <c r="B65" s="11">
        <v>115.05</v>
      </c>
    </row>
    <row r="66" spans="1:2" ht="15" customHeight="1" x14ac:dyDescent="0.25">
      <c r="A66" s="31" t="s">
        <v>515</v>
      </c>
      <c r="B66" s="11">
        <v>0</v>
      </c>
    </row>
    <row r="67" spans="1:2" ht="15" customHeight="1" x14ac:dyDescent="0.25">
      <c r="A67" s="27" t="s">
        <v>520</v>
      </c>
      <c r="B67" s="11">
        <v>0</v>
      </c>
    </row>
    <row r="68" spans="1:2" ht="15" customHeight="1" x14ac:dyDescent="0.25">
      <c r="A68" s="27" t="s">
        <v>525</v>
      </c>
      <c r="B68" s="11">
        <v>37.74</v>
      </c>
    </row>
    <row r="69" spans="1:2" ht="15" customHeight="1" x14ac:dyDescent="0.25">
      <c r="A69" s="27" t="s">
        <v>531</v>
      </c>
      <c r="B69" s="11">
        <v>0</v>
      </c>
    </row>
    <row r="70" spans="1:2" ht="15" customHeight="1" x14ac:dyDescent="0.25">
      <c r="A70" s="31" t="s">
        <v>534</v>
      </c>
      <c r="B70" s="11">
        <v>24.2</v>
      </c>
    </row>
    <row r="71" spans="1:2" ht="15" customHeight="1" x14ac:dyDescent="0.25">
      <c r="A71" s="60" t="s">
        <v>540</v>
      </c>
      <c r="B71" s="11">
        <v>8.5299999999999994</v>
      </c>
    </row>
    <row r="72" spans="1:2" ht="15" customHeight="1" x14ac:dyDescent="0.25">
      <c r="A72" s="31" t="s">
        <v>546</v>
      </c>
      <c r="B72" s="11">
        <v>10.48</v>
      </c>
    </row>
    <row r="73" spans="1:2" ht="15" customHeight="1" x14ac:dyDescent="0.25">
      <c r="A73" s="31" t="s">
        <v>550</v>
      </c>
      <c r="B73" s="11">
        <v>38.729999999999997</v>
      </c>
    </row>
    <row r="74" spans="1:2" ht="15" customHeight="1" x14ac:dyDescent="0.25">
      <c r="A74" s="31" t="s">
        <v>556</v>
      </c>
      <c r="B74" s="11">
        <v>0</v>
      </c>
    </row>
    <row r="75" spans="1:2" ht="15" customHeight="1" x14ac:dyDescent="0.25">
      <c r="A75" s="31" t="s">
        <v>560</v>
      </c>
      <c r="B75" s="11">
        <v>8.39</v>
      </c>
    </row>
    <row r="76" spans="1:2" ht="15" customHeight="1" x14ac:dyDescent="0.25"/>
    <row r="77" spans="1:2" ht="15" customHeight="1" x14ac:dyDescent="0.25"/>
    <row r="78" spans="1:2" ht="15" customHeight="1" x14ac:dyDescent="0.25"/>
    <row r="79" spans="1:2" ht="15" customHeight="1" x14ac:dyDescent="0.25"/>
    <row r="80" spans="1:2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8"/>
  <sheetViews>
    <sheetView workbookViewId="0">
      <selection activeCell="G22" sqref="G22"/>
    </sheetView>
  </sheetViews>
  <sheetFormatPr defaultRowHeight="15" x14ac:dyDescent="0.25"/>
  <cols>
    <col min="1" max="1" width="13.140625" bestFit="1" customWidth="1"/>
    <col min="2" max="2" width="22.42578125" bestFit="1" customWidth="1"/>
    <col min="5" max="5" width="11.28515625" bestFit="1" customWidth="1"/>
    <col min="8" max="8" width="12.28515625" bestFit="1" customWidth="1"/>
    <col min="11" max="11" width="12.28515625" bestFit="1" customWidth="1"/>
    <col min="14" max="14" width="16.7109375" bestFit="1" customWidth="1"/>
  </cols>
  <sheetData>
    <row r="2" spans="1:14" x14ac:dyDescent="0.25">
      <c r="E2" s="111" t="s">
        <v>884</v>
      </c>
      <c r="H2" s="111" t="s">
        <v>885</v>
      </c>
      <c r="K2" s="111" t="s">
        <v>886</v>
      </c>
      <c r="N2" s="111" t="s">
        <v>887</v>
      </c>
    </row>
    <row r="3" spans="1:14" x14ac:dyDescent="0.25">
      <c r="A3" s="286" t="s">
        <v>881</v>
      </c>
      <c r="B3" t="s">
        <v>883</v>
      </c>
      <c r="E3" t="s">
        <v>67</v>
      </c>
      <c r="F3">
        <f>VLOOKUP(E3,$A$4:$B$77,2)</f>
        <v>47.89</v>
      </c>
      <c r="H3" t="s">
        <v>394</v>
      </c>
      <c r="I3">
        <f>VLOOKUP(H3,$A$4:$B$77,2)</f>
        <v>41.09</v>
      </c>
      <c r="K3" s="111">
        <f>SUM(B4:B77)-F13-I7</f>
        <v>2971.349999999999</v>
      </c>
      <c r="N3" s="111">
        <f>SUM(F13+I7+K3)</f>
        <v>3842.5899999999992</v>
      </c>
    </row>
    <row r="4" spans="1:14" x14ac:dyDescent="0.25">
      <c r="A4" s="287" t="s">
        <v>42</v>
      </c>
      <c r="B4">
        <v>103.2</v>
      </c>
      <c r="E4" t="s">
        <v>314</v>
      </c>
      <c r="F4">
        <f t="shared" ref="F4:F12" si="0">VLOOKUP(E4,$A$4:$B$77,2)</f>
        <v>0</v>
      </c>
      <c r="H4" t="s">
        <v>435</v>
      </c>
      <c r="I4">
        <f t="shared" ref="I4:I6" si="1">VLOOKUP(H4,$A$4:$B$77,2)</f>
        <v>44.45</v>
      </c>
    </row>
    <row r="5" spans="1:14" x14ac:dyDescent="0.25">
      <c r="A5" s="287" t="s">
        <v>60</v>
      </c>
      <c r="B5">
        <v>0.42</v>
      </c>
      <c r="E5" t="s">
        <v>540</v>
      </c>
      <c r="F5">
        <f t="shared" si="0"/>
        <v>8.5299999999999994</v>
      </c>
      <c r="H5" t="s">
        <v>350</v>
      </c>
      <c r="I5">
        <f t="shared" si="1"/>
        <v>87.49</v>
      </c>
    </row>
    <row r="6" spans="1:14" x14ac:dyDescent="0.25">
      <c r="A6" s="287" t="s">
        <v>67</v>
      </c>
      <c r="B6">
        <v>47.89</v>
      </c>
      <c r="E6" t="s">
        <v>228</v>
      </c>
      <c r="F6">
        <f t="shared" si="0"/>
        <v>105.88</v>
      </c>
      <c r="H6" t="s">
        <v>399</v>
      </c>
      <c r="I6" s="288">
        <f t="shared" si="1"/>
        <v>69.81</v>
      </c>
    </row>
    <row r="7" spans="1:14" x14ac:dyDescent="0.25">
      <c r="A7" s="287" t="s">
        <v>75</v>
      </c>
      <c r="B7">
        <v>0</v>
      </c>
      <c r="E7" t="s">
        <v>141</v>
      </c>
      <c r="F7">
        <f t="shared" si="0"/>
        <v>99</v>
      </c>
      <c r="H7" s="111" t="s">
        <v>10</v>
      </c>
      <c r="I7" s="111">
        <f>SUM(I3:I6)</f>
        <v>242.84</v>
      </c>
    </row>
    <row r="8" spans="1:14" x14ac:dyDescent="0.25">
      <c r="A8" s="287" t="s">
        <v>83</v>
      </c>
      <c r="B8">
        <v>0</v>
      </c>
      <c r="E8" t="s">
        <v>550</v>
      </c>
      <c r="F8">
        <f t="shared" si="0"/>
        <v>38.729999999999997</v>
      </c>
    </row>
    <row r="9" spans="1:14" x14ac:dyDescent="0.25">
      <c r="A9" s="287" t="s">
        <v>87</v>
      </c>
      <c r="B9">
        <v>84.64</v>
      </c>
      <c r="E9" t="s">
        <v>42</v>
      </c>
      <c r="F9">
        <f t="shared" si="0"/>
        <v>103.2</v>
      </c>
    </row>
    <row r="10" spans="1:14" x14ac:dyDescent="0.25">
      <c r="A10" s="287" t="s">
        <v>102</v>
      </c>
      <c r="B10">
        <v>0</v>
      </c>
      <c r="E10" t="s">
        <v>282</v>
      </c>
      <c r="F10">
        <f t="shared" si="0"/>
        <v>114.48</v>
      </c>
    </row>
    <row r="11" spans="1:14" x14ac:dyDescent="0.25">
      <c r="A11" s="287" t="s">
        <v>111</v>
      </c>
      <c r="B11">
        <v>131.81</v>
      </c>
      <c r="E11" t="s">
        <v>182</v>
      </c>
      <c r="F11">
        <f t="shared" si="0"/>
        <v>47.62</v>
      </c>
    </row>
    <row r="12" spans="1:14" x14ac:dyDescent="0.25">
      <c r="A12" s="287" t="s">
        <v>120</v>
      </c>
      <c r="B12">
        <v>40.03</v>
      </c>
      <c r="E12" t="s">
        <v>216</v>
      </c>
      <c r="F12" s="288">
        <f t="shared" si="0"/>
        <v>63.07</v>
      </c>
    </row>
    <row r="13" spans="1:14" x14ac:dyDescent="0.25">
      <c r="A13" s="287" t="s">
        <v>126</v>
      </c>
      <c r="B13">
        <v>41.63</v>
      </c>
      <c r="E13" s="111" t="s">
        <v>10</v>
      </c>
      <c r="F13" s="111">
        <f>SUM(F3:F12)</f>
        <v>628.40000000000009</v>
      </c>
    </row>
    <row r="14" spans="1:14" x14ac:dyDescent="0.25">
      <c r="A14" s="287" t="s">
        <v>128</v>
      </c>
      <c r="B14">
        <v>35.68</v>
      </c>
    </row>
    <row r="15" spans="1:14" x14ac:dyDescent="0.25">
      <c r="A15" s="287" t="s">
        <v>130</v>
      </c>
      <c r="B15">
        <v>68.63</v>
      </c>
    </row>
    <row r="16" spans="1:14" x14ac:dyDescent="0.25">
      <c r="A16" s="287" t="s">
        <v>135</v>
      </c>
      <c r="B16">
        <v>56.49</v>
      </c>
    </row>
    <row r="17" spans="1:2" x14ac:dyDescent="0.25">
      <c r="A17" s="287" t="s">
        <v>141</v>
      </c>
      <c r="B17">
        <v>99</v>
      </c>
    </row>
    <row r="18" spans="1:2" x14ac:dyDescent="0.25">
      <c r="A18" s="287" t="s">
        <v>146</v>
      </c>
      <c r="B18">
        <v>47.89</v>
      </c>
    </row>
    <row r="19" spans="1:2" x14ac:dyDescent="0.25">
      <c r="A19" s="287" t="s">
        <v>150</v>
      </c>
      <c r="B19">
        <v>65.08</v>
      </c>
    </row>
    <row r="20" spans="1:2" x14ac:dyDescent="0.25">
      <c r="A20" s="287" t="s">
        <v>168</v>
      </c>
      <c r="B20">
        <v>57.95</v>
      </c>
    </row>
    <row r="21" spans="1:2" x14ac:dyDescent="0.25">
      <c r="A21" s="287" t="s">
        <v>176</v>
      </c>
      <c r="B21">
        <v>50.19</v>
      </c>
    </row>
    <row r="22" spans="1:2" x14ac:dyDescent="0.25">
      <c r="A22" s="287" t="s">
        <v>180</v>
      </c>
      <c r="B22">
        <v>110.53</v>
      </c>
    </row>
    <row r="23" spans="1:2" x14ac:dyDescent="0.25">
      <c r="A23" s="287" t="s">
        <v>182</v>
      </c>
      <c r="B23">
        <v>47.62</v>
      </c>
    </row>
    <row r="24" spans="1:2" x14ac:dyDescent="0.25">
      <c r="A24" s="287" t="s">
        <v>190</v>
      </c>
      <c r="B24">
        <v>0</v>
      </c>
    </row>
    <row r="25" spans="1:2" x14ac:dyDescent="0.25">
      <c r="A25" s="287" t="s">
        <v>198</v>
      </c>
      <c r="B25">
        <v>44.28</v>
      </c>
    </row>
    <row r="26" spans="1:2" x14ac:dyDescent="0.25">
      <c r="A26" s="287" t="s">
        <v>201</v>
      </c>
      <c r="B26">
        <v>79.8</v>
      </c>
    </row>
    <row r="27" spans="1:2" x14ac:dyDescent="0.25">
      <c r="A27" s="287" t="s">
        <v>212</v>
      </c>
      <c r="B27">
        <v>0</v>
      </c>
    </row>
    <row r="28" spans="1:2" x14ac:dyDescent="0.25">
      <c r="A28" s="287" t="s">
        <v>216</v>
      </c>
      <c r="B28">
        <v>63.07</v>
      </c>
    </row>
    <row r="29" spans="1:2" x14ac:dyDescent="0.25">
      <c r="A29" s="287" t="s">
        <v>228</v>
      </c>
      <c r="B29">
        <v>105.88</v>
      </c>
    </row>
    <row r="30" spans="1:2" x14ac:dyDescent="0.25">
      <c r="A30" s="287" t="s">
        <v>236</v>
      </c>
      <c r="B30">
        <v>0</v>
      </c>
    </row>
    <row r="31" spans="1:2" x14ac:dyDescent="0.25">
      <c r="A31" s="287" t="s">
        <v>243</v>
      </c>
      <c r="B31">
        <v>108.3</v>
      </c>
    </row>
    <row r="32" spans="1:2" x14ac:dyDescent="0.25">
      <c r="A32" s="287" t="s">
        <v>262</v>
      </c>
      <c r="B32">
        <v>114.78</v>
      </c>
    </row>
    <row r="33" spans="1:2" x14ac:dyDescent="0.25">
      <c r="A33" s="287" t="s">
        <v>270</v>
      </c>
      <c r="B33">
        <v>0</v>
      </c>
    </row>
    <row r="34" spans="1:2" x14ac:dyDescent="0.25">
      <c r="A34" s="287" t="s">
        <v>274</v>
      </c>
      <c r="B34">
        <v>207.7</v>
      </c>
    </row>
    <row r="35" spans="1:2" x14ac:dyDescent="0.25">
      <c r="A35" s="287" t="s">
        <v>282</v>
      </c>
      <c r="B35">
        <v>114.48</v>
      </c>
    </row>
    <row r="36" spans="1:2" x14ac:dyDescent="0.25">
      <c r="A36" s="287" t="s">
        <v>288</v>
      </c>
      <c r="B36">
        <v>23.93</v>
      </c>
    </row>
    <row r="37" spans="1:2" x14ac:dyDescent="0.25">
      <c r="A37" s="287" t="s">
        <v>296</v>
      </c>
      <c r="B37">
        <v>154.16999999999999</v>
      </c>
    </row>
    <row r="38" spans="1:2" x14ac:dyDescent="0.25">
      <c r="A38" s="287" t="s">
        <v>298</v>
      </c>
      <c r="B38">
        <v>105.55</v>
      </c>
    </row>
    <row r="39" spans="1:2" x14ac:dyDescent="0.25">
      <c r="A39" s="287" t="s">
        <v>314</v>
      </c>
      <c r="B39">
        <v>0</v>
      </c>
    </row>
    <row r="40" spans="1:2" x14ac:dyDescent="0.25">
      <c r="A40" s="287" t="s">
        <v>321</v>
      </c>
      <c r="B40">
        <v>68.319999999999993</v>
      </c>
    </row>
    <row r="41" spans="1:2" x14ac:dyDescent="0.25">
      <c r="A41" s="287" t="s">
        <v>331</v>
      </c>
      <c r="B41">
        <v>135.66</v>
      </c>
    </row>
    <row r="42" spans="1:2" x14ac:dyDescent="0.25">
      <c r="A42" s="287" t="s">
        <v>339</v>
      </c>
      <c r="B42">
        <v>90.99</v>
      </c>
    </row>
    <row r="43" spans="1:2" x14ac:dyDescent="0.25">
      <c r="A43" s="287" t="s">
        <v>350</v>
      </c>
      <c r="B43">
        <v>87.49</v>
      </c>
    </row>
    <row r="44" spans="1:2" x14ac:dyDescent="0.25">
      <c r="A44" s="287" t="s">
        <v>358</v>
      </c>
      <c r="B44">
        <v>47.86</v>
      </c>
    </row>
    <row r="45" spans="1:2" x14ac:dyDescent="0.25">
      <c r="A45" s="287" t="s">
        <v>368</v>
      </c>
      <c r="B45">
        <v>19.32</v>
      </c>
    </row>
    <row r="46" spans="1:2" x14ac:dyDescent="0.25">
      <c r="A46" s="287" t="s">
        <v>375</v>
      </c>
      <c r="B46">
        <v>20.71</v>
      </c>
    </row>
    <row r="47" spans="1:2" x14ac:dyDescent="0.25">
      <c r="A47" s="287" t="s">
        <v>385</v>
      </c>
      <c r="B47">
        <v>0</v>
      </c>
    </row>
    <row r="48" spans="1:2" x14ac:dyDescent="0.25">
      <c r="A48" s="287" t="s">
        <v>394</v>
      </c>
      <c r="B48">
        <v>41.09</v>
      </c>
    </row>
    <row r="49" spans="1:2" x14ac:dyDescent="0.25">
      <c r="A49" s="287" t="s">
        <v>399</v>
      </c>
      <c r="B49">
        <v>69.81</v>
      </c>
    </row>
    <row r="50" spans="1:2" x14ac:dyDescent="0.25">
      <c r="A50" s="287" t="s">
        <v>413</v>
      </c>
      <c r="B50">
        <v>17.97</v>
      </c>
    </row>
    <row r="51" spans="1:2" x14ac:dyDescent="0.25">
      <c r="A51" s="287" t="s">
        <v>421</v>
      </c>
      <c r="B51">
        <v>0</v>
      </c>
    </row>
    <row r="52" spans="1:2" x14ac:dyDescent="0.25">
      <c r="A52" s="287" t="s">
        <v>425</v>
      </c>
      <c r="B52">
        <v>0</v>
      </c>
    </row>
    <row r="53" spans="1:2" x14ac:dyDescent="0.25">
      <c r="A53" s="287" t="s">
        <v>435</v>
      </c>
      <c r="B53">
        <v>44.45</v>
      </c>
    </row>
    <row r="54" spans="1:2" x14ac:dyDescent="0.25">
      <c r="A54" s="287" t="s">
        <v>442</v>
      </c>
      <c r="B54">
        <v>58.6</v>
      </c>
    </row>
    <row r="55" spans="1:2" x14ac:dyDescent="0.25">
      <c r="A55" s="287" t="s">
        <v>444</v>
      </c>
      <c r="B55">
        <v>29.93</v>
      </c>
    </row>
    <row r="56" spans="1:2" x14ac:dyDescent="0.25">
      <c r="A56" s="287" t="s">
        <v>452</v>
      </c>
      <c r="B56">
        <v>90.45</v>
      </c>
    </row>
    <row r="57" spans="1:2" x14ac:dyDescent="0.25">
      <c r="A57" s="287" t="s">
        <v>454</v>
      </c>
      <c r="B57">
        <v>67.94</v>
      </c>
    </row>
    <row r="58" spans="1:2" x14ac:dyDescent="0.25">
      <c r="A58" s="287" t="s">
        <v>459</v>
      </c>
      <c r="B58">
        <v>0</v>
      </c>
    </row>
    <row r="59" spans="1:2" x14ac:dyDescent="0.25">
      <c r="A59" s="287" t="s">
        <v>464</v>
      </c>
      <c r="B59">
        <v>44.7</v>
      </c>
    </row>
    <row r="60" spans="1:2" x14ac:dyDescent="0.25">
      <c r="A60" s="287" t="s">
        <v>476</v>
      </c>
      <c r="B60">
        <v>59.56</v>
      </c>
    </row>
    <row r="61" spans="1:2" x14ac:dyDescent="0.25">
      <c r="A61" s="287" t="s">
        <v>482</v>
      </c>
      <c r="B61">
        <v>69.34</v>
      </c>
    </row>
    <row r="62" spans="1:2" x14ac:dyDescent="0.25">
      <c r="A62" s="287" t="s">
        <v>486</v>
      </c>
      <c r="B62">
        <v>0</v>
      </c>
    </row>
    <row r="63" spans="1:2" x14ac:dyDescent="0.25">
      <c r="A63" s="287" t="s">
        <v>493</v>
      </c>
      <c r="B63">
        <v>70.959999999999994</v>
      </c>
    </row>
    <row r="64" spans="1:2" x14ac:dyDescent="0.25">
      <c r="A64" s="287" t="s">
        <v>500</v>
      </c>
      <c r="B64">
        <v>127.22</v>
      </c>
    </row>
    <row r="65" spans="1:2" x14ac:dyDescent="0.25">
      <c r="A65" s="287" t="s">
        <v>502</v>
      </c>
      <c r="B65">
        <v>126.48</v>
      </c>
    </row>
    <row r="66" spans="1:2" x14ac:dyDescent="0.25">
      <c r="A66" s="287" t="s">
        <v>504</v>
      </c>
      <c r="B66">
        <v>0</v>
      </c>
    </row>
    <row r="67" spans="1:2" x14ac:dyDescent="0.25">
      <c r="A67" s="287" t="s">
        <v>512</v>
      </c>
      <c r="B67">
        <v>115.05</v>
      </c>
    </row>
    <row r="68" spans="1:2" x14ac:dyDescent="0.25">
      <c r="A68" s="287" t="s">
        <v>515</v>
      </c>
      <c r="B68">
        <v>0</v>
      </c>
    </row>
    <row r="69" spans="1:2" x14ac:dyDescent="0.25">
      <c r="A69" s="287" t="s">
        <v>520</v>
      </c>
      <c r="B69">
        <v>0</v>
      </c>
    </row>
    <row r="70" spans="1:2" x14ac:dyDescent="0.25">
      <c r="A70" s="287" t="s">
        <v>525</v>
      </c>
      <c r="B70">
        <v>37.74</v>
      </c>
    </row>
    <row r="71" spans="1:2" x14ac:dyDescent="0.25">
      <c r="A71" s="287" t="s">
        <v>531</v>
      </c>
      <c r="B71">
        <v>0</v>
      </c>
    </row>
    <row r="72" spans="1:2" x14ac:dyDescent="0.25">
      <c r="A72" s="287" t="s">
        <v>534</v>
      </c>
      <c r="B72">
        <v>24.2</v>
      </c>
    </row>
    <row r="73" spans="1:2" x14ac:dyDescent="0.25">
      <c r="A73" s="287" t="s">
        <v>540</v>
      </c>
      <c r="B73">
        <v>8.5299999999999994</v>
      </c>
    </row>
    <row r="74" spans="1:2" x14ac:dyDescent="0.25">
      <c r="A74" s="287" t="s">
        <v>546</v>
      </c>
      <c r="B74">
        <v>10.48</v>
      </c>
    </row>
    <row r="75" spans="1:2" x14ac:dyDescent="0.25">
      <c r="A75" s="287" t="s">
        <v>550</v>
      </c>
      <c r="B75">
        <v>38.729999999999997</v>
      </c>
    </row>
    <row r="76" spans="1:2" x14ac:dyDescent="0.25">
      <c r="A76" s="287" t="s">
        <v>556</v>
      </c>
      <c r="B76">
        <v>0</v>
      </c>
    </row>
    <row r="77" spans="1:2" x14ac:dyDescent="0.25">
      <c r="A77" s="287" t="s">
        <v>560</v>
      </c>
      <c r="B77">
        <v>8.39</v>
      </c>
    </row>
    <row r="78" spans="1:2" x14ac:dyDescent="0.25">
      <c r="A78" s="287" t="s">
        <v>882</v>
      </c>
      <c r="B78">
        <v>3842.5899999999992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workbookViewId="0">
      <selection activeCell="A2" sqref="A2"/>
    </sheetView>
  </sheetViews>
  <sheetFormatPr defaultRowHeight="15" x14ac:dyDescent="0.25"/>
  <cols>
    <col min="1" max="1" width="11" bestFit="1" customWidth="1"/>
    <col min="2" max="2" width="15.42578125" bestFit="1" customWidth="1"/>
  </cols>
  <sheetData>
    <row r="1" spans="1:2" x14ac:dyDescent="0.25">
      <c r="A1" t="s">
        <v>879</v>
      </c>
      <c r="B1" t="s">
        <v>880</v>
      </c>
    </row>
    <row r="2" spans="1:2" x14ac:dyDescent="0.25">
      <c r="A2" t="s">
        <v>42</v>
      </c>
      <c r="B2">
        <v>27.15</v>
      </c>
    </row>
    <row r="3" spans="1:2" x14ac:dyDescent="0.25">
      <c r="A3" t="s">
        <v>60</v>
      </c>
      <c r="B3">
        <v>7.48</v>
      </c>
    </row>
    <row r="4" spans="1:2" x14ac:dyDescent="0.25">
      <c r="A4" t="s">
        <v>67</v>
      </c>
      <c r="B4">
        <v>24.79</v>
      </c>
    </row>
    <row r="5" spans="1:2" x14ac:dyDescent="0.25">
      <c r="A5" t="s">
        <v>75</v>
      </c>
      <c r="B5">
        <v>0</v>
      </c>
    </row>
    <row r="6" spans="1:2" x14ac:dyDescent="0.25">
      <c r="A6" t="s">
        <v>83</v>
      </c>
      <c r="B6">
        <v>0</v>
      </c>
    </row>
    <row r="7" spans="1:2" x14ac:dyDescent="0.25">
      <c r="A7" t="s">
        <v>87</v>
      </c>
      <c r="B7">
        <v>74.78</v>
      </c>
    </row>
    <row r="8" spans="1:2" x14ac:dyDescent="0.25">
      <c r="A8" t="s">
        <v>102</v>
      </c>
      <c r="B8">
        <v>0</v>
      </c>
    </row>
    <row r="9" spans="1:2" x14ac:dyDescent="0.25">
      <c r="A9" t="s">
        <v>111</v>
      </c>
      <c r="B9">
        <v>50.4</v>
      </c>
    </row>
    <row r="10" spans="1:2" x14ac:dyDescent="0.25">
      <c r="A10" t="s">
        <v>120</v>
      </c>
      <c r="B10">
        <v>17.54</v>
      </c>
    </row>
    <row r="11" spans="1:2" x14ac:dyDescent="0.25">
      <c r="A11" t="s">
        <v>126</v>
      </c>
      <c r="B11">
        <v>0</v>
      </c>
    </row>
    <row r="12" spans="1:2" x14ac:dyDescent="0.25">
      <c r="A12" t="s">
        <v>128</v>
      </c>
      <c r="B12">
        <v>2.96</v>
      </c>
    </row>
    <row r="13" spans="1:2" x14ac:dyDescent="0.25">
      <c r="A13" t="s">
        <v>130</v>
      </c>
      <c r="B13">
        <v>0</v>
      </c>
    </row>
    <row r="14" spans="1:2" x14ac:dyDescent="0.25">
      <c r="A14" t="s">
        <v>135</v>
      </c>
      <c r="B14">
        <v>15.06</v>
      </c>
    </row>
    <row r="15" spans="1:2" x14ac:dyDescent="0.25">
      <c r="A15" t="s">
        <v>141</v>
      </c>
      <c r="B15">
        <v>0</v>
      </c>
    </row>
    <row r="16" spans="1:2" x14ac:dyDescent="0.25">
      <c r="A16" t="s">
        <v>146</v>
      </c>
      <c r="B16">
        <v>24.79</v>
      </c>
    </row>
    <row r="17" spans="1:2" x14ac:dyDescent="0.25">
      <c r="A17" t="s">
        <v>150</v>
      </c>
      <c r="B17">
        <v>47.46</v>
      </c>
    </row>
    <row r="18" spans="1:2" x14ac:dyDescent="0.25">
      <c r="A18" t="s">
        <v>168</v>
      </c>
      <c r="B18">
        <v>46.33</v>
      </c>
    </row>
    <row r="19" spans="1:2" x14ac:dyDescent="0.25">
      <c r="A19" t="s">
        <v>176</v>
      </c>
      <c r="B19">
        <v>42.7</v>
      </c>
    </row>
    <row r="20" spans="1:2" x14ac:dyDescent="0.25">
      <c r="A20" t="s">
        <v>180</v>
      </c>
      <c r="B20">
        <v>97.72</v>
      </c>
    </row>
    <row r="21" spans="1:2" x14ac:dyDescent="0.25">
      <c r="A21" t="s">
        <v>182</v>
      </c>
      <c r="B21">
        <v>29.51</v>
      </c>
    </row>
    <row r="22" spans="1:2" x14ac:dyDescent="0.25">
      <c r="A22" t="s">
        <v>190</v>
      </c>
      <c r="B22">
        <v>0</v>
      </c>
    </row>
    <row r="23" spans="1:2" x14ac:dyDescent="0.25">
      <c r="A23" t="s">
        <v>198</v>
      </c>
      <c r="B23">
        <v>19.399999999999999</v>
      </c>
    </row>
    <row r="24" spans="1:2" x14ac:dyDescent="0.25">
      <c r="A24" t="s">
        <v>201</v>
      </c>
      <c r="B24">
        <v>19.329999999999998</v>
      </c>
    </row>
    <row r="25" spans="1:2" x14ac:dyDescent="0.25">
      <c r="A25" t="s">
        <v>212</v>
      </c>
      <c r="B25">
        <v>0</v>
      </c>
    </row>
    <row r="26" spans="1:2" x14ac:dyDescent="0.25">
      <c r="A26" t="s">
        <v>216</v>
      </c>
      <c r="B26">
        <v>25.58</v>
      </c>
    </row>
    <row r="27" spans="1:2" x14ac:dyDescent="0.25">
      <c r="A27" t="s">
        <v>228</v>
      </c>
      <c r="B27">
        <v>57.75</v>
      </c>
    </row>
    <row r="28" spans="1:2" x14ac:dyDescent="0.25">
      <c r="A28" t="s">
        <v>236</v>
      </c>
      <c r="B28">
        <v>0</v>
      </c>
    </row>
    <row r="29" spans="1:2" x14ac:dyDescent="0.25">
      <c r="A29" t="s">
        <v>243</v>
      </c>
      <c r="B29">
        <v>72.77</v>
      </c>
    </row>
    <row r="30" spans="1:2" x14ac:dyDescent="0.25">
      <c r="A30" t="s">
        <v>262</v>
      </c>
      <c r="B30">
        <v>93.31</v>
      </c>
    </row>
    <row r="31" spans="1:2" x14ac:dyDescent="0.25">
      <c r="A31" t="s">
        <v>270</v>
      </c>
      <c r="B31">
        <v>0</v>
      </c>
    </row>
    <row r="32" spans="1:2" x14ac:dyDescent="0.25">
      <c r="A32" t="s">
        <v>274</v>
      </c>
      <c r="B32">
        <v>103.58</v>
      </c>
    </row>
    <row r="33" spans="1:2" x14ac:dyDescent="0.25">
      <c r="A33" t="s">
        <v>282</v>
      </c>
      <c r="B33">
        <v>54.56</v>
      </c>
    </row>
    <row r="34" spans="1:2" x14ac:dyDescent="0.25">
      <c r="A34" t="s">
        <v>288</v>
      </c>
      <c r="B34">
        <v>14.74</v>
      </c>
    </row>
    <row r="35" spans="1:2" x14ac:dyDescent="0.25">
      <c r="A35" t="s">
        <v>296</v>
      </c>
      <c r="B35">
        <v>94.17</v>
      </c>
    </row>
    <row r="36" spans="1:2" x14ac:dyDescent="0.25">
      <c r="A36" t="s">
        <v>298</v>
      </c>
      <c r="B36">
        <v>60.76</v>
      </c>
    </row>
    <row r="37" spans="1:2" x14ac:dyDescent="0.25">
      <c r="A37" t="s">
        <v>314</v>
      </c>
      <c r="B37">
        <v>0</v>
      </c>
    </row>
    <row r="38" spans="1:2" x14ac:dyDescent="0.25">
      <c r="A38" t="s">
        <v>321</v>
      </c>
      <c r="B38">
        <v>27.7</v>
      </c>
    </row>
    <row r="39" spans="1:2" x14ac:dyDescent="0.25">
      <c r="A39" t="s">
        <v>331</v>
      </c>
      <c r="B39">
        <v>128.16</v>
      </c>
    </row>
    <row r="40" spans="1:2" x14ac:dyDescent="0.25">
      <c r="A40" t="s">
        <v>339</v>
      </c>
      <c r="B40">
        <v>0</v>
      </c>
    </row>
    <row r="41" spans="1:2" x14ac:dyDescent="0.25">
      <c r="A41" t="s">
        <v>350</v>
      </c>
      <c r="B41">
        <v>43.89</v>
      </c>
    </row>
    <row r="42" spans="1:2" x14ac:dyDescent="0.25">
      <c r="A42" t="s">
        <v>358</v>
      </c>
      <c r="B42">
        <v>66.41</v>
      </c>
    </row>
    <row r="43" spans="1:2" x14ac:dyDescent="0.25">
      <c r="A43" t="s">
        <v>368</v>
      </c>
      <c r="B43">
        <v>7.01</v>
      </c>
    </row>
    <row r="44" spans="1:2" x14ac:dyDescent="0.25">
      <c r="A44" t="s">
        <v>375</v>
      </c>
      <c r="B44">
        <v>11.27</v>
      </c>
    </row>
    <row r="45" spans="1:2" x14ac:dyDescent="0.25">
      <c r="A45" t="s">
        <v>385</v>
      </c>
      <c r="B45">
        <v>0</v>
      </c>
    </row>
    <row r="46" spans="1:2" x14ac:dyDescent="0.25">
      <c r="A46" t="s">
        <v>394</v>
      </c>
      <c r="B46">
        <v>27.3</v>
      </c>
    </row>
    <row r="47" spans="1:2" x14ac:dyDescent="0.25">
      <c r="A47" t="s">
        <v>399</v>
      </c>
      <c r="B47">
        <v>38.97</v>
      </c>
    </row>
    <row r="48" spans="1:2" x14ac:dyDescent="0.25">
      <c r="A48" t="s">
        <v>413</v>
      </c>
      <c r="B48">
        <v>3</v>
      </c>
    </row>
    <row r="49" spans="1:2" x14ac:dyDescent="0.25">
      <c r="A49" t="s">
        <v>421</v>
      </c>
      <c r="B49">
        <v>0</v>
      </c>
    </row>
    <row r="50" spans="1:2" x14ac:dyDescent="0.25">
      <c r="A50" t="s">
        <v>425</v>
      </c>
      <c r="B50">
        <v>0</v>
      </c>
    </row>
    <row r="51" spans="1:2" x14ac:dyDescent="0.25">
      <c r="A51" t="s">
        <v>435</v>
      </c>
      <c r="B51">
        <v>44.64</v>
      </c>
    </row>
    <row r="52" spans="1:2" x14ac:dyDescent="0.25">
      <c r="A52" t="s">
        <v>442</v>
      </c>
      <c r="B52">
        <v>36.11</v>
      </c>
    </row>
    <row r="53" spans="1:2" x14ac:dyDescent="0.25">
      <c r="A53" t="s">
        <v>444</v>
      </c>
      <c r="B53">
        <v>11.89</v>
      </c>
    </row>
    <row r="54" spans="1:2" x14ac:dyDescent="0.25">
      <c r="A54" t="s">
        <v>452</v>
      </c>
      <c r="B54">
        <v>80.63</v>
      </c>
    </row>
    <row r="55" spans="1:2" x14ac:dyDescent="0.25">
      <c r="A55" t="s">
        <v>454</v>
      </c>
      <c r="B55">
        <v>16.579999999999998</v>
      </c>
    </row>
    <row r="56" spans="1:2" x14ac:dyDescent="0.25">
      <c r="A56" t="s">
        <v>459</v>
      </c>
      <c r="B56">
        <v>0</v>
      </c>
    </row>
    <row r="57" spans="1:2" x14ac:dyDescent="0.25">
      <c r="A57" t="s">
        <v>464</v>
      </c>
      <c r="B57">
        <v>4.41</v>
      </c>
    </row>
    <row r="58" spans="1:2" x14ac:dyDescent="0.25">
      <c r="A58" t="s">
        <v>476</v>
      </c>
      <c r="B58">
        <v>21.32</v>
      </c>
    </row>
    <row r="59" spans="1:2" x14ac:dyDescent="0.25">
      <c r="A59" t="s">
        <v>482</v>
      </c>
      <c r="B59">
        <v>37.79</v>
      </c>
    </row>
    <row r="60" spans="1:2" x14ac:dyDescent="0.25">
      <c r="A60" t="s">
        <v>486</v>
      </c>
      <c r="B60">
        <v>0</v>
      </c>
    </row>
    <row r="61" spans="1:2" x14ac:dyDescent="0.25">
      <c r="A61" t="s">
        <v>493</v>
      </c>
      <c r="B61">
        <v>28.43</v>
      </c>
    </row>
    <row r="62" spans="1:2" x14ac:dyDescent="0.25">
      <c r="A62" t="s">
        <v>500</v>
      </c>
      <c r="B62">
        <v>0</v>
      </c>
    </row>
    <row r="63" spans="1:2" x14ac:dyDescent="0.25">
      <c r="A63" t="s">
        <v>502</v>
      </c>
      <c r="B63">
        <v>55.42</v>
      </c>
    </row>
    <row r="64" spans="1:2" x14ac:dyDescent="0.25">
      <c r="A64" t="s">
        <v>504</v>
      </c>
      <c r="B64">
        <v>0</v>
      </c>
    </row>
    <row r="65" spans="1:2" x14ac:dyDescent="0.25">
      <c r="A65" t="s">
        <v>512</v>
      </c>
      <c r="B65">
        <v>24.57</v>
      </c>
    </row>
    <row r="66" spans="1:2" x14ac:dyDescent="0.25">
      <c r="A66" t="s">
        <v>515</v>
      </c>
      <c r="B66">
        <v>0</v>
      </c>
    </row>
    <row r="67" spans="1:2" x14ac:dyDescent="0.25">
      <c r="A67" t="s">
        <v>520</v>
      </c>
      <c r="B67">
        <v>0</v>
      </c>
    </row>
    <row r="68" spans="1:2" x14ac:dyDescent="0.25">
      <c r="A68" t="s">
        <v>525</v>
      </c>
      <c r="B68">
        <v>25.98</v>
      </c>
    </row>
    <row r="69" spans="1:2" x14ac:dyDescent="0.25">
      <c r="A69" t="s">
        <v>531</v>
      </c>
      <c r="B69">
        <v>29.08</v>
      </c>
    </row>
    <row r="70" spans="1:2" x14ac:dyDescent="0.25">
      <c r="A70" t="s">
        <v>534</v>
      </c>
      <c r="B70">
        <v>6.36</v>
      </c>
    </row>
    <row r="71" spans="1:2" x14ac:dyDescent="0.25">
      <c r="A71" t="s">
        <v>540</v>
      </c>
      <c r="B71">
        <v>5.26</v>
      </c>
    </row>
    <row r="72" spans="1:2" x14ac:dyDescent="0.25">
      <c r="A72" t="s">
        <v>546</v>
      </c>
      <c r="B72">
        <v>5.71</v>
      </c>
    </row>
    <row r="73" spans="1:2" x14ac:dyDescent="0.25">
      <c r="A73" t="s">
        <v>550</v>
      </c>
      <c r="B73">
        <v>9.8699999999999992</v>
      </c>
    </row>
    <row r="74" spans="1:2" x14ac:dyDescent="0.25">
      <c r="A74" t="s">
        <v>556</v>
      </c>
      <c r="B74">
        <v>0</v>
      </c>
    </row>
    <row r="75" spans="1:2" x14ac:dyDescent="0.25">
      <c r="A75" t="s">
        <v>560</v>
      </c>
      <c r="B75">
        <v>0</v>
      </c>
    </row>
    <row r="76" spans="1:2" x14ac:dyDescent="0.25">
      <c r="B76">
        <v>1922.38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8"/>
  <sheetViews>
    <sheetView workbookViewId="0">
      <selection activeCell="K3" sqref="K3"/>
    </sheetView>
  </sheetViews>
  <sheetFormatPr defaultRowHeight="15" x14ac:dyDescent="0.25"/>
  <cols>
    <col min="1" max="1" width="13.140625" bestFit="1" customWidth="1"/>
    <col min="2" max="2" width="22.42578125" bestFit="1" customWidth="1"/>
    <col min="5" max="5" width="11.28515625" bestFit="1" customWidth="1"/>
    <col min="8" max="8" width="12.28515625" bestFit="1" customWidth="1"/>
    <col min="11" max="11" width="12.28515625" bestFit="1" customWidth="1"/>
    <col min="14" max="14" width="16.7109375" bestFit="1" customWidth="1"/>
  </cols>
  <sheetData>
    <row r="2" spans="1:14" x14ac:dyDescent="0.25">
      <c r="E2" s="111" t="s">
        <v>884</v>
      </c>
      <c r="H2" s="111" t="s">
        <v>885</v>
      </c>
      <c r="K2" s="111" t="s">
        <v>886</v>
      </c>
      <c r="N2" s="111" t="s">
        <v>887</v>
      </c>
    </row>
    <row r="3" spans="1:14" x14ac:dyDescent="0.25">
      <c r="A3" s="286" t="s">
        <v>881</v>
      </c>
      <c r="B3" t="s">
        <v>883</v>
      </c>
      <c r="E3" t="s">
        <v>67</v>
      </c>
      <c r="F3">
        <f>VLOOKUP(E3,$A$4:$B$77,2)</f>
        <v>24.79</v>
      </c>
      <c r="H3" t="s">
        <v>394</v>
      </c>
      <c r="I3">
        <f>VLOOKUP(H3,$A$4:$B$77,2)</f>
        <v>27.3</v>
      </c>
      <c r="K3" s="111">
        <f>SUM(B4:B77)-F13-I7</f>
        <v>1533.1100000000001</v>
      </c>
      <c r="N3" s="111">
        <f>SUM(F13+I7+K3)</f>
        <v>1922.38</v>
      </c>
    </row>
    <row r="4" spans="1:14" x14ac:dyDescent="0.25">
      <c r="A4" s="287" t="s">
        <v>42</v>
      </c>
      <c r="B4">
        <v>27.15</v>
      </c>
      <c r="E4" t="s">
        <v>314</v>
      </c>
      <c r="F4">
        <f t="shared" ref="F4:F12" si="0">VLOOKUP(E4,$A$4:$B$77,2)</f>
        <v>0</v>
      </c>
      <c r="H4" t="s">
        <v>435</v>
      </c>
      <c r="I4">
        <f t="shared" ref="I4:I6" si="1">VLOOKUP(H4,$A$4:$B$77,2)</f>
        <v>44.64</v>
      </c>
    </row>
    <row r="5" spans="1:14" x14ac:dyDescent="0.25">
      <c r="A5" s="287" t="s">
        <v>60</v>
      </c>
      <c r="B5">
        <v>7.48</v>
      </c>
      <c r="E5" t="s">
        <v>540</v>
      </c>
      <c r="F5">
        <f t="shared" si="0"/>
        <v>5.26</v>
      </c>
      <c r="H5" t="s">
        <v>350</v>
      </c>
      <c r="I5">
        <f t="shared" si="1"/>
        <v>43.89</v>
      </c>
    </row>
    <row r="6" spans="1:14" x14ac:dyDescent="0.25">
      <c r="A6" s="287" t="s">
        <v>67</v>
      </c>
      <c r="B6">
        <v>24.79</v>
      </c>
      <c r="E6" t="s">
        <v>228</v>
      </c>
      <c r="F6">
        <f t="shared" si="0"/>
        <v>57.75</v>
      </c>
      <c r="H6" t="s">
        <v>399</v>
      </c>
      <c r="I6" s="288">
        <f t="shared" si="1"/>
        <v>38.97</v>
      </c>
    </row>
    <row r="7" spans="1:14" x14ac:dyDescent="0.25">
      <c r="A7" s="287" t="s">
        <v>75</v>
      </c>
      <c r="B7">
        <v>0</v>
      </c>
      <c r="E7" t="s">
        <v>141</v>
      </c>
      <c r="F7">
        <f t="shared" si="0"/>
        <v>0</v>
      </c>
      <c r="H7" s="111" t="s">
        <v>10</v>
      </c>
      <c r="I7" s="111">
        <f>SUM(I3:I6)</f>
        <v>154.80000000000001</v>
      </c>
    </row>
    <row r="8" spans="1:14" x14ac:dyDescent="0.25">
      <c r="A8" s="287" t="s">
        <v>83</v>
      </c>
      <c r="B8">
        <v>0</v>
      </c>
      <c r="E8" t="s">
        <v>550</v>
      </c>
      <c r="F8">
        <f t="shared" si="0"/>
        <v>9.8699999999999992</v>
      </c>
    </row>
    <row r="9" spans="1:14" x14ac:dyDescent="0.25">
      <c r="A9" s="287" t="s">
        <v>87</v>
      </c>
      <c r="B9">
        <v>74.78</v>
      </c>
      <c r="E9" t="s">
        <v>42</v>
      </c>
      <c r="F9">
        <f t="shared" si="0"/>
        <v>27.15</v>
      </c>
    </row>
    <row r="10" spans="1:14" x14ac:dyDescent="0.25">
      <c r="A10" s="287" t="s">
        <v>102</v>
      </c>
      <c r="B10">
        <v>0</v>
      </c>
      <c r="E10" t="s">
        <v>282</v>
      </c>
      <c r="F10">
        <f t="shared" si="0"/>
        <v>54.56</v>
      </c>
    </row>
    <row r="11" spans="1:14" x14ac:dyDescent="0.25">
      <c r="A11" s="287" t="s">
        <v>111</v>
      </c>
      <c r="B11">
        <v>50.4</v>
      </c>
      <c r="E11" t="s">
        <v>182</v>
      </c>
      <c r="F11">
        <f t="shared" si="0"/>
        <v>29.51</v>
      </c>
    </row>
    <row r="12" spans="1:14" x14ac:dyDescent="0.25">
      <c r="A12" s="287" t="s">
        <v>120</v>
      </c>
      <c r="B12">
        <v>17.54</v>
      </c>
      <c r="E12" t="s">
        <v>216</v>
      </c>
      <c r="F12" s="288">
        <f t="shared" si="0"/>
        <v>25.58</v>
      </c>
    </row>
    <row r="13" spans="1:14" x14ac:dyDescent="0.25">
      <c r="A13" s="287" t="s">
        <v>126</v>
      </c>
      <c r="B13">
        <v>0</v>
      </c>
      <c r="E13" s="111" t="s">
        <v>10</v>
      </c>
      <c r="F13" s="111">
        <f>SUM(F3:F12)</f>
        <v>234.46999999999997</v>
      </c>
    </row>
    <row r="14" spans="1:14" x14ac:dyDescent="0.25">
      <c r="A14" s="287" t="s">
        <v>128</v>
      </c>
      <c r="B14">
        <v>2.96</v>
      </c>
    </row>
    <row r="15" spans="1:14" x14ac:dyDescent="0.25">
      <c r="A15" s="287" t="s">
        <v>130</v>
      </c>
      <c r="B15">
        <v>0</v>
      </c>
    </row>
    <row r="16" spans="1:14" x14ac:dyDescent="0.25">
      <c r="A16" s="287" t="s">
        <v>135</v>
      </c>
      <c r="B16">
        <v>15.06</v>
      </c>
    </row>
    <row r="17" spans="1:2" x14ac:dyDescent="0.25">
      <c r="A17" s="287" t="s">
        <v>141</v>
      </c>
      <c r="B17">
        <v>0</v>
      </c>
    </row>
    <row r="18" spans="1:2" x14ac:dyDescent="0.25">
      <c r="A18" s="287" t="s">
        <v>146</v>
      </c>
      <c r="B18">
        <v>24.79</v>
      </c>
    </row>
    <row r="19" spans="1:2" x14ac:dyDescent="0.25">
      <c r="A19" s="287" t="s">
        <v>150</v>
      </c>
      <c r="B19">
        <v>47.46</v>
      </c>
    </row>
    <row r="20" spans="1:2" x14ac:dyDescent="0.25">
      <c r="A20" s="287" t="s">
        <v>168</v>
      </c>
      <c r="B20">
        <v>46.33</v>
      </c>
    </row>
    <row r="21" spans="1:2" x14ac:dyDescent="0.25">
      <c r="A21" s="287" t="s">
        <v>176</v>
      </c>
      <c r="B21">
        <v>42.7</v>
      </c>
    </row>
    <row r="22" spans="1:2" x14ac:dyDescent="0.25">
      <c r="A22" s="287" t="s">
        <v>180</v>
      </c>
      <c r="B22">
        <v>97.72</v>
      </c>
    </row>
    <row r="23" spans="1:2" x14ac:dyDescent="0.25">
      <c r="A23" s="287" t="s">
        <v>182</v>
      </c>
      <c r="B23">
        <v>29.51</v>
      </c>
    </row>
    <row r="24" spans="1:2" x14ac:dyDescent="0.25">
      <c r="A24" s="287" t="s">
        <v>190</v>
      </c>
      <c r="B24">
        <v>0</v>
      </c>
    </row>
    <row r="25" spans="1:2" x14ac:dyDescent="0.25">
      <c r="A25" s="287" t="s">
        <v>198</v>
      </c>
      <c r="B25">
        <v>19.399999999999999</v>
      </c>
    </row>
    <row r="26" spans="1:2" x14ac:dyDescent="0.25">
      <c r="A26" s="287" t="s">
        <v>201</v>
      </c>
      <c r="B26">
        <v>19.329999999999998</v>
      </c>
    </row>
    <row r="27" spans="1:2" x14ac:dyDescent="0.25">
      <c r="A27" s="287" t="s">
        <v>212</v>
      </c>
      <c r="B27">
        <v>0</v>
      </c>
    </row>
    <row r="28" spans="1:2" x14ac:dyDescent="0.25">
      <c r="A28" s="287" t="s">
        <v>216</v>
      </c>
      <c r="B28">
        <v>25.58</v>
      </c>
    </row>
    <row r="29" spans="1:2" x14ac:dyDescent="0.25">
      <c r="A29" s="287" t="s">
        <v>228</v>
      </c>
      <c r="B29">
        <v>57.75</v>
      </c>
    </row>
    <row r="30" spans="1:2" x14ac:dyDescent="0.25">
      <c r="A30" s="287" t="s">
        <v>236</v>
      </c>
      <c r="B30">
        <v>0</v>
      </c>
    </row>
    <row r="31" spans="1:2" x14ac:dyDescent="0.25">
      <c r="A31" s="287" t="s">
        <v>243</v>
      </c>
      <c r="B31">
        <v>72.77</v>
      </c>
    </row>
    <row r="32" spans="1:2" x14ac:dyDescent="0.25">
      <c r="A32" s="287" t="s">
        <v>262</v>
      </c>
      <c r="B32">
        <v>93.31</v>
      </c>
    </row>
    <row r="33" spans="1:2" x14ac:dyDescent="0.25">
      <c r="A33" s="287" t="s">
        <v>270</v>
      </c>
      <c r="B33">
        <v>0</v>
      </c>
    </row>
    <row r="34" spans="1:2" x14ac:dyDescent="0.25">
      <c r="A34" s="287" t="s">
        <v>274</v>
      </c>
      <c r="B34">
        <v>103.58</v>
      </c>
    </row>
    <row r="35" spans="1:2" x14ac:dyDescent="0.25">
      <c r="A35" s="287" t="s">
        <v>282</v>
      </c>
      <c r="B35">
        <v>54.56</v>
      </c>
    </row>
    <row r="36" spans="1:2" x14ac:dyDescent="0.25">
      <c r="A36" s="287" t="s">
        <v>288</v>
      </c>
      <c r="B36">
        <v>14.74</v>
      </c>
    </row>
    <row r="37" spans="1:2" x14ac:dyDescent="0.25">
      <c r="A37" s="287" t="s">
        <v>296</v>
      </c>
      <c r="B37">
        <v>94.17</v>
      </c>
    </row>
    <row r="38" spans="1:2" x14ac:dyDescent="0.25">
      <c r="A38" s="287" t="s">
        <v>298</v>
      </c>
      <c r="B38">
        <v>60.76</v>
      </c>
    </row>
    <row r="39" spans="1:2" x14ac:dyDescent="0.25">
      <c r="A39" s="287" t="s">
        <v>314</v>
      </c>
      <c r="B39">
        <v>0</v>
      </c>
    </row>
    <row r="40" spans="1:2" x14ac:dyDescent="0.25">
      <c r="A40" s="287" t="s">
        <v>321</v>
      </c>
      <c r="B40">
        <v>27.7</v>
      </c>
    </row>
    <row r="41" spans="1:2" x14ac:dyDescent="0.25">
      <c r="A41" s="287" t="s">
        <v>331</v>
      </c>
      <c r="B41">
        <v>128.16</v>
      </c>
    </row>
    <row r="42" spans="1:2" x14ac:dyDescent="0.25">
      <c r="A42" s="287" t="s">
        <v>339</v>
      </c>
      <c r="B42">
        <v>0</v>
      </c>
    </row>
    <row r="43" spans="1:2" x14ac:dyDescent="0.25">
      <c r="A43" s="287" t="s">
        <v>350</v>
      </c>
      <c r="B43">
        <v>43.89</v>
      </c>
    </row>
    <row r="44" spans="1:2" x14ac:dyDescent="0.25">
      <c r="A44" s="287" t="s">
        <v>358</v>
      </c>
      <c r="B44">
        <v>66.41</v>
      </c>
    </row>
    <row r="45" spans="1:2" x14ac:dyDescent="0.25">
      <c r="A45" s="287" t="s">
        <v>368</v>
      </c>
      <c r="B45">
        <v>7.01</v>
      </c>
    </row>
    <row r="46" spans="1:2" x14ac:dyDescent="0.25">
      <c r="A46" s="287" t="s">
        <v>375</v>
      </c>
      <c r="B46">
        <v>11.27</v>
      </c>
    </row>
    <row r="47" spans="1:2" x14ac:dyDescent="0.25">
      <c r="A47" s="287" t="s">
        <v>385</v>
      </c>
      <c r="B47">
        <v>0</v>
      </c>
    </row>
    <row r="48" spans="1:2" x14ac:dyDescent="0.25">
      <c r="A48" s="287" t="s">
        <v>394</v>
      </c>
      <c r="B48">
        <v>27.3</v>
      </c>
    </row>
    <row r="49" spans="1:2" x14ac:dyDescent="0.25">
      <c r="A49" s="287" t="s">
        <v>399</v>
      </c>
      <c r="B49">
        <v>38.97</v>
      </c>
    </row>
    <row r="50" spans="1:2" x14ac:dyDescent="0.25">
      <c r="A50" s="287" t="s">
        <v>413</v>
      </c>
      <c r="B50">
        <v>3</v>
      </c>
    </row>
    <row r="51" spans="1:2" x14ac:dyDescent="0.25">
      <c r="A51" s="287" t="s">
        <v>421</v>
      </c>
      <c r="B51">
        <v>0</v>
      </c>
    </row>
    <row r="52" spans="1:2" x14ac:dyDescent="0.25">
      <c r="A52" s="287" t="s">
        <v>425</v>
      </c>
      <c r="B52">
        <v>0</v>
      </c>
    </row>
    <row r="53" spans="1:2" x14ac:dyDescent="0.25">
      <c r="A53" s="287" t="s">
        <v>435</v>
      </c>
      <c r="B53">
        <v>44.64</v>
      </c>
    </row>
    <row r="54" spans="1:2" x14ac:dyDescent="0.25">
      <c r="A54" s="287" t="s">
        <v>442</v>
      </c>
      <c r="B54">
        <v>36.11</v>
      </c>
    </row>
    <row r="55" spans="1:2" x14ac:dyDescent="0.25">
      <c r="A55" s="287" t="s">
        <v>444</v>
      </c>
      <c r="B55">
        <v>11.89</v>
      </c>
    </row>
    <row r="56" spans="1:2" x14ac:dyDescent="0.25">
      <c r="A56" s="287" t="s">
        <v>452</v>
      </c>
      <c r="B56">
        <v>80.63</v>
      </c>
    </row>
    <row r="57" spans="1:2" x14ac:dyDescent="0.25">
      <c r="A57" s="287" t="s">
        <v>454</v>
      </c>
      <c r="B57">
        <v>16.579999999999998</v>
      </c>
    </row>
    <row r="58" spans="1:2" x14ac:dyDescent="0.25">
      <c r="A58" s="287" t="s">
        <v>459</v>
      </c>
      <c r="B58">
        <v>0</v>
      </c>
    </row>
    <row r="59" spans="1:2" x14ac:dyDescent="0.25">
      <c r="A59" s="287" t="s">
        <v>464</v>
      </c>
      <c r="B59">
        <v>4.41</v>
      </c>
    </row>
    <row r="60" spans="1:2" x14ac:dyDescent="0.25">
      <c r="A60" s="287" t="s">
        <v>476</v>
      </c>
      <c r="B60">
        <v>21.32</v>
      </c>
    </row>
    <row r="61" spans="1:2" x14ac:dyDescent="0.25">
      <c r="A61" s="287" t="s">
        <v>482</v>
      </c>
      <c r="B61">
        <v>37.79</v>
      </c>
    </row>
    <row r="62" spans="1:2" x14ac:dyDescent="0.25">
      <c r="A62" s="287" t="s">
        <v>486</v>
      </c>
      <c r="B62">
        <v>0</v>
      </c>
    </row>
    <row r="63" spans="1:2" x14ac:dyDescent="0.25">
      <c r="A63" s="287" t="s">
        <v>493</v>
      </c>
      <c r="B63">
        <v>28.43</v>
      </c>
    </row>
    <row r="64" spans="1:2" x14ac:dyDescent="0.25">
      <c r="A64" s="287" t="s">
        <v>500</v>
      </c>
      <c r="B64">
        <v>0</v>
      </c>
    </row>
    <row r="65" spans="1:2" x14ac:dyDescent="0.25">
      <c r="A65" s="287" t="s">
        <v>502</v>
      </c>
      <c r="B65">
        <v>55.42</v>
      </c>
    </row>
    <row r="66" spans="1:2" x14ac:dyDescent="0.25">
      <c r="A66" s="287" t="s">
        <v>504</v>
      </c>
      <c r="B66">
        <v>0</v>
      </c>
    </row>
    <row r="67" spans="1:2" x14ac:dyDescent="0.25">
      <c r="A67" s="287" t="s">
        <v>512</v>
      </c>
      <c r="B67">
        <v>24.57</v>
      </c>
    </row>
    <row r="68" spans="1:2" x14ac:dyDescent="0.25">
      <c r="A68" s="287" t="s">
        <v>515</v>
      </c>
      <c r="B68">
        <v>0</v>
      </c>
    </row>
    <row r="69" spans="1:2" x14ac:dyDescent="0.25">
      <c r="A69" s="287" t="s">
        <v>520</v>
      </c>
      <c r="B69">
        <v>0</v>
      </c>
    </row>
    <row r="70" spans="1:2" x14ac:dyDescent="0.25">
      <c r="A70" s="287" t="s">
        <v>525</v>
      </c>
      <c r="B70">
        <v>25.98</v>
      </c>
    </row>
    <row r="71" spans="1:2" x14ac:dyDescent="0.25">
      <c r="A71" s="287" t="s">
        <v>531</v>
      </c>
      <c r="B71">
        <v>29.08</v>
      </c>
    </row>
    <row r="72" spans="1:2" x14ac:dyDescent="0.25">
      <c r="A72" s="287" t="s">
        <v>534</v>
      </c>
      <c r="B72">
        <v>6.36</v>
      </c>
    </row>
    <row r="73" spans="1:2" x14ac:dyDescent="0.25">
      <c r="A73" s="287" t="s">
        <v>540</v>
      </c>
      <c r="B73">
        <v>5.26</v>
      </c>
    </row>
    <row r="74" spans="1:2" x14ac:dyDescent="0.25">
      <c r="A74" s="287" t="s">
        <v>546</v>
      </c>
      <c r="B74">
        <v>5.71</v>
      </c>
    </row>
    <row r="75" spans="1:2" x14ac:dyDescent="0.25">
      <c r="A75" s="287" t="s">
        <v>550</v>
      </c>
      <c r="B75">
        <v>9.8699999999999992</v>
      </c>
    </row>
    <row r="76" spans="1:2" x14ac:dyDescent="0.25">
      <c r="A76" s="287" t="s">
        <v>556</v>
      </c>
      <c r="B76">
        <v>0</v>
      </c>
    </row>
    <row r="77" spans="1:2" x14ac:dyDescent="0.25">
      <c r="A77" s="287" t="s">
        <v>560</v>
      </c>
      <c r="B77">
        <v>0</v>
      </c>
    </row>
    <row r="78" spans="1:2" x14ac:dyDescent="0.25">
      <c r="A78" s="287" t="s">
        <v>882</v>
      </c>
      <c r="B78">
        <v>1922.38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F10" sqref="F10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</cols>
  <sheetData>
    <row r="1" spans="1:13" x14ac:dyDescent="0.25">
      <c r="A1" t="s">
        <v>879</v>
      </c>
      <c r="B1" t="s">
        <v>880</v>
      </c>
      <c r="E1" s="111" t="s">
        <v>884</v>
      </c>
      <c r="H1" s="111" t="s">
        <v>885</v>
      </c>
      <c r="K1" s="111" t="s">
        <v>886</v>
      </c>
      <c r="L1" s="111"/>
      <c r="M1" s="111" t="s">
        <v>887</v>
      </c>
    </row>
    <row r="2" spans="1:13" x14ac:dyDescent="0.25">
      <c r="A2" t="s">
        <v>42</v>
      </c>
      <c r="B2" s="290">
        <v>10.16</v>
      </c>
      <c r="E2" t="s">
        <v>67</v>
      </c>
      <c r="F2" s="290">
        <v>6.6</v>
      </c>
      <c r="H2" t="s">
        <v>394</v>
      </c>
      <c r="I2" s="290">
        <v>12.58</v>
      </c>
      <c r="K2" s="83">
        <f>(B77-F12-I6)</f>
        <v>739.51999999999987</v>
      </c>
      <c r="L2" s="111"/>
      <c r="M2" s="111">
        <f>SUM(F12+I6+K2)</f>
        <v>940.67999999999984</v>
      </c>
    </row>
    <row r="3" spans="1:13" x14ac:dyDescent="0.25">
      <c r="A3" t="s">
        <v>60</v>
      </c>
      <c r="B3" s="290">
        <v>0</v>
      </c>
      <c r="E3" t="s">
        <v>314</v>
      </c>
      <c r="F3" s="290">
        <v>0</v>
      </c>
      <c r="H3" t="s">
        <v>435</v>
      </c>
      <c r="I3" s="290">
        <v>19.3</v>
      </c>
    </row>
    <row r="4" spans="1:13" x14ac:dyDescent="0.25">
      <c r="A4" t="s">
        <v>67</v>
      </c>
      <c r="B4" s="290">
        <v>6.6</v>
      </c>
      <c r="E4" t="s">
        <v>540</v>
      </c>
      <c r="F4" s="290">
        <v>5.26</v>
      </c>
      <c r="H4" t="s">
        <v>350</v>
      </c>
      <c r="I4" s="290">
        <v>45.75</v>
      </c>
    </row>
    <row r="5" spans="1:13" x14ac:dyDescent="0.25">
      <c r="A5" t="s">
        <v>75</v>
      </c>
      <c r="B5" s="290">
        <v>0</v>
      </c>
      <c r="E5" t="s">
        <v>228</v>
      </c>
      <c r="F5" s="290">
        <v>25.01</v>
      </c>
      <c r="H5" t="s">
        <v>399</v>
      </c>
      <c r="I5" s="290">
        <v>19.22</v>
      </c>
    </row>
    <row r="6" spans="1:13" x14ac:dyDescent="0.25">
      <c r="A6" t="s">
        <v>83</v>
      </c>
      <c r="B6" s="290">
        <v>0</v>
      </c>
      <c r="E6" t="s">
        <v>141</v>
      </c>
      <c r="F6" s="290">
        <v>0</v>
      </c>
      <c r="H6" s="111" t="s">
        <v>10</v>
      </c>
      <c r="I6" s="111">
        <f>SUM(I2:I5)</f>
        <v>96.85</v>
      </c>
      <c r="J6" s="111"/>
    </row>
    <row r="7" spans="1:13" x14ac:dyDescent="0.25">
      <c r="A7" t="s">
        <v>87</v>
      </c>
      <c r="B7" s="290">
        <v>39.1</v>
      </c>
      <c r="E7" t="s">
        <v>550</v>
      </c>
      <c r="F7" s="290">
        <v>0</v>
      </c>
    </row>
    <row r="8" spans="1:13" x14ac:dyDescent="0.25">
      <c r="A8" t="s">
        <v>102</v>
      </c>
      <c r="B8" s="290">
        <v>0</v>
      </c>
      <c r="E8" t="s">
        <v>42</v>
      </c>
      <c r="F8" s="290">
        <v>10.16</v>
      </c>
    </row>
    <row r="9" spans="1:13" x14ac:dyDescent="0.25">
      <c r="A9" t="s">
        <v>111</v>
      </c>
      <c r="B9" s="290">
        <v>4.72</v>
      </c>
      <c r="E9" t="s">
        <v>282</v>
      </c>
      <c r="F9" s="290">
        <v>22.15</v>
      </c>
    </row>
    <row r="10" spans="1:13" x14ac:dyDescent="0.25">
      <c r="A10" t="s">
        <v>120</v>
      </c>
      <c r="B10" s="290">
        <v>13.46</v>
      </c>
      <c r="E10" t="s">
        <v>182</v>
      </c>
      <c r="F10" s="290">
        <v>14.97</v>
      </c>
    </row>
    <row r="11" spans="1:13" x14ac:dyDescent="0.25">
      <c r="A11" t="s">
        <v>126</v>
      </c>
      <c r="B11" s="290">
        <v>0</v>
      </c>
      <c r="E11" t="s">
        <v>216</v>
      </c>
      <c r="F11" s="290">
        <v>20.16</v>
      </c>
    </row>
    <row r="12" spans="1:13" x14ac:dyDescent="0.25">
      <c r="A12" t="s">
        <v>128</v>
      </c>
      <c r="B12" s="290">
        <v>0</v>
      </c>
      <c r="E12" s="111" t="s">
        <v>10</v>
      </c>
      <c r="F12" s="111">
        <f>SUM(F2:F11)</f>
        <v>104.31</v>
      </c>
      <c r="G12" s="111"/>
    </row>
    <row r="13" spans="1:13" x14ac:dyDescent="0.25">
      <c r="A13" t="s">
        <v>130</v>
      </c>
      <c r="B13" s="290">
        <v>15.92</v>
      </c>
    </row>
    <row r="14" spans="1:13" x14ac:dyDescent="0.25">
      <c r="A14" t="s">
        <v>135</v>
      </c>
      <c r="B14" s="290">
        <v>1.41</v>
      </c>
    </row>
    <row r="15" spans="1:13" x14ac:dyDescent="0.25">
      <c r="A15" t="s">
        <v>141</v>
      </c>
      <c r="B15" s="290">
        <v>0</v>
      </c>
    </row>
    <row r="16" spans="1:13" x14ac:dyDescent="0.25">
      <c r="A16" t="s">
        <v>146</v>
      </c>
      <c r="B16" s="290">
        <v>6.6</v>
      </c>
    </row>
    <row r="17" spans="1:2" x14ac:dyDescent="0.25">
      <c r="A17" t="s">
        <v>150</v>
      </c>
      <c r="B17" s="290">
        <v>19.89</v>
      </c>
    </row>
    <row r="18" spans="1:2" x14ac:dyDescent="0.25">
      <c r="A18" t="s">
        <v>168</v>
      </c>
      <c r="B18" s="290">
        <v>23.32</v>
      </c>
    </row>
    <row r="19" spans="1:2" x14ac:dyDescent="0.25">
      <c r="A19" t="s">
        <v>176</v>
      </c>
      <c r="B19" s="290">
        <v>6.74</v>
      </c>
    </row>
    <row r="20" spans="1:2" x14ac:dyDescent="0.25">
      <c r="A20" t="s">
        <v>180</v>
      </c>
      <c r="B20" s="290">
        <v>14.85</v>
      </c>
    </row>
    <row r="21" spans="1:2" x14ac:dyDescent="0.25">
      <c r="A21" t="s">
        <v>182</v>
      </c>
      <c r="B21" s="290">
        <v>14.97</v>
      </c>
    </row>
    <row r="22" spans="1:2" x14ac:dyDescent="0.25">
      <c r="A22" t="s">
        <v>190</v>
      </c>
      <c r="B22" s="290">
        <v>0</v>
      </c>
    </row>
    <row r="23" spans="1:2" x14ac:dyDescent="0.25">
      <c r="A23" t="s">
        <v>198</v>
      </c>
      <c r="B23" s="290">
        <v>14.87</v>
      </c>
    </row>
    <row r="24" spans="1:2" x14ac:dyDescent="0.25">
      <c r="A24" t="s">
        <v>201</v>
      </c>
      <c r="B24" s="290">
        <v>16.059999999999999</v>
      </c>
    </row>
    <row r="25" spans="1:2" x14ac:dyDescent="0.25">
      <c r="A25" t="s">
        <v>212</v>
      </c>
      <c r="B25" s="290">
        <v>0</v>
      </c>
    </row>
    <row r="26" spans="1:2" x14ac:dyDescent="0.25">
      <c r="A26" t="s">
        <v>216</v>
      </c>
      <c r="B26" s="290">
        <v>20.16</v>
      </c>
    </row>
    <row r="27" spans="1:2" x14ac:dyDescent="0.25">
      <c r="A27" t="s">
        <v>228</v>
      </c>
      <c r="B27" s="290">
        <v>25.01</v>
      </c>
    </row>
    <row r="28" spans="1:2" x14ac:dyDescent="0.25">
      <c r="A28" t="s">
        <v>236</v>
      </c>
      <c r="B28" s="290">
        <v>0</v>
      </c>
    </row>
    <row r="29" spans="1:2" x14ac:dyDescent="0.25">
      <c r="A29" t="s">
        <v>243</v>
      </c>
      <c r="B29" s="290">
        <v>59.23</v>
      </c>
    </row>
    <row r="30" spans="1:2" x14ac:dyDescent="0.25">
      <c r="A30" t="s">
        <v>262</v>
      </c>
      <c r="B30" s="290">
        <v>45.89</v>
      </c>
    </row>
    <row r="31" spans="1:2" x14ac:dyDescent="0.25">
      <c r="A31" t="s">
        <v>270</v>
      </c>
      <c r="B31" s="290">
        <v>0</v>
      </c>
    </row>
    <row r="32" spans="1:2" x14ac:dyDescent="0.25">
      <c r="A32" t="s">
        <v>274</v>
      </c>
      <c r="B32" s="290">
        <v>53.26</v>
      </c>
    </row>
    <row r="33" spans="1:2" x14ac:dyDescent="0.25">
      <c r="A33" t="s">
        <v>282</v>
      </c>
      <c r="B33" s="290">
        <v>22.15</v>
      </c>
    </row>
    <row r="34" spans="1:2" x14ac:dyDescent="0.25">
      <c r="A34" t="s">
        <v>288</v>
      </c>
      <c r="B34" s="290">
        <v>2.71</v>
      </c>
    </row>
    <row r="35" spans="1:2" x14ac:dyDescent="0.25">
      <c r="A35" t="s">
        <v>296</v>
      </c>
      <c r="B35" s="290">
        <v>52.34</v>
      </c>
    </row>
    <row r="36" spans="1:2" x14ac:dyDescent="0.25">
      <c r="A36" t="s">
        <v>298</v>
      </c>
      <c r="B36" s="290">
        <v>34.01</v>
      </c>
    </row>
    <row r="37" spans="1:2" x14ac:dyDescent="0.25">
      <c r="A37" t="s">
        <v>314</v>
      </c>
      <c r="B37" s="290">
        <v>0</v>
      </c>
    </row>
    <row r="38" spans="1:2" x14ac:dyDescent="0.25">
      <c r="A38" t="s">
        <v>321</v>
      </c>
      <c r="B38" s="290">
        <v>21.83</v>
      </c>
    </row>
    <row r="39" spans="1:2" x14ac:dyDescent="0.25">
      <c r="A39" t="s">
        <v>331</v>
      </c>
      <c r="B39" s="290">
        <v>69.510000000000005</v>
      </c>
    </row>
    <row r="40" spans="1:2" x14ac:dyDescent="0.25">
      <c r="A40" t="s">
        <v>339</v>
      </c>
      <c r="B40" s="290">
        <v>0</v>
      </c>
    </row>
    <row r="41" spans="1:2" x14ac:dyDescent="0.25">
      <c r="A41" t="s">
        <v>350</v>
      </c>
      <c r="B41" s="290">
        <v>45.75</v>
      </c>
    </row>
    <row r="42" spans="1:2" x14ac:dyDescent="0.25">
      <c r="A42" t="s">
        <v>358</v>
      </c>
      <c r="B42" s="290">
        <v>19.02</v>
      </c>
    </row>
    <row r="43" spans="1:2" x14ac:dyDescent="0.25">
      <c r="A43" t="s">
        <v>368</v>
      </c>
      <c r="B43" s="290">
        <v>5.32</v>
      </c>
    </row>
    <row r="44" spans="1:2" x14ac:dyDescent="0.25">
      <c r="A44" t="s">
        <v>375</v>
      </c>
      <c r="B44" s="290">
        <v>3.42</v>
      </c>
    </row>
    <row r="45" spans="1:2" x14ac:dyDescent="0.25">
      <c r="A45" s="78" t="s">
        <v>888</v>
      </c>
      <c r="B45" s="290">
        <v>0</v>
      </c>
    </row>
    <row r="46" spans="1:2" x14ac:dyDescent="0.25">
      <c r="A46" t="s">
        <v>385</v>
      </c>
      <c r="B46" s="290">
        <v>0</v>
      </c>
    </row>
    <row r="47" spans="1:2" x14ac:dyDescent="0.25">
      <c r="A47" t="s">
        <v>394</v>
      </c>
      <c r="B47" s="290">
        <v>12.58</v>
      </c>
    </row>
    <row r="48" spans="1:2" x14ac:dyDescent="0.25">
      <c r="A48" t="s">
        <v>399</v>
      </c>
      <c r="B48" s="290">
        <v>19.22</v>
      </c>
    </row>
    <row r="49" spans="1:2" x14ac:dyDescent="0.25">
      <c r="A49" t="s">
        <v>413</v>
      </c>
      <c r="B49" s="290">
        <v>2.8</v>
      </c>
    </row>
    <row r="50" spans="1:2" x14ac:dyDescent="0.25">
      <c r="A50" t="s">
        <v>421</v>
      </c>
      <c r="B50" s="290">
        <v>0</v>
      </c>
    </row>
    <row r="51" spans="1:2" x14ac:dyDescent="0.25">
      <c r="A51" t="s">
        <v>425</v>
      </c>
      <c r="B51" s="290">
        <v>0</v>
      </c>
    </row>
    <row r="52" spans="1:2" x14ac:dyDescent="0.25">
      <c r="A52" t="s">
        <v>435</v>
      </c>
      <c r="B52" s="290">
        <v>19.3</v>
      </c>
    </row>
    <row r="53" spans="1:2" x14ac:dyDescent="0.25">
      <c r="A53" t="s">
        <v>442</v>
      </c>
      <c r="B53" s="290">
        <v>6.63</v>
      </c>
    </row>
    <row r="54" spans="1:2" x14ac:dyDescent="0.25">
      <c r="A54" t="s">
        <v>444</v>
      </c>
      <c r="B54" s="290">
        <v>7.23</v>
      </c>
    </row>
    <row r="55" spans="1:2" x14ac:dyDescent="0.25">
      <c r="A55" t="s">
        <v>452</v>
      </c>
      <c r="B55" s="290">
        <v>12.14</v>
      </c>
    </row>
    <row r="56" spans="1:2" x14ac:dyDescent="0.25">
      <c r="A56" t="s">
        <v>454</v>
      </c>
      <c r="B56" s="290">
        <v>8.9</v>
      </c>
    </row>
    <row r="57" spans="1:2" x14ac:dyDescent="0.25">
      <c r="A57" t="s">
        <v>459</v>
      </c>
      <c r="B57" s="290">
        <v>0</v>
      </c>
    </row>
    <row r="58" spans="1:2" x14ac:dyDescent="0.25">
      <c r="A58" t="s">
        <v>464</v>
      </c>
      <c r="B58" s="290">
        <v>4.75</v>
      </c>
    </row>
    <row r="59" spans="1:2" x14ac:dyDescent="0.25">
      <c r="A59" t="s">
        <v>476</v>
      </c>
      <c r="B59" s="290">
        <v>18.27</v>
      </c>
    </row>
    <row r="60" spans="1:2" x14ac:dyDescent="0.25">
      <c r="A60" t="s">
        <v>482</v>
      </c>
      <c r="B60" s="290">
        <v>11.45</v>
      </c>
    </row>
    <row r="61" spans="1:2" x14ac:dyDescent="0.25">
      <c r="A61" t="s">
        <v>486</v>
      </c>
      <c r="B61" s="290">
        <v>0</v>
      </c>
    </row>
    <row r="62" spans="1:2" x14ac:dyDescent="0.25">
      <c r="A62" t="s">
        <v>493</v>
      </c>
      <c r="B62" s="290">
        <v>16.54</v>
      </c>
    </row>
    <row r="63" spans="1:2" x14ac:dyDescent="0.25">
      <c r="A63" t="s">
        <v>500</v>
      </c>
      <c r="B63" s="290">
        <v>0</v>
      </c>
    </row>
    <row r="64" spans="1:2" x14ac:dyDescent="0.25">
      <c r="A64" t="s">
        <v>502</v>
      </c>
      <c r="B64" s="290">
        <v>42.52</v>
      </c>
    </row>
    <row r="65" spans="1:2" x14ac:dyDescent="0.25">
      <c r="A65" t="s">
        <v>504</v>
      </c>
      <c r="B65" s="290">
        <v>0</v>
      </c>
    </row>
    <row r="66" spans="1:2" x14ac:dyDescent="0.25">
      <c r="A66" t="s">
        <v>512</v>
      </c>
      <c r="B66" s="290">
        <v>20.420000000000002</v>
      </c>
    </row>
    <row r="67" spans="1:2" x14ac:dyDescent="0.25">
      <c r="A67" t="s">
        <v>515</v>
      </c>
      <c r="B67" s="290">
        <v>0</v>
      </c>
    </row>
    <row r="68" spans="1:2" x14ac:dyDescent="0.25">
      <c r="A68" t="s">
        <v>520</v>
      </c>
      <c r="B68" s="290">
        <v>0</v>
      </c>
    </row>
    <row r="69" spans="1:2" x14ac:dyDescent="0.25">
      <c r="A69" t="s">
        <v>525</v>
      </c>
      <c r="B69" s="290">
        <v>24.08</v>
      </c>
    </row>
    <row r="70" spans="1:2" x14ac:dyDescent="0.25">
      <c r="A70" t="s">
        <v>531</v>
      </c>
      <c r="B70" s="290">
        <v>15.45</v>
      </c>
    </row>
    <row r="71" spans="1:2" x14ac:dyDescent="0.25">
      <c r="A71" t="s">
        <v>534</v>
      </c>
      <c r="B71" s="290">
        <v>2.38</v>
      </c>
    </row>
    <row r="72" spans="1:2" x14ac:dyDescent="0.25">
      <c r="A72" t="s">
        <v>540</v>
      </c>
      <c r="B72" s="290">
        <v>5.26</v>
      </c>
    </row>
    <row r="73" spans="1:2" x14ac:dyDescent="0.25">
      <c r="A73" t="s">
        <v>546</v>
      </c>
      <c r="B73" s="290">
        <v>2.48</v>
      </c>
    </row>
    <row r="74" spans="1:2" x14ac:dyDescent="0.25">
      <c r="A74" t="s">
        <v>550</v>
      </c>
      <c r="B74" s="290">
        <v>0</v>
      </c>
    </row>
    <row r="75" spans="1:2" x14ac:dyDescent="0.25">
      <c r="A75" t="s">
        <v>556</v>
      </c>
      <c r="B75" s="290">
        <v>0</v>
      </c>
    </row>
    <row r="76" spans="1:2" x14ac:dyDescent="0.25">
      <c r="A76" t="s">
        <v>560</v>
      </c>
      <c r="B76" s="290">
        <v>0</v>
      </c>
    </row>
    <row r="77" spans="1:2" x14ac:dyDescent="0.25">
      <c r="A77" s="111" t="s">
        <v>10</v>
      </c>
      <c r="B77" s="83">
        <f>SUM(B2:B76)</f>
        <v>940.68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F8" sqref="F8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</cols>
  <sheetData>
    <row r="1" spans="1:13" x14ac:dyDescent="0.25">
      <c r="A1" s="111" t="s">
        <v>879</v>
      </c>
      <c r="B1" s="111" t="s">
        <v>880</v>
      </c>
      <c r="E1" s="111" t="s">
        <v>884</v>
      </c>
      <c r="H1" s="111" t="s">
        <v>885</v>
      </c>
      <c r="K1" s="111" t="s">
        <v>886</v>
      </c>
      <c r="L1" s="111"/>
      <c r="M1" s="111" t="s">
        <v>887</v>
      </c>
    </row>
    <row r="2" spans="1:13" x14ac:dyDescent="0.25">
      <c r="A2" t="s">
        <v>42</v>
      </c>
      <c r="B2" s="291">
        <v>68.959999999999994</v>
      </c>
      <c r="E2" t="s">
        <v>67</v>
      </c>
      <c r="F2" s="291">
        <v>22.12</v>
      </c>
      <c r="H2" t="s">
        <v>394</v>
      </c>
      <c r="I2" s="291">
        <v>51.94</v>
      </c>
      <c r="K2" s="83">
        <f>(B77-F12-I6)</f>
        <v>2906.0499999999993</v>
      </c>
      <c r="L2" s="111"/>
      <c r="M2" s="111">
        <f>SUM(F12+I6+K2)</f>
        <v>3592.3699999999994</v>
      </c>
    </row>
    <row r="3" spans="1:13" x14ac:dyDescent="0.25">
      <c r="A3" t="s">
        <v>60</v>
      </c>
      <c r="B3" s="291">
        <v>4.79</v>
      </c>
      <c r="E3" t="s">
        <v>314</v>
      </c>
      <c r="F3" s="291">
        <v>20.64</v>
      </c>
      <c r="H3" t="s">
        <v>435</v>
      </c>
      <c r="I3" s="291">
        <v>41.15</v>
      </c>
    </row>
    <row r="4" spans="1:13" x14ac:dyDescent="0.25">
      <c r="A4" t="s">
        <v>67</v>
      </c>
      <c r="B4" s="291">
        <v>22.12</v>
      </c>
      <c r="E4" t="s">
        <v>540</v>
      </c>
      <c r="F4" s="291">
        <v>17.18</v>
      </c>
      <c r="H4" t="s">
        <v>350</v>
      </c>
      <c r="I4" s="291">
        <v>74.13</v>
      </c>
    </row>
    <row r="5" spans="1:13" x14ac:dyDescent="0.25">
      <c r="A5" t="s">
        <v>75</v>
      </c>
      <c r="B5" s="291">
        <v>0</v>
      </c>
      <c r="E5" t="s">
        <v>228</v>
      </c>
      <c r="F5" s="291">
        <v>104.98</v>
      </c>
      <c r="H5" t="s">
        <v>399</v>
      </c>
      <c r="I5" s="291">
        <v>65.66</v>
      </c>
    </row>
    <row r="6" spans="1:13" x14ac:dyDescent="0.25">
      <c r="A6" t="s">
        <v>83</v>
      </c>
      <c r="B6" s="291">
        <v>0</v>
      </c>
      <c r="E6" t="s">
        <v>141</v>
      </c>
      <c r="F6" s="291">
        <v>0</v>
      </c>
      <c r="H6" s="111" t="s">
        <v>10</v>
      </c>
      <c r="I6" s="111">
        <f>SUM(I2:I5)</f>
        <v>232.88</v>
      </c>
      <c r="J6" s="111"/>
    </row>
    <row r="7" spans="1:13" x14ac:dyDescent="0.25">
      <c r="A7" t="s">
        <v>87</v>
      </c>
      <c r="B7" s="291">
        <v>100.38</v>
      </c>
      <c r="E7" t="s">
        <v>550</v>
      </c>
      <c r="F7" s="291">
        <v>27.77</v>
      </c>
    </row>
    <row r="8" spans="1:13" x14ac:dyDescent="0.25">
      <c r="A8" t="s">
        <v>102</v>
      </c>
      <c r="B8" s="291">
        <v>0</v>
      </c>
      <c r="E8" t="s">
        <v>42</v>
      </c>
      <c r="F8" s="291">
        <v>68.959999999999994</v>
      </c>
    </row>
    <row r="9" spans="1:13" x14ac:dyDescent="0.25">
      <c r="A9" t="s">
        <v>111</v>
      </c>
      <c r="B9" s="291">
        <v>86.14</v>
      </c>
      <c r="E9" t="s">
        <v>282</v>
      </c>
      <c r="F9" s="291">
        <v>93.92</v>
      </c>
    </row>
    <row r="10" spans="1:13" x14ac:dyDescent="0.25">
      <c r="A10" t="s">
        <v>120</v>
      </c>
      <c r="B10" s="291">
        <v>34.03</v>
      </c>
      <c r="E10" t="s">
        <v>182</v>
      </c>
      <c r="F10" s="291">
        <v>50.74</v>
      </c>
    </row>
    <row r="11" spans="1:13" x14ac:dyDescent="0.25">
      <c r="A11" t="s">
        <v>126</v>
      </c>
      <c r="B11" s="291">
        <v>0</v>
      </c>
      <c r="E11" t="s">
        <v>216</v>
      </c>
      <c r="F11" s="291">
        <v>47.13</v>
      </c>
    </row>
    <row r="12" spans="1:13" x14ac:dyDescent="0.25">
      <c r="A12" t="s">
        <v>128</v>
      </c>
      <c r="B12" s="291">
        <v>36.89</v>
      </c>
      <c r="E12" s="111" t="s">
        <v>10</v>
      </c>
      <c r="F12" s="111">
        <f>SUM(F2:F11)</f>
        <v>453.44000000000005</v>
      </c>
      <c r="G12" s="111"/>
    </row>
    <row r="13" spans="1:13" x14ac:dyDescent="0.25">
      <c r="A13" t="s">
        <v>130</v>
      </c>
      <c r="B13" s="291">
        <v>43.12</v>
      </c>
    </row>
    <row r="14" spans="1:13" x14ac:dyDescent="0.25">
      <c r="A14" t="s">
        <v>135</v>
      </c>
      <c r="B14" s="291">
        <v>31.1</v>
      </c>
    </row>
    <row r="15" spans="1:13" x14ac:dyDescent="0.25">
      <c r="A15" t="s">
        <v>141</v>
      </c>
      <c r="B15" s="291">
        <v>0</v>
      </c>
    </row>
    <row r="16" spans="1:13" x14ac:dyDescent="0.25">
      <c r="A16" t="s">
        <v>146</v>
      </c>
      <c r="B16" s="291">
        <v>22.12</v>
      </c>
    </row>
    <row r="17" spans="1:2" x14ac:dyDescent="0.25">
      <c r="A17" t="s">
        <v>150</v>
      </c>
      <c r="B17" s="291">
        <v>106.55</v>
      </c>
    </row>
    <row r="18" spans="1:2" x14ac:dyDescent="0.25">
      <c r="A18" t="s">
        <v>168</v>
      </c>
      <c r="B18" s="291">
        <v>92.55</v>
      </c>
    </row>
    <row r="19" spans="1:2" x14ac:dyDescent="0.25">
      <c r="A19" t="s">
        <v>176</v>
      </c>
      <c r="B19" s="291">
        <v>68.69</v>
      </c>
    </row>
    <row r="20" spans="1:2" x14ac:dyDescent="0.25">
      <c r="A20" t="s">
        <v>180</v>
      </c>
      <c r="B20" s="291">
        <v>153.96</v>
      </c>
    </row>
    <row r="21" spans="1:2" x14ac:dyDescent="0.25">
      <c r="A21" t="s">
        <v>182</v>
      </c>
      <c r="B21" s="291">
        <v>50.74</v>
      </c>
    </row>
    <row r="22" spans="1:2" x14ac:dyDescent="0.25">
      <c r="A22" t="s">
        <v>190</v>
      </c>
      <c r="B22" s="291">
        <v>0</v>
      </c>
    </row>
    <row r="23" spans="1:2" x14ac:dyDescent="0.25">
      <c r="A23" t="s">
        <v>198</v>
      </c>
      <c r="B23" s="291">
        <v>37.619999999999997</v>
      </c>
    </row>
    <row r="24" spans="1:2" x14ac:dyDescent="0.25">
      <c r="A24" t="s">
        <v>201</v>
      </c>
      <c r="B24" s="291">
        <v>109.86</v>
      </c>
    </row>
    <row r="25" spans="1:2" x14ac:dyDescent="0.25">
      <c r="A25" t="s">
        <v>212</v>
      </c>
      <c r="B25" s="291">
        <v>0</v>
      </c>
    </row>
    <row r="26" spans="1:2" x14ac:dyDescent="0.25">
      <c r="A26" t="s">
        <v>216</v>
      </c>
      <c r="B26" s="291">
        <v>47.13</v>
      </c>
    </row>
    <row r="27" spans="1:2" x14ac:dyDescent="0.25">
      <c r="A27" t="s">
        <v>228</v>
      </c>
      <c r="B27" s="291">
        <v>104.98</v>
      </c>
    </row>
    <row r="28" spans="1:2" x14ac:dyDescent="0.25">
      <c r="A28" t="s">
        <v>236</v>
      </c>
      <c r="B28" s="291">
        <v>0</v>
      </c>
    </row>
    <row r="29" spans="1:2" x14ac:dyDescent="0.25">
      <c r="A29" t="s">
        <v>243</v>
      </c>
      <c r="B29" s="291">
        <v>119.29</v>
      </c>
    </row>
    <row r="30" spans="1:2" x14ac:dyDescent="0.25">
      <c r="A30" t="s">
        <v>262</v>
      </c>
      <c r="B30" s="291">
        <v>109.98</v>
      </c>
    </row>
    <row r="31" spans="1:2" x14ac:dyDescent="0.25">
      <c r="A31" t="s">
        <v>270</v>
      </c>
      <c r="B31" s="291">
        <v>0</v>
      </c>
    </row>
    <row r="32" spans="1:2" x14ac:dyDescent="0.25">
      <c r="A32" t="s">
        <v>274</v>
      </c>
      <c r="B32" s="291">
        <v>147.38999999999999</v>
      </c>
    </row>
    <row r="33" spans="1:2" x14ac:dyDescent="0.25">
      <c r="A33" t="s">
        <v>282</v>
      </c>
      <c r="B33" s="291">
        <v>93.92</v>
      </c>
    </row>
    <row r="34" spans="1:2" x14ac:dyDescent="0.25">
      <c r="A34" t="s">
        <v>288</v>
      </c>
      <c r="B34" s="291">
        <v>11.4</v>
      </c>
    </row>
    <row r="35" spans="1:2" x14ac:dyDescent="0.25">
      <c r="A35" t="s">
        <v>296</v>
      </c>
      <c r="B35" s="291">
        <v>135.30000000000001</v>
      </c>
    </row>
    <row r="36" spans="1:2" x14ac:dyDescent="0.25">
      <c r="A36" t="s">
        <v>298</v>
      </c>
      <c r="B36" s="291">
        <v>140.66999999999999</v>
      </c>
    </row>
    <row r="37" spans="1:2" x14ac:dyDescent="0.25">
      <c r="A37" t="s">
        <v>314</v>
      </c>
      <c r="B37" s="291">
        <v>20.64</v>
      </c>
    </row>
    <row r="38" spans="1:2" x14ac:dyDescent="0.25">
      <c r="A38" t="s">
        <v>321</v>
      </c>
      <c r="B38" s="291">
        <v>51.04</v>
      </c>
    </row>
    <row r="39" spans="1:2" x14ac:dyDescent="0.25">
      <c r="A39" t="s">
        <v>331</v>
      </c>
      <c r="B39" s="291">
        <v>160.33000000000001</v>
      </c>
    </row>
    <row r="40" spans="1:2" x14ac:dyDescent="0.25">
      <c r="A40" t="s">
        <v>339</v>
      </c>
      <c r="B40" s="291">
        <v>0</v>
      </c>
    </row>
    <row r="41" spans="1:2" x14ac:dyDescent="0.25">
      <c r="A41" t="s">
        <v>350</v>
      </c>
      <c r="B41" s="291">
        <v>74.13</v>
      </c>
    </row>
    <row r="42" spans="1:2" x14ac:dyDescent="0.25">
      <c r="A42" t="s">
        <v>358</v>
      </c>
      <c r="B42" s="291">
        <v>168.93</v>
      </c>
    </row>
    <row r="43" spans="1:2" x14ac:dyDescent="0.25">
      <c r="A43" t="s">
        <v>368</v>
      </c>
      <c r="B43" s="291">
        <v>7.66</v>
      </c>
    </row>
    <row r="44" spans="1:2" x14ac:dyDescent="0.25">
      <c r="A44" t="s">
        <v>375</v>
      </c>
      <c r="B44" s="291">
        <v>26.05</v>
      </c>
    </row>
    <row r="45" spans="1:2" x14ac:dyDescent="0.25">
      <c r="A45" s="78" t="s">
        <v>888</v>
      </c>
      <c r="B45" s="291">
        <v>0</v>
      </c>
    </row>
    <row r="46" spans="1:2" x14ac:dyDescent="0.25">
      <c r="A46" t="s">
        <v>385</v>
      </c>
      <c r="B46" s="291">
        <v>0</v>
      </c>
    </row>
    <row r="47" spans="1:2" x14ac:dyDescent="0.25">
      <c r="A47" t="s">
        <v>394</v>
      </c>
      <c r="B47" s="291">
        <v>51.94</v>
      </c>
    </row>
    <row r="48" spans="1:2" x14ac:dyDescent="0.25">
      <c r="A48" t="s">
        <v>399</v>
      </c>
      <c r="B48" s="291">
        <v>65.66</v>
      </c>
    </row>
    <row r="49" spans="1:2" x14ac:dyDescent="0.25">
      <c r="A49" t="s">
        <v>413</v>
      </c>
      <c r="B49" s="291">
        <v>8.74</v>
      </c>
    </row>
    <row r="50" spans="1:2" x14ac:dyDescent="0.25">
      <c r="A50" t="s">
        <v>421</v>
      </c>
      <c r="B50" s="291">
        <v>23.28</v>
      </c>
    </row>
    <row r="51" spans="1:2" x14ac:dyDescent="0.25">
      <c r="A51" t="s">
        <v>425</v>
      </c>
      <c r="B51" s="291">
        <v>0</v>
      </c>
    </row>
    <row r="52" spans="1:2" x14ac:dyDescent="0.25">
      <c r="A52" t="s">
        <v>435</v>
      </c>
      <c r="B52" s="291">
        <v>41.15</v>
      </c>
    </row>
    <row r="53" spans="1:2" x14ac:dyDescent="0.25">
      <c r="A53" t="s">
        <v>442</v>
      </c>
      <c r="B53" s="291">
        <v>27.92</v>
      </c>
    </row>
    <row r="54" spans="1:2" x14ac:dyDescent="0.25">
      <c r="A54" t="s">
        <v>444</v>
      </c>
      <c r="B54" s="291">
        <v>37.69</v>
      </c>
    </row>
    <row r="55" spans="1:2" x14ac:dyDescent="0.25">
      <c r="A55" t="s">
        <v>452</v>
      </c>
      <c r="B55" s="291">
        <v>126.47</v>
      </c>
    </row>
    <row r="56" spans="1:2" x14ac:dyDescent="0.25">
      <c r="A56" t="s">
        <v>454</v>
      </c>
      <c r="B56" s="291">
        <v>58.06</v>
      </c>
    </row>
    <row r="57" spans="1:2" x14ac:dyDescent="0.25">
      <c r="A57" t="s">
        <v>459</v>
      </c>
      <c r="B57" s="291">
        <v>0</v>
      </c>
    </row>
    <row r="58" spans="1:2" x14ac:dyDescent="0.25">
      <c r="A58" t="s">
        <v>464</v>
      </c>
      <c r="B58" s="291">
        <v>29.97</v>
      </c>
    </row>
    <row r="59" spans="1:2" x14ac:dyDescent="0.25">
      <c r="A59" t="s">
        <v>476</v>
      </c>
      <c r="B59" s="291">
        <v>50.48</v>
      </c>
    </row>
    <row r="60" spans="1:2" x14ac:dyDescent="0.25">
      <c r="A60" t="s">
        <v>482</v>
      </c>
      <c r="B60" s="291">
        <v>87.15</v>
      </c>
    </row>
    <row r="61" spans="1:2" x14ac:dyDescent="0.25">
      <c r="A61" t="s">
        <v>486</v>
      </c>
      <c r="B61" s="291">
        <v>0</v>
      </c>
    </row>
    <row r="62" spans="1:2" x14ac:dyDescent="0.25">
      <c r="A62" t="s">
        <v>493</v>
      </c>
      <c r="B62" s="291">
        <v>94.44</v>
      </c>
    </row>
    <row r="63" spans="1:2" x14ac:dyDescent="0.25">
      <c r="A63" t="s">
        <v>500</v>
      </c>
      <c r="B63" s="291">
        <v>0</v>
      </c>
    </row>
    <row r="64" spans="1:2" x14ac:dyDescent="0.25">
      <c r="A64" t="s">
        <v>502</v>
      </c>
      <c r="B64" s="291">
        <v>107.49</v>
      </c>
    </row>
    <row r="65" spans="1:2" x14ac:dyDescent="0.25">
      <c r="A65" t="s">
        <v>504</v>
      </c>
      <c r="B65" s="291">
        <v>0</v>
      </c>
    </row>
    <row r="66" spans="1:2" x14ac:dyDescent="0.25">
      <c r="A66" t="s">
        <v>512</v>
      </c>
      <c r="B66" s="291">
        <v>95.78</v>
      </c>
    </row>
    <row r="67" spans="1:2" x14ac:dyDescent="0.25">
      <c r="A67" t="s">
        <v>515</v>
      </c>
      <c r="B67" s="291">
        <v>0</v>
      </c>
    </row>
    <row r="68" spans="1:2" x14ac:dyDescent="0.25">
      <c r="A68" t="s">
        <v>520</v>
      </c>
      <c r="B68" s="291">
        <v>0</v>
      </c>
    </row>
    <row r="69" spans="1:2" x14ac:dyDescent="0.25">
      <c r="A69" t="s">
        <v>525</v>
      </c>
      <c r="B69" s="291">
        <v>39.85</v>
      </c>
    </row>
    <row r="70" spans="1:2" x14ac:dyDescent="0.25">
      <c r="A70" t="s">
        <v>531</v>
      </c>
      <c r="B70" s="291">
        <v>86.35</v>
      </c>
    </row>
    <row r="71" spans="1:2" x14ac:dyDescent="0.25">
      <c r="A71" t="s">
        <v>534</v>
      </c>
      <c r="B71" s="291">
        <v>16.18</v>
      </c>
    </row>
    <row r="72" spans="1:2" x14ac:dyDescent="0.25">
      <c r="A72" t="s">
        <v>540</v>
      </c>
      <c r="B72" s="291">
        <v>17.18</v>
      </c>
    </row>
    <row r="73" spans="1:2" x14ac:dyDescent="0.25">
      <c r="A73" t="s">
        <v>546</v>
      </c>
      <c r="B73" s="291">
        <v>10.36</v>
      </c>
    </row>
    <row r="74" spans="1:2" x14ac:dyDescent="0.25">
      <c r="A74" t="s">
        <v>550</v>
      </c>
      <c r="B74" s="291">
        <v>27.77</v>
      </c>
    </row>
    <row r="75" spans="1:2" x14ac:dyDescent="0.25">
      <c r="A75" t="s">
        <v>556</v>
      </c>
      <c r="B75" s="291">
        <v>0</v>
      </c>
    </row>
    <row r="76" spans="1:2" x14ac:dyDescent="0.25">
      <c r="A76" t="s">
        <v>560</v>
      </c>
      <c r="B76" s="291">
        <v>0</v>
      </c>
    </row>
    <row r="77" spans="1:2" x14ac:dyDescent="0.25">
      <c r="A77" s="111" t="s">
        <v>10</v>
      </c>
      <c r="B77" s="83">
        <f>SUM(B2:B76)</f>
        <v>3592.3699999999994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207a289-ed24-4bcb-a5de-73723e1d1403">
      <Terms xmlns="http://schemas.microsoft.com/office/infopath/2007/PartnerControls"/>
    </lcf76f155ced4ddcb4097134ff3c332f>
    <TaxCatchAll xmlns="cd0ab962-0bfb-41cd-9803-c943bde3c2da" xsi:nil="true"/>
    <Year_x002f_Month_x002f_Day xmlns="7207a289-ed24-4bcb-a5de-73723e1d1403" xsi:nil="true"/>
    <Third_x0020_Party xmlns="7207a289-ed24-4bcb-a5de-73723e1d1403" xsi:nil="true"/>
    <ProjectName xmlns="7207a289-ed24-4bcb-a5de-73723e1d1403" xsi:nil="true"/>
    <dateandtime xmlns="7207a289-ed24-4bcb-a5de-73723e1d1403" xsi:nil="true"/>
    <Date xmlns="7207a289-ed24-4bcb-a5de-73723e1d140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84CE0EFCEA94CAC39FA0174521853" ma:contentTypeVersion="24" ma:contentTypeDescription="Create a new document." ma:contentTypeScope="" ma:versionID="0ef7a909ae09fba9446b1e6ff68ae375">
  <xsd:schema xmlns:xsd="http://www.w3.org/2001/XMLSchema" xmlns:xs="http://www.w3.org/2001/XMLSchema" xmlns:p="http://schemas.microsoft.com/office/2006/metadata/properties" xmlns:ns2="7207a289-ed24-4bcb-a5de-73723e1d1403" xmlns:ns3="cd0ab962-0bfb-41cd-9803-c943bde3c2da" targetNamespace="http://schemas.microsoft.com/office/2006/metadata/properties" ma:root="true" ma:fieldsID="efdb88ef9c18751b618fe579e828dfd1" ns2:_="" ns3:_="">
    <xsd:import namespace="7207a289-ed24-4bcb-a5de-73723e1d1403"/>
    <xsd:import namespace="cd0ab962-0bfb-41cd-9803-c943bde3c2da"/>
    <xsd:element name="properties">
      <xsd:complexType>
        <xsd:sequence>
          <xsd:element name="documentManagement">
            <xsd:complexType>
              <xsd:all>
                <xsd:element ref="ns2:ProjectName" minOccurs="0"/>
                <xsd:element ref="ns2:Date" minOccurs="0"/>
                <xsd:element ref="ns2:Third_x0020_Party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Year_x002f_Month_x002f_Day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07a289-ed24-4bcb-a5de-73723e1d1403" elementFormDefault="qualified">
    <xsd:import namespace="http://schemas.microsoft.com/office/2006/documentManagement/types"/>
    <xsd:import namespace="http://schemas.microsoft.com/office/infopath/2007/PartnerControls"/>
    <xsd:element name="ProjectName" ma:index="1" nillable="true" ma:displayName="Project Name" ma:format="Dropdown" ma:internalName="ProjectName" ma:readOnly="false">
      <xsd:simpleType>
        <xsd:restriction base="dms:Text">
          <xsd:maxLength value="255"/>
        </xsd:restriction>
      </xsd:simpleType>
    </xsd:element>
    <xsd:element name="Date" ma:index="2" nillable="true" ma:displayName="Date" ma:description="Date of Document" ma:format="DateOnly" ma:internalName="Date" ma:readOnly="false">
      <xsd:simpleType>
        <xsd:restriction base="dms:DateTime"/>
      </xsd:simpleType>
    </xsd:element>
    <xsd:element name="Third_x0020_Party" ma:index="3" nillable="true" ma:displayName="Third Party" ma:description="Name of external party (N/A for internal)" ma:internalName="Third_x0020_Party" ma:readOnly="false">
      <xsd:simpleType>
        <xsd:restriction base="dms:Text">
          <xsd:maxLength value="255"/>
        </xsd:restriction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0" nillable="true" ma:displayName="KeyPoints" ma:hidden="true" ma:internalName="MediaServiceKeyPoints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ba0b1ab9-6e9b-4223-a245-5638af719f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hidden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hidden="true" ma:internalName="MediaServiceOCR" ma:readOnly="true">
      <xsd:simpleType>
        <xsd:restriction base="dms:Note"/>
      </xsd:simpleType>
    </xsd:element>
    <xsd:element name="Year_x002f_Month_x002f_Day" ma:index="23" nillable="true" ma:displayName="Year/Month/Day" ma:description="Date of Document" ma:format="Dropdown" ma:hidden="true" ma:internalName="Year_x002f_Month_x002f_Day" ma:readOnly="false">
      <xsd:simpleType>
        <xsd:restriction base="dms:Text">
          <xsd:maxLength value="255"/>
        </xsd:restriction>
      </xsd:simpleType>
    </xsd:element>
    <xsd:element name="dateandtime" ma:index="25" nillable="true" ma:displayName="date and time" ma:format="DateTime" ma:hidden="true" ma:internalName="dateandtim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0ab962-0bfb-41cd-9803-c943bde3c2d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hidden="true" ma:internalName="SharedWithDetails" ma:readOnly="true">
      <xsd:simpleType>
        <xsd:restriction base="dms:Note"/>
      </xsd:simpleType>
    </xsd:element>
    <xsd:element name="TaxCatchAll" ma:index="17" nillable="true" ma:displayName="Taxonomy Catch All Column" ma:hidden="true" ma:list="{fb5e2dcf-7ad4-489a-9a26-c52b8bbd36ec}" ma:internalName="TaxCatchAll" ma:readOnly="false" ma:showField="CatchAllData" ma:web="cd0ab962-0bfb-41cd-9803-c943bde3c2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C0FA19-E5AB-4936-89CA-6C908D334951}">
  <ds:schemaRefs>
    <ds:schemaRef ds:uri="http://purl.org/dc/elements/1.1/"/>
    <ds:schemaRef ds:uri="http://schemas.microsoft.com/office/2006/metadata/properties"/>
    <ds:schemaRef ds:uri="7207a289-ed24-4bcb-a5de-73723e1d1403"/>
    <ds:schemaRef ds:uri="http://www.w3.org/XML/1998/namespace"/>
    <ds:schemaRef ds:uri="cd0ab962-0bfb-41cd-9803-c943bde3c2da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BAEB14-616F-4910-8106-4EA07E9714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07a289-ed24-4bcb-a5de-73723e1d1403"/>
    <ds:schemaRef ds:uri="cd0ab962-0bfb-41cd-9803-c943bde3c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ACBCD7-B8C9-4F2C-A15B-4EF14DBAF5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Data</vt:lpstr>
      <vt:lpstr>2016 data</vt:lpstr>
      <vt:lpstr>2016 PT</vt:lpstr>
      <vt:lpstr>2017 data</vt:lpstr>
      <vt:lpstr>2017 PT</vt:lpstr>
      <vt:lpstr>2018 data</vt:lpstr>
      <vt:lpstr>2018 PT</vt:lpstr>
      <vt:lpstr>2019 data </vt:lpstr>
      <vt:lpstr>2020 data</vt:lpstr>
      <vt:lpstr>2021 data </vt:lpstr>
      <vt:lpstr>2022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Trompke</dc:creator>
  <cp:lastModifiedBy>Tyler Thulin</cp:lastModifiedBy>
  <cp:lastPrinted>2020-01-15T21:01:45Z</cp:lastPrinted>
  <dcterms:created xsi:type="dcterms:W3CDTF">2019-01-17T22:17:51Z</dcterms:created>
  <dcterms:modified xsi:type="dcterms:W3CDTF">2023-02-06T17:46:37Z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0x0101005DB84CE0EFCEA94CAC39FA0174521853</vt:lpwstr>
  </property>
  <property fmtid="{D5CDD505-2E9C-101B-9397-08002B2CF9AE}" pid="3" name="Order">
    <vt:r8>2079800</vt:r8>
  </property>
  <property fmtid="{D5CDD505-2E9C-101B-9397-08002B2CF9AE}" pid="4" name="MediaServiceImageTags">
    <vt:lpwstr/>
  </property>
</Properties>
</file>