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Water Management\IWI\RRCA\EC\For2022\KS\Annual_Reporting\"/>
    </mc:Choice>
  </mc:AlternateContent>
  <xr:revisionPtr revIDLastSave="0" documentId="14_{F9D108E5-CA6E-4FB1-8E56-525665751522}" xr6:coauthVersionLast="47" xr6:coauthVersionMax="47" xr10:uidLastSave="{00000000-0000-0000-0000-000000000000}"/>
  <bookViews>
    <workbookView xWindow="1020" yWindow="876" windowWidth="17976" windowHeight="11940" activeTab="1" xr2:uid="{00000000-000D-0000-FFFF-FFFF00000000}"/>
  </bookViews>
  <sheets>
    <sheet name="Text" sheetId="4" r:id="rId1"/>
    <sheet name="COMPUTATION" sheetId="1" r:id="rId2"/>
    <sheet name="DATA" sheetId="2" r:id="rId3"/>
  </sheets>
  <definedNames>
    <definedName name="_MailOriginal" localSheetId="0">Text!$A$125</definedName>
    <definedName name="Harlan_TB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8" i="2" l="1"/>
  <c r="O58" i="2"/>
  <c r="N13" i="2"/>
  <c r="N28" i="2"/>
  <c r="N43" i="2"/>
  <c r="M58" i="2"/>
  <c r="D58" i="2"/>
  <c r="C58" i="2"/>
  <c r="B58" i="2"/>
  <c r="B43" i="2" l="1"/>
  <c r="J13" i="1"/>
  <c r="F13" i="1"/>
  <c r="E13" i="1"/>
  <c r="F14" i="1"/>
  <c r="M14" i="1"/>
  <c r="C8" i="1"/>
  <c r="B13" i="2"/>
  <c r="B28" i="2"/>
  <c r="C43" i="2"/>
  <c r="C9" i="1" s="1"/>
  <c r="D43" i="2"/>
  <c r="E43" i="2"/>
  <c r="F43" i="2"/>
  <c r="G43" i="2"/>
  <c r="H43" i="2"/>
  <c r="I43" i="2"/>
  <c r="J43" i="2"/>
  <c r="K43" i="2"/>
  <c r="L43" i="2"/>
  <c r="M43" i="2"/>
  <c r="E58" i="2"/>
  <c r="F58" i="2"/>
  <c r="G58" i="2"/>
  <c r="H58" i="2"/>
  <c r="I58" i="2"/>
  <c r="J58" i="2"/>
  <c r="K58" i="2"/>
  <c r="L58" i="2"/>
  <c r="C28" i="2"/>
  <c r="D28" i="2"/>
  <c r="E28" i="2"/>
  <c r="F28" i="2"/>
  <c r="G28" i="2"/>
  <c r="H28" i="2"/>
  <c r="I28" i="2"/>
  <c r="J28" i="2"/>
  <c r="K28" i="2"/>
  <c r="L28" i="2"/>
  <c r="M28" i="2"/>
  <c r="C13" i="2"/>
  <c r="D13" i="2"/>
  <c r="E13" i="2"/>
  <c r="F13" i="2"/>
  <c r="G13" i="2"/>
  <c r="H13" i="2"/>
  <c r="I13" i="2"/>
  <c r="J13" i="2"/>
  <c r="K13" i="2"/>
  <c r="L13" i="2"/>
  <c r="M13" i="2"/>
  <c r="K8" i="1" l="1"/>
  <c r="G8" i="1"/>
  <c r="G9" i="1"/>
  <c r="K9" i="1"/>
  <c r="C7" i="1"/>
  <c r="C6" i="1"/>
  <c r="C11" i="1"/>
  <c r="C10" i="1"/>
  <c r="C5" i="1"/>
  <c r="M9" i="1" l="1"/>
  <c r="M8" i="1"/>
  <c r="G11" i="1"/>
  <c r="K11" i="1"/>
  <c r="G7" i="1"/>
  <c r="K7" i="1"/>
  <c r="K6" i="1"/>
  <c r="G6" i="1"/>
  <c r="G5" i="1"/>
  <c r="K5" i="1"/>
  <c r="K10" i="1"/>
  <c r="M10" i="1" s="1"/>
  <c r="G10" i="1"/>
  <c r="M11" i="1" l="1"/>
  <c r="M7" i="1"/>
  <c r="M6" i="1"/>
  <c r="M5" i="1"/>
  <c r="K13" i="1"/>
  <c r="G13" i="1"/>
  <c r="M13" i="1" l="1"/>
  <c r="M15" i="1" s="1"/>
</calcChain>
</file>

<file path=xl/sharedStrings.xml><?xml version="1.0" encoding="utf-8"?>
<sst xmlns="http://schemas.openxmlformats.org/spreadsheetml/2006/main" count="319" uniqueCount="184">
  <si>
    <t>Arikaree River</t>
  </si>
  <si>
    <t>Beaver Creek</t>
  </si>
  <si>
    <t>Driftwood Creek</t>
  </si>
  <si>
    <t>Prairie Dog Creek</t>
  </si>
  <si>
    <t>Republican River</t>
  </si>
  <si>
    <t>S F Republican River</t>
  </si>
  <si>
    <t>Sappa Creek</t>
  </si>
  <si>
    <t>Less than 200 AF at PS</t>
  </si>
  <si>
    <t>Number</t>
  </si>
  <si>
    <t>Acres at PS</t>
  </si>
  <si>
    <t>Greater than 200 AF at PS</t>
  </si>
  <si>
    <t>Swanson</t>
  </si>
  <si>
    <t>KS</t>
  </si>
  <si>
    <t>Bonny</t>
  </si>
  <si>
    <t>HC</t>
  </si>
  <si>
    <t>Sub-basin</t>
  </si>
  <si>
    <t>Closest</t>
  </si>
  <si>
    <t>Reservoir</t>
  </si>
  <si>
    <t>CU</t>
  </si>
  <si>
    <t>Total</t>
  </si>
  <si>
    <t>Net evap</t>
  </si>
  <si>
    <t>BONNY DAM</t>
  </si>
  <si>
    <t>PAN EVAPORATION</t>
  </si>
  <si>
    <t>YEAR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</si>
  <si>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</si>
  <si>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</si>
  <si>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</si>
  <si>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</si>
  <si>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</si>
  <si>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</si>
  <si>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</si>
  <si>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</si>
  <si>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</si>
  <si>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</si>
  <si>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</si>
  <si>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</si>
  <si>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</si>
  <si>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PRECIPITATION AT BONNY DAM</t>
  </si>
  <si>
    <t>IN INCHES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</si>
  <si>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</si>
  <si>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</si>
  <si>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</si>
  <si>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</si>
  <si>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</si>
  <si>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</si>
  <si>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</si>
  <si>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</si>
  <si>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</si>
  <si>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</si>
  <si>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</si>
  <si>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</si>
  <si>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</si>
  <si>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TRENTON DAM</t>
  </si>
  <si>
    <t>(IN)</t>
  </si>
  <si>
    <t>CU (AF)</t>
  </si>
  <si>
    <t>HARLAN COUNTY</t>
  </si>
  <si>
    <t>PRECIPITATION AT HARLAN COUNTY</t>
  </si>
  <si>
    <t>Net Evap</t>
  </si>
  <si>
    <t>TRENTON DAM</t>
  </si>
  <si>
    <t>KEITH SEBELIUS</t>
  </si>
  <si>
    <t>PRECIPITATION AT KEITH SEBELIUS</t>
  </si>
  <si>
    <t>Total Ac</t>
  </si>
  <si>
    <t>Presumptive</t>
  </si>
  <si>
    <t>Acres at PS*</t>
  </si>
  <si>
    <t>* Acres at PS for structure DRA-0001, is based upon the average of the hourly recorded stage height data collected at the structure and applied to the Area Table prepared for the structure.</t>
  </si>
  <si>
    <t>New and Modified Dam Data in 2009</t>
  </si>
  <si>
    <t>Feldkamp, Kimberly</t>
  </si>
  <si>
    <t>Thu 2/4/2010 1:04 PM</t>
  </si>
  <si>
    <t>Hongsheng,</t>
  </si>
  <si>
    <t>I ran the queries and there were no modifications or new dams constructed the in the counties list in 2009.  If you have questions please let me know.</t>
  </si>
  <si>
    <t>Thanks,</t>
  </si>
  <si>
    <t>Kim</t>
  </si>
  <si>
    <r>
      <t>From:</t>
    </r>
    <r>
      <rPr>
        <sz val="12"/>
        <rFont val="Arial"/>
        <family val="2"/>
      </rPr>
      <t xml:space="preserve"> Cao, Hongsheng</t>
    </r>
  </si>
  <si>
    <r>
      <t>Sent:</t>
    </r>
    <r>
      <rPr>
        <sz val="12"/>
        <rFont val="Arial"/>
        <family val="2"/>
      </rPr>
      <t xml:space="preserve"> Wednesday, February 03, 2010 10:15 AM</t>
    </r>
  </si>
  <si>
    <r>
      <t>To:</t>
    </r>
    <r>
      <rPr>
        <sz val="12"/>
        <rFont val="Arial"/>
        <family val="2"/>
      </rPr>
      <t xml:space="preserve"> Feldkamp, Kimberly; Feldkamp, Kimberly</t>
    </r>
  </si>
  <si>
    <r>
      <t>Subject:</t>
    </r>
    <r>
      <rPr>
        <sz val="12"/>
        <rFont val="Arial"/>
        <family val="2"/>
      </rPr>
      <t xml:space="preserve"> New and Modified Dam Data in 2009</t>
    </r>
  </si>
  <si>
    <t>Hi, Kim:</t>
  </si>
  <si>
    <t>Again, we need NW Kansas dam data from you for the RRCA April data exchange.</t>
  </si>
  <si>
    <r>
      <t>What I need from you is the inventory data of new and modified dams in 200</t>
    </r>
    <r>
      <rPr>
        <sz val="12"/>
        <color indexed="56"/>
        <rFont val="Arial"/>
        <family val="2"/>
      </rPr>
      <t>9</t>
    </r>
    <r>
      <rPr>
        <sz val="12"/>
        <rFont val="Arial"/>
        <family val="2"/>
      </rPr>
      <t xml:space="preserve"> (from January 1 to December 31, 2008) for Upper Republican Basin (Cheyenne, Sherman, Thomas, Rawlins, Decatur, Sheridan, Norton, and Philips).</t>
    </r>
  </si>
  <si>
    <t>Thank you very much for your help.</t>
  </si>
  <si>
    <t>-Hongsheng</t>
  </si>
  <si>
    <t>Updated by Cao on 03/18/2010</t>
  </si>
  <si>
    <r>
      <rPr>
        <sz val="10"/>
        <color indexed="10"/>
        <rFont val="Arial"/>
        <family val="2"/>
      </rPr>
      <t>Removed</t>
    </r>
    <r>
      <rPr>
        <sz val="10"/>
        <rFont val="Arial"/>
        <family val="2"/>
      </rPr>
      <t>: Harlan County sheet: from BOR website and Fed_Net_Evap_ds_2008 sheet's Area_AC;</t>
    </r>
  </si>
  <si>
    <t>Year 2010</t>
  </si>
  <si>
    <t>RE: New and Modified Dams in Upper Republican Basin</t>
  </si>
  <si>
    <t>Mon 3/7/2011 1:22 PM</t>
  </si>
  <si>
    <t>DDC-0064 is not a new dam but was discovered as an illegal unpermitted dam.  Scott Ross was going to talk to owner about the water rights.</t>
  </si>
  <si>
    <t>DDC-0065 a modification permit was issued 7-7-2009 to modify the riser to store water but it will store less than 15 acre-feet in the pool.  Have not received a notice and proof of completion.</t>
  </si>
  <si>
    <t>DPL-0001 there is a application to modification received 9-27-2010 for a pipe replacement, but a permit has not been issued.  Waiting for additional information.</t>
  </si>
  <si>
    <t>DSD-0091-L constructed last year</t>
  </si>
  <si>
    <t>DSD-0092-L in the process of being constructed.</t>
  </si>
  <si>
    <t>There were no permits issued for new or modified dams.  Just wanted to update you on what was has been constructed and any recent activities on dams in the Basin.</t>
  </si>
  <si>
    <r>
      <t>From:</t>
    </r>
    <r>
      <rPr>
        <sz val="10"/>
        <rFont val="Tahoma"/>
        <family val="2"/>
      </rPr>
      <t xml:space="preserve"> Cao, Hongsheng</t>
    </r>
  </si>
  <si>
    <r>
      <t>Sent:</t>
    </r>
    <r>
      <rPr>
        <sz val="10"/>
        <rFont val="Tahoma"/>
        <family val="2"/>
      </rPr>
      <t xml:space="preserve"> Monday, February 21, 2011 1:29 PM</t>
    </r>
  </si>
  <si>
    <r>
      <t>To:</t>
    </r>
    <r>
      <rPr>
        <sz val="10"/>
        <rFont val="Tahoma"/>
        <family val="2"/>
      </rPr>
      <t xml:space="preserve"> Feldkamp, Kimberly</t>
    </r>
  </si>
  <si>
    <r>
      <t>Subject:</t>
    </r>
    <r>
      <rPr>
        <sz val="10"/>
        <rFont val="Tahoma"/>
        <family val="2"/>
      </rPr>
      <t xml:space="preserve"> New and Modified Dams in Upper Republican Basin</t>
    </r>
  </si>
  <si>
    <r>
      <t>Again, we need NW Kansas dam data from you for the RRCA April 15</t>
    </r>
    <r>
      <rPr>
        <vertAlign val="superscript"/>
        <sz val="11"/>
        <color indexed="8"/>
        <rFont val="Calibri"/>
        <family val="2"/>
      </rPr>
      <t>th</t>
    </r>
    <r>
      <rPr>
        <sz val="11"/>
        <color indexed="8"/>
        <rFont val="Calibri"/>
        <family val="2"/>
      </rPr>
      <t xml:space="preserve"> data exchange.</t>
    </r>
  </si>
  <si>
    <t>What I need from you is the inventory data of new and modified dams in 2010 (from January 1 to December 31, 2010) for Upper Republican Basin (Cheyenne, Sherman, Thomas, Rawlins, Decatur, Sheridan, Norton, and Philips).</t>
  </si>
  <si>
    <t>For 2011</t>
  </si>
  <si>
    <t>New and Modified Dams in Upper Republican Basin</t>
  </si>
  <si>
    <t>Cao, Hongsheng &lt;Hongsheng.Cao@KDA.KS.GOV&gt;</t>
  </si>
  <si>
    <t>Sent: Mon 3/5/2012 3:25 PM</t>
  </si>
  <si>
    <t>To: Feldkamp, Kimberly &lt;Kimberly.Feldkamp@KDA.KS.GOV&gt;</t>
  </si>
  <si>
    <t>What I need from you is the inventory data of new and modified dams in 2011 (from January 1 to December 31, 2011) for Upper Republican Basin (Cheyenne, Sherman, Thomas, Rawlins, Decatur, Sheridan, Norton, and Philips).</t>
  </si>
  <si>
    <t>Kim didn't email me anything, but she gave me a note with the following information:</t>
  </si>
  <si>
    <t>Feed Lot Lagoons</t>
  </si>
  <si>
    <t>Completed</t>
  </si>
  <si>
    <t>DSD-0091-L</t>
  </si>
  <si>
    <t>DSD-0092-L</t>
  </si>
  <si>
    <t>Existing Dams</t>
  </si>
  <si>
    <t>(illegal ones, no permits)</t>
  </si>
  <si>
    <t>DDC-0064</t>
  </si>
  <si>
    <t>DPL-0093</t>
  </si>
  <si>
    <t>Note: DSD-0091-L and DSD-0092-L are not in RRCA sub-basins</t>
  </si>
  <si>
    <t>Note: DDC-0064 and DPL-0093 have been in PS_GT_15</t>
  </si>
  <si>
    <t>For 2012</t>
  </si>
  <si>
    <t>From: Warren, Chris</t>
  </si>
  <si>
    <t>Sent: Tuesday, February 19, 2013 1:17 PM</t>
  </si>
  <si>
    <t>To: Cao, Hongsheng</t>
  </si>
  <si>
    <t>Subject: RE: dam data 2012</t>
  </si>
  <si>
    <t>Enclosed are the historical findings.  We don’t have any records of new dams or modifications that have been completed in 2012.</t>
  </si>
  <si>
    <t>If you have any questions or comments, feel free to let me know.</t>
  </si>
  <si>
    <t>- Chris</t>
  </si>
  <si>
    <t>No changes are made.</t>
  </si>
  <si>
    <t>For 2013</t>
  </si>
  <si>
    <r>
      <t>From:</t>
    </r>
    <r>
      <rPr>
        <sz val="10"/>
        <rFont val="Tahoma"/>
        <family val="2"/>
      </rPr>
      <t xml:space="preserve"> Warren, Chris</t>
    </r>
  </si>
  <si>
    <r>
      <t>Sent:</t>
    </r>
    <r>
      <rPr>
        <sz val="10"/>
        <rFont val="Tahoma"/>
        <family val="2"/>
      </rPr>
      <t xml:space="preserve"> Thursday, March 06, 2014 10:15 AM</t>
    </r>
  </si>
  <si>
    <r>
      <t>To:</t>
    </r>
    <r>
      <rPr>
        <sz val="10"/>
        <rFont val="Tahoma"/>
        <family val="2"/>
      </rPr>
      <t xml:space="preserve"> Cao, Hongsheng</t>
    </r>
  </si>
  <si>
    <r>
      <t>Subject:</t>
    </r>
    <r>
      <rPr>
        <sz val="10"/>
        <rFont val="Tahoma"/>
        <family val="2"/>
      </rPr>
      <t xml:space="preserve"> RE: dam data 2013</t>
    </r>
  </si>
  <si>
    <t>Good morning Hongsheng,</t>
  </si>
  <si>
    <t>Here’s what I have for you.  I don’t have recorded new dams or mods in 2013.  The enclosed spreadsheet has 720 dams and 6 mods for those selected counties.</t>
  </si>
  <si>
    <r>
      <t>Sent:</t>
    </r>
    <r>
      <rPr>
        <sz val="10"/>
        <rFont val="Tahoma"/>
        <family val="2"/>
      </rPr>
      <t xml:space="preserve"> Wednesday, March 05, 2014 3:47 PM</t>
    </r>
  </si>
  <si>
    <r>
      <t>To:</t>
    </r>
    <r>
      <rPr>
        <sz val="10"/>
        <rFont val="Tahoma"/>
        <family val="2"/>
      </rPr>
      <t xml:space="preserve"> Warren, Chris</t>
    </r>
  </si>
  <si>
    <r>
      <t>Subject:</t>
    </r>
    <r>
      <rPr>
        <sz val="10"/>
        <rFont val="Tahoma"/>
        <family val="2"/>
      </rPr>
      <t xml:space="preserve"> dam data 2013</t>
    </r>
  </si>
  <si>
    <t>Hi Chris:</t>
  </si>
  <si>
    <t>You may do two queries (new and modified dam) first for Year 2013, and then do a query for all years (i.e. the entire inventory data). Include as many columns as possible.</t>
  </si>
  <si>
    <t xml:space="preserve">What I need is the inventory data of new and modified dams built in 2013 (from January 1 to December 31, 2013) for Upper Republican Basin (Cheyenne, Decatur, Norton, Rawlins, Sheridan, Sherman, Thomas,  and Philips). </t>
  </si>
  <si>
    <t>Some files you sent to me for Year 2011 are attached for your reference.</t>
  </si>
  <si>
    <t>Data sheet: data come from Table-2 (Precip) and other BOR spreadsheets(xxx-pan and xxx-prec files)</t>
  </si>
  <si>
    <t>For 2014</t>
  </si>
  <si>
    <t>Here’s your request.  No new activity (new or mod was recorded as being finished) for 2014.  I expect to stop by for a visit next month.  Hope all is well.</t>
  </si>
  <si>
    <t>Hi, Mr. Chris Warren:</t>
  </si>
  <si>
    <t>I will bother you again because Kim needs to take care of two kids and you are a free man.</t>
  </si>
  <si>
    <t>You may do two queries (new and modified dam) first for Year 2014, and then do a query for all years (i.e. the entire inventory data). Please include as many columns as possible.</t>
  </si>
  <si>
    <t xml:space="preserve">What I need is the inventory data of new and modified dams built in 2014(from January 1 to December 31, 2014) for Upper Republican Basin (Cheyenne, Decatur, Norton, Rawlins, Sheridan, Sherman, Thomas,  and Philips). </t>
  </si>
  <si>
    <t>Thank you very much for your help, and come to Manhattan to see us and cats.</t>
  </si>
  <si>
    <r>
      <t>Sent:</t>
    </r>
    <r>
      <rPr>
        <sz val="10"/>
        <rFont val="Tahoma"/>
        <family val="2"/>
      </rPr>
      <t xml:space="preserve"> Monday, February 23, 2015 9:42 AM</t>
    </r>
  </si>
  <si>
    <r>
      <t>Cc:</t>
    </r>
    <r>
      <rPr>
        <sz val="10"/>
        <rFont val="Tahoma"/>
        <family val="2"/>
      </rPr>
      <t xml:space="preserve"> Hunninghake, Kimberly; Beightel, Chris</t>
    </r>
  </si>
  <si>
    <r>
      <t>Subject:</t>
    </r>
    <r>
      <rPr>
        <sz val="10"/>
        <rFont val="Tahoma"/>
        <family val="2"/>
      </rPr>
      <t xml:space="preserve"> RE: Dam Data 2014</t>
    </r>
  </si>
  <si>
    <r>
      <t xml:space="preserve">(Sorry, I just have to do this- RCJH Go KU!! ) </t>
    </r>
    <r>
      <rPr>
        <sz val="11"/>
        <color indexed="56"/>
        <rFont val="Wingdings"/>
        <charset val="2"/>
      </rPr>
      <t>J</t>
    </r>
  </si>
  <si>
    <r>
      <t>Sent:</t>
    </r>
    <r>
      <rPr>
        <sz val="10"/>
        <rFont val="Tahoma"/>
        <family val="2"/>
      </rPr>
      <t xml:space="preserve"> Friday, February 20, 2015 4:01 PM</t>
    </r>
  </si>
  <si>
    <r>
      <t>Subject:</t>
    </r>
    <r>
      <rPr>
        <sz val="10"/>
        <rFont val="Tahoma"/>
        <family val="2"/>
      </rPr>
      <t xml:space="preserve"> Dam Data 2014</t>
    </r>
  </si>
  <si>
    <t>For 2015</t>
  </si>
  <si>
    <r>
      <t>Sent:</t>
    </r>
    <r>
      <rPr>
        <sz val="10"/>
        <rFont val="Tahoma"/>
        <family val="2"/>
      </rPr>
      <t xml:space="preserve"> Monday, February 15, 2016 9:35 AM</t>
    </r>
  </si>
  <si>
    <r>
      <t>Subject:</t>
    </r>
    <r>
      <rPr>
        <sz val="10"/>
        <rFont val="Tahoma"/>
        <family val="2"/>
      </rPr>
      <t xml:space="preserve"> RE: Dam Data 2015</t>
    </r>
  </si>
  <si>
    <t>Hi Hongsheng!</t>
  </si>
  <si>
    <t xml:space="preserve">- Chris </t>
  </si>
  <si>
    <r>
      <t xml:space="preserve">Enclosed are my findings.  The attachment are for all dams/mods listed in those 8 counties.  We don’t always know if they are built (which is why we give you everything just to be on the safe side).  We have a construction complete date field.  If we know it exists, an entry will be there.  This is the same query I gave you the past few years.  Just clarifying what the results are.  </t>
    </r>
    <r>
      <rPr>
        <sz val="11"/>
        <color indexed="10"/>
        <rFont val="Calibri"/>
        <family val="2"/>
      </rPr>
      <t xml:space="preserve">Per the last year, we have no activities in these counties (for dams).  </t>
    </r>
  </si>
  <si>
    <t>Per the last year, we have no activities in these counties (for dams)</t>
  </si>
  <si>
    <t>For 2019</t>
  </si>
  <si>
    <r>
      <t>From:</t>
    </r>
    <r>
      <rPr>
        <sz val="11"/>
        <rFont val="Calibri"/>
        <family val="2"/>
      </rPr>
      <t xml:space="preserve"> Warren, Chris [KDA] &lt;Chris.Warren@ks.gov&gt;</t>
    </r>
  </si>
  <si>
    <r>
      <t>Sent:</t>
    </r>
    <r>
      <rPr>
        <sz val="11"/>
        <rFont val="Calibri"/>
        <family val="2"/>
      </rPr>
      <t xml:space="preserve"> Wednesday, February 26, 2020 12:52 PM</t>
    </r>
  </si>
  <si>
    <r>
      <t>To:</t>
    </r>
    <r>
      <rPr>
        <sz val="11"/>
        <rFont val="Calibri"/>
        <family val="2"/>
      </rPr>
      <t xml:space="preserve"> Cao, Hongsheng [KDA] &lt;Hongsheng.Cao@ks.gov&gt;</t>
    </r>
  </si>
  <si>
    <r>
      <t>Subject:</t>
    </r>
    <r>
      <rPr>
        <sz val="11"/>
        <rFont val="Calibri"/>
        <family val="2"/>
      </rPr>
      <t xml:space="preserve"> RE: Dam Data 2019</t>
    </r>
  </si>
  <si>
    <t>Hi Hongsheng,</t>
  </si>
  <si>
    <t>Nothing came from last year.  The numbers haven’t changed.  However, the legal description of DRA-0085 was revised.  Instead of having two sets of legals, there is only one now (reason for the difference in the number of records 722 vs 721).</t>
  </si>
  <si>
    <t>From: Warren, Chris [KDA] &lt;Chris.Warren@ks.gov&gt;</t>
  </si>
  <si>
    <t>Sent: Monday, March 15, 2021 10:31 AM</t>
  </si>
  <si>
    <t>To: Cao, Hongsheng [KDA] &lt;Hongsheng.Cao@ks.gov&gt;</t>
  </si>
  <si>
    <t>Subject: RE: Dam Data 2020</t>
  </si>
  <si>
    <t>I didn’t come up with any activity for the 8 selected counties in 2020 (new or mods).  The overall past hasn’t changed but here is the list none-the-less.  Hope you are doing well.</t>
  </si>
  <si>
    <t>For 2020</t>
  </si>
  <si>
    <r>
      <t>Sent:</t>
    </r>
    <r>
      <rPr>
        <sz val="11"/>
        <rFont val="Calibri"/>
        <family val="2"/>
      </rPr>
      <t xml:space="preserve"> Wednesday, February 16, 2022 12:02 PM</t>
    </r>
  </si>
  <si>
    <r>
      <t>Subject:</t>
    </r>
    <r>
      <rPr>
        <sz val="11"/>
        <rFont val="Calibri"/>
        <family val="2"/>
      </rPr>
      <t xml:space="preserve"> RE: Dam Data 2021</t>
    </r>
  </si>
  <si>
    <t>Hope you are dong well.  I didn’t see any activity last year.  The numbers remain the same and I have included the results.</t>
  </si>
  <si>
    <t>Looks like the nice day will come to a cold night and then some.  Another month of winter and hopefully spring will come.  Hope you will also stay warm and safe. </t>
  </si>
  <si>
    <t>For 2021</t>
  </si>
  <si>
    <t>Kansas 2022 non-federal dam inventory acreages</t>
  </si>
  <si>
    <t>For 2022</t>
  </si>
  <si>
    <t>Sent: Tuesday, February 14, 2023 4:05 PM</t>
  </si>
  <si>
    <t>Subject: RE: Dam Data 2022</t>
  </si>
  <si>
    <t>Nice to hear from you.  The numbers match last years so no new activity to report.  I still will include the yearly spreadsheet with the results none-the-less.</t>
  </si>
  <si>
    <t>Been a good year!  The Chiefs and Jayhawks have done well!  See if KU can make it two in a row!</t>
  </si>
  <si>
    <t>Hope you are doing well!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</si>
</sst>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SWISS"/>
    </font>
    <font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2"/>
      <color indexed="56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b/>
      <sz val="10"/>
      <name val="Tahoma"/>
      <family val="2"/>
    </font>
    <font>
      <sz val="10"/>
      <name val="Tahoma"/>
      <family val="2"/>
    </font>
    <font>
      <sz val="11"/>
      <name val="Calibri"/>
      <family val="2"/>
    </font>
    <font>
      <vertAlign val="superscript"/>
      <sz val="11"/>
      <color indexed="8"/>
      <name val="Calibri"/>
      <family val="2"/>
    </font>
    <font>
      <sz val="12"/>
      <name val="Arial"/>
      <family val="2"/>
    </font>
    <font>
      <sz val="11"/>
      <color indexed="56"/>
      <name val="Wingdings"/>
      <charset val="2"/>
    </font>
    <font>
      <sz val="11"/>
      <color indexed="10"/>
      <name val="Calibri"/>
      <family val="2"/>
    </font>
    <font>
      <sz val="12"/>
      <name val="Arial"/>
      <family val="2"/>
    </font>
    <font>
      <b/>
      <sz val="11"/>
      <name val="Calibri"/>
      <family val="2"/>
    </font>
    <font>
      <sz val="12"/>
      <color rgb="FFFF0000"/>
      <name val="Arial"/>
      <family val="2"/>
    </font>
    <font>
      <sz val="10"/>
      <color rgb="FFFF0000"/>
      <name val="Arial"/>
      <family val="2"/>
    </font>
    <font>
      <sz val="12"/>
      <color rgb="FF0000FF"/>
      <name val="Arial"/>
      <family val="2"/>
    </font>
    <font>
      <sz val="12"/>
      <color rgb="FF1F497D"/>
      <name val="Arial"/>
      <family val="2"/>
    </font>
    <font>
      <sz val="12"/>
      <color rgb="FF000000"/>
      <name val="Arial"/>
      <family val="2"/>
    </font>
    <font>
      <sz val="11"/>
      <color rgb="FF0000FF"/>
      <name val="Arial"/>
      <family val="2"/>
    </font>
    <font>
      <sz val="11"/>
      <color rgb="FF1F497D"/>
      <name val="Calibri"/>
      <family val="2"/>
    </font>
    <font>
      <sz val="11"/>
      <color rgb="FF000000"/>
      <name val="Calibri"/>
      <family val="2"/>
    </font>
    <font>
      <b/>
      <sz val="14"/>
      <color rgb="FFFF0000"/>
      <name val="Arial"/>
      <family val="2"/>
    </font>
    <font>
      <sz val="11"/>
      <color theme="1" tint="4.9989318521683403E-2"/>
      <name val="Calibri"/>
      <family val="2"/>
    </font>
    <font>
      <sz val="10"/>
      <color theme="1" tint="4.9989318521683403E-2"/>
      <name val="Arial"/>
      <family val="2"/>
    </font>
    <font>
      <sz val="10"/>
      <color rgb="FF0000FF"/>
      <name val="Arial"/>
      <family val="2"/>
    </font>
    <font>
      <sz val="14"/>
      <color rgb="FFFF0000"/>
      <name val="Arial"/>
      <family val="2"/>
    </font>
    <font>
      <b/>
      <sz val="16"/>
      <color rgb="FFFF0000"/>
      <name val="Arial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42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right"/>
    </xf>
    <xf numFmtId="2" fontId="3" fillId="0" borderId="0" xfId="0" applyNumberFormat="1" applyFont="1"/>
    <xf numFmtId="0" fontId="3" fillId="0" borderId="2" xfId="0" applyFont="1" applyBorder="1" applyAlignment="1">
      <alignment horizontal="right"/>
    </xf>
    <xf numFmtId="0" fontId="0" fillId="0" borderId="3" xfId="0" applyBorder="1"/>
    <xf numFmtId="0" fontId="0" fillId="0" borderId="4" xfId="0" applyBorder="1"/>
    <xf numFmtId="2" fontId="0" fillId="0" borderId="5" xfId="0" applyNumberFormat="1" applyBorder="1"/>
    <xf numFmtId="2" fontId="0" fillId="0" borderId="6" xfId="0" applyNumberFormat="1" applyBorder="1"/>
    <xf numFmtId="0" fontId="4" fillId="2" borderId="0" xfId="0" applyFont="1" applyFill="1" applyAlignment="1">
      <alignment horizontal="left"/>
    </xf>
    <xf numFmtId="0" fontId="0" fillId="2" borderId="0" xfId="0" applyFill="1"/>
    <xf numFmtId="0" fontId="5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6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10" fillId="0" borderId="0" xfId="0" applyFont="1"/>
    <xf numFmtId="0" fontId="12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12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14" fontId="0" fillId="0" borderId="0" xfId="0" applyNumberFormat="1"/>
    <xf numFmtId="0" fontId="28" fillId="0" borderId="0" xfId="0" applyFont="1" applyAlignment="1">
      <alignment vertical="center"/>
    </xf>
    <xf numFmtId="0" fontId="29" fillId="0" borderId="0" xfId="0" applyFont="1"/>
    <xf numFmtId="0" fontId="10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/>
    <xf numFmtId="0" fontId="32" fillId="0" borderId="0" xfId="0" applyFont="1"/>
    <xf numFmtId="0" fontId="33" fillId="0" borderId="0" xfId="0" applyFont="1"/>
    <xf numFmtId="1" fontId="3" fillId="0" borderId="0" xfId="0" applyNumberFormat="1" applyFont="1"/>
    <xf numFmtId="0" fontId="18" fillId="0" borderId="0" xfId="0" applyFont="1" applyAlignment="1">
      <alignment vertical="center"/>
    </xf>
    <xf numFmtId="0" fontId="3" fillId="0" borderId="0" xfId="0" applyFont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2"/>
  <sheetViews>
    <sheetView topLeftCell="A232" workbookViewId="0">
      <selection activeCell="A247" sqref="A247:B262"/>
    </sheetView>
  </sheetViews>
  <sheetFormatPr defaultRowHeight="13.2"/>
  <sheetData>
    <row r="1" spans="1:4">
      <c r="A1" s="1" t="s">
        <v>81</v>
      </c>
    </row>
    <row r="2" spans="1:4">
      <c r="A2" s="1"/>
    </row>
    <row r="4" spans="1:4">
      <c r="A4" s="1" t="s">
        <v>138</v>
      </c>
    </row>
    <row r="6" spans="1:4">
      <c r="A6" s="1" t="s">
        <v>82</v>
      </c>
    </row>
    <row r="8" spans="1:4" ht="15.6">
      <c r="A8" s="13" t="s">
        <v>65</v>
      </c>
      <c r="B8" s="14"/>
      <c r="C8" s="14"/>
      <c r="D8" s="14"/>
    </row>
    <row r="9" spans="1:4" ht="15">
      <c r="A9" s="15" t="s">
        <v>66</v>
      </c>
    </row>
    <row r="10" spans="1:4" ht="15">
      <c r="A10" s="16" t="s">
        <v>67</v>
      </c>
      <c r="B10" s="17"/>
      <c r="C10" s="17"/>
    </row>
    <row r="11" spans="1:4" ht="15">
      <c r="A11" s="15"/>
    </row>
    <row r="12" spans="1:4" ht="15">
      <c r="A12" s="18" t="s">
        <v>68</v>
      </c>
    </row>
    <row r="13" spans="1:4" ht="15">
      <c r="A13" s="18"/>
    </row>
    <row r="14" spans="1:4" ht="15">
      <c r="A14" s="18" t="s">
        <v>69</v>
      </c>
    </row>
    <row r="15" spans="1:4" ht="15">
      <c r="A15" s="18"/>
    </row>
    <row r="16" spans="1:4" ht="15">
      <c r="A16" s="18" t="s">
        <v>70</v>
      </c>
    </row>
    <row r="17" spans="1:1" ht="15">
      <c r="A17" s="18" t="s">
        <v>71</v>
      </c>
    </row>
    <row r="18" spans="1:1" ht="15">
      <c r="A18" s="18"/>
    </row>
    <row r="19" spans="1:1" ht="15.6">
      <c r="A19" s="19" t="s">
        <v>72</v>
      </c>
    </row>
    <row r="20" spans="1:1" ht="15.6">
      <c r="A20" s="19" t="s">
        <v>73</v>
      </c>
    </row>
    <row r="21" spans="1:1" ht="15.6">
      <c r="A21" s="19" t="s">
        <v>74</v>
      </c>
    </row>
    <row r="22" spans="1:1" ht="15.6">
      <c r="A22" s="19" t="s">
        <v>75</v>
      </c>
    </row>
    <row r="23" spans="1:1" ht="15">
      <c r="A23" s="15"/>
    </row>
    <row r="24" spans="1:1" ht="15">
      <c r="A24" s="15" t="s">
        <v>76</v>
      </c>
    </row>
    <row r="25" spans="1:1" ht="15">
      <c r="A25" s="20"/>
    </row>
    <row r="26" spans="1:1" ht="15">
      <c r="A26" s="21" t="s">
        <v>77</v>
      </c>
    </row>
    <row r="27" spans="1:1" ht="15">
      <c r="A27" s="20"/>
    </row>
    <row r="28" spans="1:1" ht="15">
      <c r="A28" s="15" t="s">
        <v>78</v>
      </c>
    </row>
    <row r="29" spans="1:1" ht="15">
      <c r="A29" s="15"/>
    </row>
    <row r="30" spans="1:1" ht="15">
      <c r="A30" s="15" t="s">
        <v>79</v>
      </c>
    </row>
    <row r="31" spans="1:1" ht="15">
      <c r="A31" s="15"/>
    </row>
    <row r="32" spans="1:1" ht="15">
      <c r="A32" s="15" t="s">
        <v>80</v>
      </c>
    </row>
    <row r="34" spans="1:6" ht="15">
      <c r="A34" s="16"/>
      <c r="B34" s="16"/>
      <c r="C34" s="16"/>
      <c r="D34" s="16"/>
      <c r="E34" s="16"/>
      <c r="F34" s="16"/>
    </row>
    <row r="36" spans="1:6" ht="15">
      <c r="A36" s="16" t="s">
        <v>83</v>
      </c>
    </row>
    <row r="37" spans="1:6">
      <c r="A37" t="s">
        <v>84</v>
      </c>
    </row>
    <row r="38" spans="1:6">
      <c r="A38" t="s">
        <v>66</v>
      </c>
    </row>
    <row r="39" spans="1:6">
      <c r="A39" t="s">
        <v>85</v>
      </c>
    </row>
    <row r="41" spans="1:6" ht="13.8">
      <c r="A41" s="22" t="s">
        <v>68</v>
      </c>
    </row>
    <row r="42" spans="1:6" ht="13.8">
      <c r="A42" s="22"/>
    </row>
    <row r="43" spans="1:6" ht="13.8">
      <c r="A43" s="22" t="s">
        <v>86</v>
      </c>
    </row>
    <row r="44" spans="1:6" ht="13.8">
      <c r="A44" s="22" t="s">
        <v>87</v>
      </c>
    </row>
    <row r="45" spans="1:6" ht="13.8">
      <c r="A45" s="22" t="s">
        <v>88</v>
      </c>
    </row>
    <row r="46" spans="1:6" ht="13.8">
      <c r="A46" s="22" t="s">
        <v>89</v>
      </c>
    </row>
    <row r="47" spans="1:6" ht="13.8">
      <c r="A47" s="22" t="s">
        <v>90</v>
      </c>
    </row>
    <row r="48" spans="1:6" ht="13.8">
      <c r="A48" s="22"/>
    </row>
    <row r="49" spans="1:1" ht="13.8">
      <c r="A49" s="22" t="s">
        <v>91</v>
      </c>
    </row>
    <row r="50" spans="1:1" ht="13.8">
      <c r="A50" s="22"/>
    </row>
    <row r="51" spans="1:1" ht="13.8">
      <c r="A51" s="22" t="s">
        <v>71</v>
      </c>
    </row>
    <row r="52" spans="1:1" ht="13.8">
      <c r="A52" s="22"/>
    </row>
    <row r="53" spans="1:1" ht="13.8">
      <c r="A53" s="22"/>
    </row>
    <row r="54" spans="1:1">
      <c r="A54" s="23" t="s">
        <v>92</v>
      </c>
    </row>
    <row r="55" spans="1:1">
      <c r="A55" s="23" t="s">
        <v>93</v>
      </c>
    </row>
    <row r="56" spans="1:1">
      <c r="A56" s="23" t="s">
        <v>94</v>
      </c>
    </row>
    <row r="57" spans="1:1">
      <c r="A57" s="23" t="s">
        <v>95</v>
      </c>
    </row>
    <row r="58" spans="1:1" ht="14.4">
      <c r="A58" s="24"/>
    </row>
    <row r="59" spans="1:1" ht="14.4">
      <c r="A59" s="24" t="s">
        <v>76</v>
      </c>
    </row>
    <row r="60" spans="1:1" ht="14.4">
      <c r="A60" s="25"/>
    </row>
    <row r="61" spans="1:1" ht="16.2">
      <c r="A61" s="26" t="s">
        <v>96</v>
      </c>
    </row>
    <row r="62" spans="1:1" ht="14.4">
      <c r="A62" s="25"/>
    </row>
    <row r="63" spans="1:1" ht="14.4">
      <c r="A63" s="24" t="s">
        <v>97</v>
      </c>
    </row>
    <row r="64" spans="1:1" ht="14.4">
      <c r="A64" s="24"/>
    </row>
    <row r="65" spans="1:1" ht="14.4">
      <c r="A65" s="24" t="s">
        <v>79</v>
      </c>
    </row>
    <row r="66" spans="1:1" ht="14.4">
      <c r="A66" s="24"/>
    </row>
    <row r="67" spans="1:1" ht="14.4">
      <c r="A67" s="24" t="s">
        <v>80</v>
      </c>
    </row>
    <row r="69" spans="1:1" ht="17.399999999999999">
      <c r="A69" s="27" t="s">
        <v>98</v>
      </c>
    </row>
    <row r="71" spans="1:1">
      <c r="A71" t="s">
        <v>99</v>
      </c>
    </row>
    <row r="72" spans="1:1">
      <c r="A72" t="s">
        <v>100</v>
      </c>
    </row>
    <row r="73" spans="1:1">
      <c r="A73" s="1" t="s">
        <v>101</v>
      </c>
    </row>
    <row r="74" spans="1:1">
      <c r="A74" s="1" t="s">
        <v>102</v>
      </c>
    </row>
    <row r="76" spans="1:1" ht="14.4">
      <c r="A76" s="28" t="s">
        <v>76</v>
      </c>
    </row>
    <row r="77" spans="1:1" ht="14.4">
      <c r="A77" s="29"/>
    </row>
    <row r="78" spans="1:1" ht="16.2">
      <c r="A78" s="30" t="s">
        <v>96</v>
      </c>
    </row>
    <row r="79" spans="1:1" ht="14.4">
      <c r="A79" s="29"/>
    </row>
    <row r="80" spans="1:1" ht="14.4">
      <c r="A80" s="28" t="s">
        <v>103</v>
      </c>
    </row>
    <row r="81" spans="1:5" ht="14.4">
      <c r="A81" s="28"/>
    </row>
    <row r="82" spans="1:5" ht="14.4">
      <c r="A82" s="28" t="s">
        <v>79</v>
      </c>
    </row>
    <row r="83" spans="1:5" ht="14.4">
      <c r="A83" s="28"/>
    </row>
    <row r="84" spans="1:5" ht="14.4">
      <c r="A84" s="28" t="s">
        <v>80</v>
      </c>
    </row>
    <row r="86" spans="1:5">
      <c r="A86" s="17" t="s">
        <v>104</v>
      </c>
      <c r="B86" s="17"/>
      <c r="C86" s="17"/>
      <c r="D86" s="17"/>
      <c r="E86" s="17"/>
    </row>
    <row r="87" spans="1:5">
      <c r="A87" s="1"/>
    </row>
    <row r="88" spans="1:5">
      <c r="A88" s="1" t="s">
        <v>105</v>
      </c>
      <c r="C88" s="1" t="s">
        <v>106</v>
      </c>
    </row>
    <row r="90" spans="1:5">
      <c r="A90" s="1" t="s">
        <v>107</v>
      </c>
      <c r="C90" s="31">
        <v>40721</v>
      </c>
    </row>
    <row r="91" spans="1:5">
      <c r="A91" s="1" t="s">
        <v>108</v>
      </c>
      <c r="C91" s="31">
        <v>40721</v>
      </c>
    </row>
    <row r="93" spans="1:5">
      <c r="A93" s="17" t="s">
        <v>113</v>
      </c>
    </row>
    <row r="94" spans="1:5">
      <c r="A94" s="17"/>
    </row>
    <row r="95" spans="1:5">
      <c r="A95" s="1" t="s">
        <v>109</v>
      </c>
    </row>
    <row r="96" spans="1:5">
      <c r="A96" s="1" t="s">
        <v>110</v>
      </c>
    </row>
    <row r="98" spans="1:1">
      <c r="A98" s="1" t="s">
        <v>111</v>
      </c>
    </row>
    <row r="99" spans="1:1">
      <c r="A99" s="1" t="s">
        <v>112</v>
      </c>
    </row>
    <row r="101" spans="1:1">
      <c r="A101" s="17" t="s">
        <v>114</v>
      </c>
    </row>
    <row r="104" spans="1:1" ht="17.399999999999999">
      <c r="A104" s="27" t="s">
        <v>115</v>
      </c>
    </row>
    <row r="105" spans="1:1" ht="17.399999999999999">
      <c r="A105" s="27"/>
    </row>
    <row r="106" spans="1:1">
      <c r="A106" t="s">
        <v>116</v>
      </c>
    </row>
    <row r="107" spans="1:1">
      <c r="A107" t="s">
        <v>117</v>
      </c>
    </row>
    <row r="108" spans="1:1">
      <c r="A108" s="1" t="s">
        <v>118</v>
      </c>
    </row>
    <row r="109" spans="1:1">
      <c r="A109" s="1" t="s">
        <v>119</v>
      </c>
    </row>
    <row r="111" spans="1:1" ht="14.4">
      <c r="A111" s="28" t="s">
        <v>68</v>
      </c>
    </row>
    <row r="112" spans="1:1" ht="14.4">
      <c r="A112" s="29"/>
    </row>
    <row r="113" spans="1:11" ht="14.4">
      <c r="A113" s="30" t="s">
        <v>120</v>
      </c>
    </row>
    <row r="114" spans="1:11" ht="14.4">
      <c r="A114" s="32" t="s">
        <v>121</v>
      </c>
      <c r="B114" s="33"/>
      <c r="C114" s="33"/>
      <c r="D114" s="33"/>
      <c r="E114" s="33"/>
      <c r="F114" s="33"/>
      <c r="G114" s="33"/>
      <c r="H114" s="33"/>
      <c r="I114" s="33"/>
      <c r="J114" s="33"/>
      <c r="K114" s="33"/>
    </row>
    <row r="115" spans="1:11" ht="14.4">
      <c r="A115" s="29"/>
    </row>
    <row r="116" spans="1:11" ht="14.4">
      <c r="A116" s="28" t="s">
        <v>122</v>
      </c>
    </row>
    <row r="119" spans="1:11">
      <c r="A119" s="1" t="s">
        <v>123</v>
      </c>
    </row>
    <row r="122" spans="1:11" ht="17.399999999999999">
      <c r="A122" s="27" t="s">
        <v>124</v>
      </c>
    </row>
    <row r="124" spans="1:11" ht="14.4">
      <c r="A124" s="29"/>
    </row>
    <row r="125" spans="1:11">
      <c r="A125" s="34" t="s">
        <v>125</v>
      </c>
    </row>
    <row r="126" spans="1:11">
      <c r="A126" s="34" t="s">
        <v>126</v>
      </c>
    </row>
    <row r="127" spans="1:11">
      <c r="A127" s="34" t="s">
        <v>127</v>
      </c>
    </row>
    <row r="128" spans="1:11">
      <c r="A128" s="34" t="s">
        <v>128</v>
      </c>
    </row>
    <row r="129" spans="1:1" ht="14.4">
      <c r="A129" s="28"/>
    </row>
    <row r="130" spans="1:1">
      <c r="A130" s="35" t="s">
        <v>129</v>
      </c>
    </row>
    <row r="131" spans="1:1">
      <c r="A131" s="35"/>
    </row>
    <row r="132" spans="1:1">
      <c r="A132" s="35" t="s">
        <v>130</v>
      </c>
    </row>
    <row r="133" spans="1:1">
      <c r="A133" s="35"/>
    </row>
    <row r="134" spans="1:1">
      <c r="A134" s="35" t="s">
        <v>122</v>
      </c>
    </row>
    <row r="135" spans="1:1">
      <c r="A135" s="35"/>
    </row>
    <row r="136" spans="1:1">
      <c r="A136" s="34" t="s">
        <v>92</v>
      </c>
    </row>
    <row r="137" spans="1:1">
      <c r="A137" s="34" t="s">
        <v>131</v>
      </c>
    </row>
    <row r="138" spans="1:1">
      <c r="A138" s="34" t="s">
        <v>132</v>
      </c>
    </row>
    <row r="139" spans="1:1">
      <c r="A139" s="34" t="s">
        <v>133</v>
      </c>
    </row>
    <row r="140" spans="1:1" ht="14.4">
      <c r="A140" s="28"/>
    </row>
    <row r="141" spans="1:1" ht="14.4">
      <c r="A141" s="29" t="s">
        <v>134</v>
      </c>
    </row>
    <row r="142" spans="1:1" ht="14.4">
      <c r="A142" s="29"/>
    </row>
    <row r="143" spans="1:1" ht="14.4">
      <c r="A143" s="29" t="s">
        <v>135</v>
      </c>
    </row>
    <row r="144" spans="1:1" ht="14.4">
      <c r="A144" s="29"/>
    </row>
    <row r="145" spans="1:1" ht="14.4">
      <c r="A145" s="29" t="s">
        <v>136</v>
      </c>
    </row>
    <row r="146" spans="1:1" ht="14.4">
      <c r="A146" s="29"/>
    </row>
    <row r="147" spans="1:1" ht="14.4">
      <c r="A147" s="29" t="s">
        <v>137</v>
      </c>
    </row>
    <row r="148" spans="1:1" ht="14.4">
      <c r="A148" s="29"/>
    </row>
    <row r="149" spans="1:1" ht="14.4">
      <c r="A149" s="29" t="s">
        <v>79</v>
      </c>
    </row>
    <row r="150" spans="1:1" ht="14.4">
      <c r="A150" s="29"/>
    </row>
    <row r="151" spans="1:1" ht="14.4">
      <c r="A151" s="29" t="s">
        <v>80</v>
      </c>
    </row>
    <row r="152" spans="1:1" ht="14.4">
      <c r="A152" s="29"/>
    </row>
    <row r="155" spans="1:1" ht="17.399999999999999">
      <c r="A155" s="36" t="s">
        <v>139</v>
      </c>
    </row>
    <row r="157" spans="1:1">
      <c r="A157" s="34" t="s">
        <v>125</v>
      </c>
    </row>
    <row r="158" spans="1:1">
      <c r="A158" s="34" t="s">
        <v>146</v>
      </c>
    </row>
    <row r="159" spans="1:1">
      <c r="A159" s="34" t="s">
        <v>127</v>
      </c>
    </row>
    <row r="160" spans="1:1">
      <c r="A160" s="34" t="s">
        <v>147</v>
      </c>
    </row>
    <row r="161" spans="1:1">
      <c r="A161" s="34" t="s">
        <v>148</v>
      </c>
    </row>
    <row r="162" spans="1:1" ht="14.4">
      <c r="A162" s="28"/>
    </row>
    <row r="163" spans="1:1" ht="14.4">
      <c r="A163" s="29" t="s">
        <v>129</v>
      </c>
    </row>
    <row r="164" spans="1:1" ht="14.4">
      <c r="A164" s="29"/>
    </row>
    <row r="165" spans="1:1" ht="14.4">
      <c r="A165" s="29" t="s">
        <v>140</v>
      </c>
    </row>
    <row r="166" spans="1:1" ht="14.4">
      <c r="A166" s="29"/>
    </row>
    <row r="167" spans="1:1" ht="14.4">
      <c r="A167" s="29" t="s">
        <v>122</v>
      </c>
    </row>
    <row r="168" spans="1:1" ht="14.4">
      <c r="A168" s="29" t="s">
        <v>149</v>
      </c>
    </row>
    <row r="169" spans="1:1" ht="14.4">
      <c r="A169" s="29"/>
    </row>
    <row r="170" spans="1:1">
      <c r="A170" s="34" t="s">
        <v>92</v>
      </c>
    </row>
    <row r="171" spans="1:1">
      <c r="A171" s="34" t="s">
        <v>150</v>
      </c>
    </row>
    <row r="172" spans="1:1">
      <c r="A172" s="34" t="s">
        <v>132</v>
      </c>
    </row>
    <row r="173" spans="1:1">
      <c r="A173" s="34" t="s">
        <v>147</v>
      </c>
    </row>
    <row r="174" spans="1:1">
      <c r="A174" s="34" t="s">
        <v>151</v>
      </c>
    </row>
    <row r="175" spans="1:1" ht="14.4">
      <c r="A175" s="28"/>
    </row>
    <row r="176" spans="1:1" ht="14.4">
      <c r="A176" s="29" t="s">
        <v>141</v>
      </c>
    </row>
    <row r="177" spans="1:1" ht="14.4">
      <c r="A177" s="29"/>
    </row>
    <row r="178" spans="1:1" ht="14.4">
      <c r="A178" s="29" t="s">
        <v>142</v>
      </c>
    </row>
    <row r="179" spans="1:1" ht="14.4">
      <c r="A179" s="29"/>
    </row>
    <row r="180" spans="1:1" ht="14.4">
      <c r="A180" s="29" t="s">
        <v>143</v>
      </c>
    </row>
    <row r="181" spans="1:1" ht="14.4">
      <c r="A181" s="29"/>
    </row>
    <row r="182" spans="1:1" ht="14.4">
      <c r="A182" s="29" t="s">
        <v>144</v>
      </c>
    </row>
    <row r="183" spans="1:1" ht="14.4">
      <c r="A183" s="29"/>
    </row>
    <row r="184" spans="1:1" ht="14.4">
      <c r="A184" s="29" t="s">
        <v>137</v>
      </c>
    </row>
    <row r="185" spans="1:1" ht="14.4">
      <c r="A185" s="29"/>
    </row>
    <row r="186" spans="1:1" ht="14.4">
      <c r="A186" s="29" t="s">
        <v>145</v>
      </c>
    </row>
    <row r="187" spans="1:1" ht="14.4">
      <c r="A187" s="29"/>
    </row>
    <row r="188" spans="1:1" ht="14.4">
      <c r="A188" s="29" t="s">
        <v>80</v>
      </c>
    </row>
    <row r="189" spans="1:1" ht="14.4">
      <c r="A189" s="29"/>
    </row>
    <row r="190" spans="1:1" ht="21">
      <c r="A190" s="37" t="s">
        <v>152</v>
      </c>
    </row>
    <row r="191" spans="1:1" ht="21">
      <c r="A191" s="37"/>
    </row>
    <row r="192" spans="1:1">
      <c r="A192" s="34" t="s">
        <v>125</v>
      </c>
    </row>
    <row r="193" spans="1:1">
      <c r="A193" s="34" t="s">
        <v>153</v>
      </c>
    </row>
    <row r="194" spans="1:1">
      <c r="A194" s="34" t="s">
        <v>127</v>
      </c>
    </row>
    <row r="195" spans="1:1">
      <c r="A195" s="34" t="s">
        <v>154</v>
      </c>
    </row>
    <row r="196" spans="1:1" ht="14.4">
      <c r="A196" s="28"/>
    </row>
    <row r="197" spans="1:1" ht="14.4">
      <c r="A197" s="29" t="s">
        <v>155</v>
      </c>
    </row>
    <row r="198" spans="1:1" ht="14.4">
      <c r="A198" s="29"/>
    </row>
    <row r="199" spans="1:1" ht="14.4">
      <c r="A199" s="29" t="s">
        <v>157</v>
      </c>
    </row>
    <row r="200" spans="1:1" ht="14.4">
      <c r="A200" s="29"/>
    </row>
    <row r="201" spans="1:1" ht="14.4">
      <c r="A201" s="29" t="s">
        <v>156</v>
      </c>
    </row>
    <row r="202" spans="1:1" ht="14.4">
      <c r="A202" s="29"/>
    </row>
    <row r="203" spans="1:1" ht="14.4">
      <c r="A203" s="38" t="s">
        <v>158</v>
      </c>
    </row>
    <row r="205" spans="1:1" ht="21">
      <c r="A205" s="37" t="s">
        <v>159</v>
      </c>
    </row>
    <row r="207" spans="1:1" ht="14.4">
      <c r="A207" s="40" t="s">
        <v>160</v>
      </c>
    </row>
    <row r="208" spans="1:1" ht="14.4">
      <c r="A208" s="40" t="s">
        <v>161</v>
      </c>
    </row>
    <row r="209" spans="1:1" ht="14.4">
      <c r="A209" s="40" t="s">
        <v>162</v>
      </c>
    </row>
    <row r="210" spans="1:1" ht="14.4">
      <c r="A210" s="40" t="s">
        <v>163</v>
      </c>
    </row>
    <row r="211" spans="1:1" ht="14.4">
      <c r="A211" s="28"/>
    </row>
    <row r="212" spans="1:1" ht="14.4">
      <c r="A212" s="28" t="s">
        <v>164</v>
      </c>
    </row>
    <row r="213" spans="1:1" ht="14.4">
      <c r="A213" s="28"/>
    </row>
    <row r="214" spans="1:1" ht="14.4">
      <c r="A214" s="28" t="s">
        <v>165</v>
      </c>
    </row>
    <row r="215" spans="1:1" ht="14.4">
      <c r="A215" s="28"/>
    </row>
    <row r="218" spans="1:1" ht="21">
      <c r="A218" s="37" t="s">
        <v>171</v>
      </c>
    </row>
    <row r="220" spans="1:1">
      <c r="A220" t="s">
        <v>166</v>
      </c>
    </row>
    <row r="221" spans="1:1">
      <c r="A221" t="s">
        <v>167</v>
      </c>
    </row>
    <row r="222" spans="1:1">
      <c r="A222" t="s">
        <v>168</v>
      </c>
    </row>
    <row r="223" spans="1:1">
      <c r="A223" t="s">
        <v>169</v>
      </c>
    </row>
    <row r="225" spans="1:1">
      <c r="A225" t="s">
        <v>164</v>
      </c>
    </row>
    <row r="227" spans="1:1">
      <c r="A227" t="s">
        <v>170</v>
      </c>
    </row>
    <row r="229" spans="1:1">
      <c r="A229" t="s">
        <v>122</v>
      </c>
    </row>
    <row r="231" spans="1:1" ht="21">
      <c r="A231" s="37" t="s">
        <v>176</v>
      </c>
    </row>
    <row r="233" spans="1:1" ht="14.4">
      <c r="A233" s="40" t="s">
        <v>160</v>
      </c>
    </row>
    <row r="234" spans="1:1" ht="14.4">
      <c r="A234" s="40" t="s">
        <v>172</v>
      </c>
    </row>
    <row r="235" spans="1:1" ht="14.4">
      <c r="A235" s="40" t="s">
        <v>162</v>
      </c>
    </row>
    <row r="236" spans="1:1" ht="14.4">
      <c r="A236" s="40" t="s">
        <v>173</v>
      </c>
    </row>
    <row r="237" spans="1:1" ht="14.4">
      <c r="A237" s="28"/>
    </row>
    <row r="238" spans="1:1" ht="14.4">
      <c r="A238" s="28" t="s">
        <v>164</v>
      </c>
    </row>
    <row r="239" spans="1:1" ht="14.4">
      <c r="A239" s="28"/>
    </row>
    <row r="240" spans="1:1" ht="14.4">
      <c r="A240" s="28" t="s">
        <v>174</v>
      </c>
    </row>
    <row r="241" spans="1:1" ht="14.4">
      <c r="A241" s="28"/>
    </row>
    <row r="242" spans="1:1" ht="14.4">
      <c r="A242" s="28" t="s">
        <v>175</v>
      </c>
    </row>
    <row r="243" spans="1:1" ht="14.4">
      <c r="A243" s="28"/>
    </row>
    <row r="244" spans="1:1" ht="14.4">
      <c r="A244" s="28" t="s">
        <v>122</v>
      </c>
    </row>
    <row r="247" spans="1:1" ht="21">
      <c r="A247" s="37" t="s">
        <v>178</v>
      </c>
    </row>
    <row r="249" spans="1:1">
      <c r="A249" t="s">
        <v>166</v>
      </c>
    </row>
    <row r="250" spans="1:1">
      <c r="A250" t="s">
        <v>179</v>
      </c>
    </row>
    <row r="251" spans="1:1">
      <c r="A251" t="s">
        <v>168</v>
      </c>
    </row>
    <row r="252" spans="1:1">
      <c r="A252" t="s">
        <v>180</v>
      </c>
    </row>
    <row r="254" spans="1:1">
      <c r="A254" t="s">
        <v>155</v>
      </c>
    </row>
    <row r="256" spans="1:1">
      <c r="A256" t="s">
        <v>181</v>
      </c>
    </row>
    <row r="258" spans="1:1">
      <c r="A258" t="s">
        <v>182</v>
      </c>
    </row>
    <row r="260" spans="1:1">
      <c r="A260" t="s">
        <v>183</v>
      </c>
    </row>
    <row r="262" spans="1:1">
      <c r="A262" t="s">
        <v>122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0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O12" sqref="O12"/>
    </sheetView>
  </sheetViews>
  <sheetFormatPr defaultRowHeight="13.2"/>
  <cols>
    <col min="1" max="1" width="20.5546875" customWidth="1"/>
    <col min="2" max="2" width="8.5546875" bestFit="1" customWidth="1"/>
    <col min="3" max="3" width="8.109375" bestFit="1" customWidth="1"/>
    <col min="4" max="4" width="5.5546875" customWidth="1"/>
    <col min="5" max="5" width="22" bestFit="1" customWidth="1"/>
    <col min="6" max="6" width="11.109375" bestFit="1" customWidth="1"/>
    <col min="7" max="7" width="7.6640625" bestFit="1" customWidth="1"/>
    <col min="8" max="8" width="5.5546875" customWidth="1"/>
    <col min="9" max="9" width="7.5546875" customWidth="1"/>
    <col min="10" max="10" width="11.88671875" bestFit="1" customWidth="1"/>
    <col min="11" max="11" width="6.5546875" bestFit="1" customWidth="1"/>
    <col min="12" max="12" width="4.44140625" customWidth="1"/>
    <col min="13" max="13" width="7.5546875" bestFit="1" customWidth="1"/>
  </cols>
  <sheetData>
    <row r="1" spans="1:14">
      <c r="A1" s="4" t="s">
        <v>177</v>
      </c>
      <c r="B1" s="4"/>
      <c r="C1" s="4"/>
      <c r="D1" s="4"/>
    </row>
    <row r="3" spans="1:14">
      <c r="B3" t="s">
        <v>16</v>
      </c>
      <c r="C3" t="s">
        <v>20</v>
      </c>
      <c r="E3" s="4" t="s">
        <v>7</v>
      </c>
      <c r="I3" s="4" t="s">
        <v>10</v>
      </c>
      <c r="M3" t="s">
        <v>19</v>
      </c>
    </row>
    <row r="4" spans="1:14">
      <c r="A4" t="s">
        <v>15</v>
      </c>
      <c r="B4" t="s">
        <v>17</v>
      </c>
      <c r="C4" t="s">
        <v>53</v>
      </c>
      <c r="E4" t="s">
        <v>8</v>
      </c>
      <c r="F4" t="s">
        <v>9</v>
      </c>
      <c r="G4" s="4" t="s">
        <v>54</v>
      </c>
      <c r="I4" t="s">
        <v>8</v>
      </c>
      <c r="J4" t="s">
        <v>63</v>
      </c>
      <c r="K4" s="4" t="s">
        <v>18</v>
      </c>
      <c r="M4" t="s">
        <v>18</v>
      </c>
    </row>
    <row r="5" spans="1:14">
      <c r="A5" t="s">
        <v>0</v>
      </c>
      <c r="B5" t="s">
        <v>13</v>
      </c>
      <c r="C5" s="3">
        <f>DATA!N13</f>
        <v>41.228000000000002</v>
      </c>
      <c r="E5" s="9">
        <v>4</v>
      </c>
      <c r="F5" s="11">
        <v>23.886309999999998</v>
      </c>
      <c r="G5" s="2">
        <f>(F5*C5/12)*0.25</f>
        <v>20.516349764166666</v>
      </c>
      <c r="I5">
        <v>0</v>
      </c>
      <c r="K5" s="3">
        <f t="shared" ref="K5:K11" si="0">J5*C5/12</f>
        <v>0</v>
      </c>
      <c r="M5" s="3">
        <f>K5+G5</f>
        <v>20.516349764166666</v>
      </c>
    </row>
    <row r="6" spans="1:14">
      <c r="A6" t="s">
        <v>1</v>
      </c>
      <c r="B6" t="s">
        <v>11</v>
      </c>
      <c r="C6" s="3">
        <f>DATA!N28</f>
        <v>45.144999999999996</v>
      </c>
      <c r="E6" s="10">
        <v>53</v>
      </c>
      <c r="F6" s="12">
        <v>344.11326403100003</v>
      </c>
      <c r="G6" s="2">
        <f t="shared" ref="G6:G11" si="1">(F6*C6/12)*0.25</f>
        <v>323.64569384748944</v>
      </c>
      <c r="I6">
        <v>1</v>
      </c>
      <c r="J6">
        <v>52.75</v>
      </c>
      <c r="K6" s="3">
        <f>J6*C6/12</f>
        <v>198.44989583333333</v>
      </c>
      <c r="M6" s="3">
        <f t="shared" ref="M6:M11" si="2">K6+G6</f>
        <v>522.09558968082274</v>
      </c>
    </row>
    <row r="7" spans="1:14">
      <c r="A7" t="s">
        <v>2</v>
      </c>
      <c r="B7" t="s">
        <v>11</v>
      </c>
      <c r="C7" s="3">
        <f>DATA!N28</f>
        <v>45.144999999999996</v>
      </c>
      <c r="E7" s="10">
        <v>4</v>
      </c>
      <c r="F7" s="12">
        <v>23.625749999999996</v>
      </c>
      <c r="G7" s="2">
        <f t="shared" si="1"/>
        <v>22.220510078124992</v>
      </c>
      <c r="I7">
        <v>0</v>
      </c>
      <c r="K7" s="3">
        <f t="shared" si="0"/>
        <v>0</v>
      </c>
      <c r="M7" s="3">
        <f t="shared" si="2"/>
        <v>22.220510078124992</v>
      </c>
    </row>
    <row r="8" spans="1:14">
      <c r="A8" t="s">
        <v>3</v>
      </c>
      <c r="B8" t="s">
        <v>12</v>
      </c>
      <c r="C8" s="3">
        <f>DATA!N58</f>
        <v>39.00800000000001</v>
      </c>
      <c r="E8" s="10">
        <v>64</v>
      </c>
      <c r="F8" s="12">
        <v>504.69867999999997</v>
      </c>
      <c r="G8" s="2">
        <f t="shared" si="1"/>
        <v>410.15179394666671</v>
      </c>
      <c r="I8">
        <v>0</v>
      </c>
      <c r="K8" s="3">
        <f t="shared" si="0"/>
        <v>0</v>
      </c>
      <c r="M8" s="3">
        <f t="shared" si="2"/>
        <v>410.15179394666671</v>
      </c>
    </row>
    <row r="9" spans="1:14">
      <c r="A9" t="s">
        <v>4</v>
      </c>
      <c r="B9" t="s">
        <v>14</v>
      </c>
      <c r="C9" s="3">
        <f>DATA!N43</f>
        <v>31.007899999999996</v>
      </c>
      <c r="E9" s="10">
        <v>29</v>
      </c>
      <c r="F9" s="12">
        <v>209.51858999999999</v>
      </c>
      <c r="G9" s="2">
        <f t="shared" si="1"/>
        <v>135.34857264293748</v>
      </c>
      <c r="I9">
        <v>0</v>
      </c>
      <c r="K9" s="3">
        <f t="shared" si="0"/>
        <v>0</v>
      </c>
      <c r="M9" s="3">
        <f t="shared" si="2"/>
        <v>135.34857264293748</v>
      </c>
    </row>
    <row r="10" spans="1:14">
      <c r="A10" t="s">
        <v>5</v>
      </c>
      <c r="B10" t="s">
        <v>13</v>
      </c>
      <c r="C10" s="3">
        <f>DATA!N13</f>
        <v>41.228000000000002</v>
      </c>
      <c r="E10" s="10">
        <v>31</v>
      </c>
      <c r="F10" s="12">
        <v>209.0067</v>
      </c>
      <c r="G10" s="2">
        <f t="shared" si="1"/>
        <v>179.51933807499998</v>
      </c>
      <c r="I10">
        <v>0</v>
      </c>
      <c r="K10" s="3">
        <f t="shared" si="0"/>
        <v>0</v>
      </c>
      <c r="M10" s="3">
        <f t="shared" si="2"/>
        <v>179.51933807499998</v>
      </c>
    </row>
    <row r="11" spans="1:14">
      <c r="A11" t="s">
        <v>6</v>
      </c>
      <c r="B11" t="s">
        <v>11</v>
      </c>
      <c r="C11" s="3">
        <f>DATA!N28</f>
        <v>45.144999999999996</v>
      </c>
      <c r="E11" s="10">
        <v>73</v>
      </c>
      <c r="F11" s="12">
        <v>596.07510000000013</v>
      </c>
      <c r="G11" s="2">
        <f t="shared" si="1"/>
        <v>560.62104978125001</v>
      </c>
      <c r="I11">
        <v>0</v>
      </c>
      <c r="K11" s="3">
        <f t="shared" si="0"/>
        <v>0</v>
      </c>
      <c r="M11" s="3">
        <f t="shared" si="2"/>
        <v>560.62104978125001</v>
      </c>
    </row>
    <row r="12" spans="1:14">
      <c r="F12" s="3"/>
      <c r="G12" s="3"/>
    </row>
    <row r="13" spans="1:14">
      <c r="E13">
        <f>SUM(E5:E11)</f>
        <v>258</v>
      </c>
      <c r="F13" s="3">
        <f>SUM(F5:F11)</f>
        <v>1910.9243940309998</v>
      </c>
      <c r="G13" s="3">
        <f>SUM(G5:G11)</f>
        <v>1652.0233081356355</v>
      </c>
      <c r="J13" s="3">
        <f>SUM(J5:J11)</f>
        <v>52.75</v>
      </c>
      <c r="K13" s="3">
        <f>SUM(K5:K11)</f>
        <v>198.44989583333333</v>
      </c>
      <c r="M13" s="3">
        <f>SUM(M5:M11)</f>
        <v>1850.4732039689688</v>
      </c>
    </row>
    <row r="14" spans="1:14">
      <c r="E14" t="s">
        <v>62</v>
      </c>
      <c r="F14">
        <f>0.25*F13</f>
        <v>477.73109850774995</v>
      </c>
      <c r="M14" s="3">
        <f>J13+F14</f>
        <v>530.48109850774995</v>
      </c>
      <c r="N14" t="s">
        <v>61</v>
      </c>
    </row>
    <row r="15" spans="1:14">
      <c r="M15">
        <f>M13/M14</f>
        <v>3.4882924371374839</v>
      </c>
    </row>
    <row r="17" spans="1:13">
      <c r="A17" s="4"/>
    </row>
    <row r="18" spans="1:13">
      <c r="A18" t="s">
        <v>64</v>
      </c>
    </row>
    <row r="19" spans="1:13">
      <c r="E19" s="4"/>
      <c r="I19" s="4"/>
    </row>
    <row r="20" spans="1:13">
      <c r="G20" s="4"/>
      <c r="K20" s="4"/>
    </row>
    <row r="21" spans="1:13">
      <c r="C21" s="3"/>
      <c r="E21" s="1"/>
      <c r="F21" s="2"/>
      <c r="G21" s="2"/>
      <c r="K21" s="3"/>
      <c r="M21" s="3"/>
    </row>
    <row r="22" spans="1:13">
      <c r="C22" s="3"/>
      <c r="E22" s="1"/>
      <c r="F22" s="2"/>
      <c r="G22" s="2"/>
      <c r="K22" s="3"/>
      <c r="M22" s="3"/>
    </row>
    <row r="23" spans="1:13">
      <c r="C23" s="3"/>
      <c r="E23" s="1"/>
      <c r="F23" s="2"/>
      <c r="G23" s="2"/>
      <c r="K23" s="3"/>
      <c r="M23" s="3"/>
    </row>
    <row r="24" spans="1:13">
      <c r="C24" s="3"/>
      <c r="E24" s="1"/>
      <c r="F24" s="2"/>
      <c r="G24" s="2"/>
      <c r="K24" s="3"/>
      <c r="M24" s="3"/>
    </row>
    <row r="25" spans="1:13">
      <c r="C25" s="3"/>
      <c r="E25" s="1"/>
      <c r="F25" s="2"/>
      <c r="G25" s="2"/>
      <c r="K25" s="3"/>
      <c r="M25" s="3"/>
    </row>
    <row r="26" spans="1:13">
      <c r="C26" s="3"/>
      <c r="E26" s="1"/>
      <c r="F26" s="2"/>
      <c r="G26" s="2"/>
      <c r="K26" s="3"/>
      <c r="M26" s="3"/>
    </row>
    <row r="27" spans="1:13">
      <c r="C27" s="3"/>
      <c r="E27" s="1"/>
      <c r="F27" s="2"/>
      <c r="G27" s="2"/>
      <c r="K27" s="3"/>
      <c r="M27" s="3"/>
    </row>
    <row r="28" spans="1:13">
      <c r="F28" s="3"/>
      <c r="G28" s="3"/>
    </row>
    <row r="29" spans="1:13">
      <c r="F29" s="3"/>
      <c r="G29" s="3"/>
      <c r="J29" s="3"/>
      <c r="K29" s="3"/>
      <c r="M29" s="3"/>
    </row>
    <row r="30" spans="1:13">
      <c r="M30" s="3"/>
    </row>
  </sheetData>
  <phoneticPr fontId="0" type="noConversion"/>
  <pageMargins left="0.75" right="0.75" top="1" bottom="1" header="0.5" footer="0.5"/>
  <pageSetup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59"/>
  <sheetViews>
    <sheetView topLeftCell="A28" workbookViewId="0">
      <selection activeCell="P39" sqref="P39"/>
    </sheetView>
  </sheetViews>
  <sheetFormatPr defaultRowHeight="13.2"/>
  <cols>
    <col min="14" max="14" width="9.5546875" bestFit="1" customWidth="1"/>
  </cols>
  <sheetData>
    <row r="1" spans="1:18" ht="15">
      <c r="A1" s="41" t="s">
        <v>21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8" ht="15">
      <c r="A2" s="41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8" ht="1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8" ht="15">
      <c r="A4" s="6" t="s">
        <v>23</v>
      </c>
      <c r="B4" s="6" t="s">
        <v>24</v>
      </c>
      <c r="C4" s="6" t="s">
        <v>25</v>
      </c>
      <c r="D4" s="6" t="s">
        <v>26</v>
      </c>
      <c r="E4" s="6" t="s">
        <v>27</v>
      </c>
      <c r="F4" s="6" t="s">
        <v>28</v>
      </c>
      <c r="G4" s="6" t="s">
        <v>29</v>
      </c>
      <c r="H4" s="6" t="s">
        <v>30</v>
      </c>
      <c r="I4" s="6" t="s">
        <v>31</v>
      </c>
      <c r="J4" s="6" t="s">
        <v>32</v>
      </c>
      <c r="K4" s="6" t="s">
        <v>33</v>
      </c>
      <c r="L4" s="6" t="s">
        <v>34</v>
      </c>
      <c r="M4" s="6" t="s">
        <v>35</v>
      </c>
      <c r="N4" s="6" t="s">
        <v>36</v>
      </c>
    </row>
    <row r="5" spans="1:18" s="5" customFormat="1" ht="15" customHeight="1">
      <c r="A5" s="5">
        <v>2022</v>
      </c>
      <c r="B5" s="7">
        <v>1.71</v>
      </c>
      <c r="C5" s="7">
        <v>1.97</v>
      </c>
      <c r="D5" s="7">
        <v>2.77</v>
      </c>
      <c r="E5" s="7">
        <v>8.7200000000000006</v>
      </c>
      <c r="F5" s="7">
        <v>10.3</v>
      </c>
      <c r="G5" s="7">
        <v>10.08</v>
      </c>
      <c r="H5" s="7">
        <v>11.51</v>
      </c>
      <c r="I5" s="7">
        <v>11.47</v>
      </c>
      <c r="J5" s="7">
        <v>7.91</v>
      </c>
      <c r="K5" s="7">
        <v>5.33</v>
      </c>
      <c r="L5" s="7">
        <v>3.2</v>
      </c>
      <c r="M5" s="7">
        <v>1.87</v>
      </c>
      <c r="N5" s="7">
        <v>76.84</v>
      </c>
      <c r="O5" s="7"/>
      <c r="P5" s="7"/>
      <c r="Q5" s="7"/>
      <c r="R5" s="7"/>
    </row>
    <row r="6" spans="1:18" ht="15">
      <c r="A6" s="5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8" ht="15">
      <c r="A7" s="41" t="s">
        <v>37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8" ht="15">
      <c r="A8" s="41" t="s">
        <v>38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</row>
    <row r="9" spans="1:18" ht="1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8" ht="15.6" thickBot="1">
      <c r="A10" s="8" t="s">
        <v>23</v>
      </c>
      <c r="B10" s="8" t="s">
        <v>39</v>
      </c>
      <c r="C10" s="8" t="s">
        <v>40</v>
      </c>
      <c r="D10" s="8" t="s">
        <v>41</v>
      </c>
      <c r="E10" s="8" t="s">
        <v>42</v>
      </c>
      <c r="F10" s="8" t="s">
        <v>43</v>
      </c>
      <c r="G10" s="8" t="s">
        <v>44</v>
      </c>
      <c r="H10" s="8" t="s">
        <v>45</v>
      </c>
      <c r="I10" s="8" t="s">
        <v>46</v>
      </c>
      <c r="J10" s="8" t="s">
        <v>47</v>
      </c>
      <c r="K10" s="8" t="s">
        <v>48</v>
      </c>
      <c r="L10" s="8" t="s">
        <v>49</v>
      </c>
      <c r="M10" s="8" t="s">
        <v>50</v>
      </c>
      <c r="N10" s="8" t="s">
        <v>51</v>
      </c>
    </row>
    <row r="11" spans="1:18" s="5" customFormat="1" ht="15" customHeight="1" thickTop="1">
      <c r="A11" s="5">
        <v>2022</v>
      </c>
      <c r="B11" s="7">
        <v>0.15</v>
      </c>
      <c r="C11" s="7">
        <v>0</v>
      </c>
      <c r="D11" s="7">
        <v>0.45</v>
      </c>
      <c r="E11" s="7">
        <v>0.01</v>
      </c>
      <c r="F11" s="7">
        <v>2.73</v>
      </c>
      <c r="G11" s="7">
        <v>1.1399999999999999</v>
      </c>
      <c r="H11" s="7">
        <v>4.79</v>
      </c>
      <c r="I11" s="7">
        <v>1.48</v>
      </c>
      <c r="J11" s="7">
        <v>1.44</v>
      </c>
      <c r="K11" s="7">
        <v>0.04</v>
      </c>
      <c r="L11" s="7">
        <v>0</v>
      </c>
      <c r="M11" s="7">
        <v>0.33</v>
      </c>
      <c r="N11" s="7">
        <v>12.559999999999999</v>
      </c>
      <c r="O11" s="7"/>
      <c r="P11" s="7"/>
      <c r="Q11" s="7"/>
      <c r="R11" s="7"/>
    </row>
    <row r="13" spans="1:18">
      <c r="A13" t="s">
        <v>57</v>
      </c>
      <c r="B13" s="3">
        <f>IF((B5*0.7)-B11&gt;0,(B5*0.7)-B11,0)</f>
        <v>1.0469999999999999</v>
      </c>
      <c r="C13" s="3">
        <f t="shared" ref="C13:M13" si="0">IF((C5*0.7)-C11&gt;0,(C5*0.7)-C11,0)</f>
        <v>1.379</v>
      </c>
      <c r="D13" s="3">
        <f t="shared" si="0"/>
        <v>1.4889999999999999</v>
      </c>
      <c r="E13" s="3">
        <f t="shared" si="0"/>
        <v>6.0940000000000003</v>
      </c>
      <c r="F13" s="3">
        <f t="shared" si="0"/>
        <v>4.4800000000000004</v>
      </c>
      <c r="G13" s="3">
        <f t="shared" si="0"/>
        <v>5.9159999999999995</v>
      </c>
      <c r="H13" s="3">
        <f t="shared" si="0"/>
        <v>3.2669999999999986</v>
      </c>
      <c r="I13" s="3">
        <f t="shared" si="0"/>
        <v>6.5489999999999995</v>
      </c>
      <c r="J13" s="3">
        <f t="shared" si="0"/>
        <v>4.0969999999999995</v>
      </c>
      <c r="K13" s="3">
        <f t="shared" si="0"/>
        <v>3.6909999999999998</v>
      </c>
      <c r="L13" s="3">
        <f t="shared" si="0"/>
        <v>2.2399999999999998</v>
      </c>
      <c r="M13" s="3">
        <f t="shared" si="0"/>
        <v>0.97899999999999987</v>
      </c>
      <c r="N13" s="3">
        <f>SUM(B13:M13)</f>
        <v>41.228000000000002</v>
      </c>
    </row>
    <row r="14" spans="1:18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8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8" ht="15">
      <c r="A16" s="41" t="s">
        <v>58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</row>
    <row r="17" spans="1:18" ht="15">
      <c r="A17" s="41" t="s">
        <v>22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</row>
    <row r="18" spans="1:18" ht="1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1:18" ht="15">
      <c r="A19" s="6" t="s">
        <v>23</v>
      </c>
      <c r="B19" s="6" t="s">
        <v>24</v>
      </c>
      <c r="C19" s="6" t="s">
        <v>25</v>
      </c>
      <c r="D19" s="6" t="s">
        <v>26</v>
      </c>
      <c r="E19" s="6" t="s">
        <v>27</v>
      </c>
      <c r="F19" s="6" t="s">
        <v>28</v>
      </c>
      <c r="G19" s="6" t="s">
        <v>29</v>
      </c>
      <c r="H19" s="6" t="s">
        <v>30</v>
      </c>
      <c r="I19" s="6" t="s">
        <v>31</v>
      </c>
      <c r="J19" s="6" t="s">
        <v>32</v>
      </c>
      <c r="K19" s="6" t="s">
        <v>33</v>
      </c>
      <c r="L19" s="6" t="s">
        <v>34</v>
      </c>
      <c r="M19" s="6" t="s">
        <v>35</v>
      </c>
      <c r="N19" s="6" t="s">
        <v>36</v>
      </c>
    </row>
    <row r="20" spans="1:18" s="5" customFormat="1" ht="15" customHeight="1">
      <c r="A20" s="5">
        <v>2022</v>
      </c>
      <c r="B20" s="7">
        <v>1.38</v>
      </c>
      <c r="C20" s="7">
        <v>1.55</v>
      </c>
      <c r="D20" s="7">
        <v>2.5099999999999998</v>
      </c>
      <c r="E20" s="7">
        <v>8.5</v>
      </c>
      <c r="F20" s="7">
        <v>7.43</v>
      </c>
      <c r="G20" s="7">
        <v>11.84</v>
      </c>
      <c r="H20" s="7">
        <v>10.96</v>
      </c>
      <c r="I20" s="7">
        <v>12.28</v>
      </c>
      <c r="J20" s="7">
        <v>6.53</v>
      </c>
      <c r="K20" s="7">
        <v>9.83</v>
      </c>
      <c r="L20" s="7">
        <v>3.84</v>
      </c>
      <c r="M20" s="7">
        <v>1.5</v>
      </c>
      <c r="N20" s="7">
        <v>78.150000000000006</v>
      </c>
      <c r="O20" s="7"/>
      <c r="P20" s="7"/>
      <c r="Q20" s="7"/>
      <c r="R20" s="7"/>
    </row>
    <row r="22" spans="1:18" ht="15">
      <c r="A22" s="41" t="s">
        <v>52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</row>
    <row r="23" spans="1:18" ht="15">
      <c r="A23" s="41" t="s">
        <v>38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</row>
    <row r="24" spans="1:18" ht="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8" ht="15.6" thickBot="1">
      <c r="A25" s="8" t="s">
        <v>23</v>
      </c>
      <c r="B25" s="8" t="s">
        <v>39</v>
      </c>
      <c r="C25" s="8" t="s">
        <v>40</v>
      </c>
      <c r="D25" s="8" t="s">
        <v>41</v>
      </c>
      <c r="E25" s="8" t="s">
        <v>42</v>
      </c>
      <c r="F25" s="8" t="s">
        <v>43</v>
      </c>
      <c r="G25" s="8" t="s">
        <v>44</v>
      </c>
      <c r="H25" s="8" t="s">
        <v>45</v>
      </c>
      <c r="I25" s="8" t="s">
        <v>46</v>
      </c>
      <c r="J25" s="8" t="s">
        <v>47</v>
      </c>
      <c r="K25" s="8" t="s">
        <v>48</v>
      </c>
      <c r="L25" s="8" t="s">
        <v>49</v>
      </c>
      <c r="M25" s="8" t="s">
        <v>50</v>
      </c>
      <c r="N25" s="8" t="s">
        <v>51</v>
      </c>
    </row>
    <row r="26" spans="1:18" s="5" customFormat="1" ht="15" customHeight="1" thickTop="1">
      <c r="A26" s="5">
        <v>2022</v>
      </c>
      <c r="B26" s="7">
        <v>0.41</v>
      </c>
      <c r="C26" s="7">
        <v>0</v>
      </c>
      <c r="D26" s="7">
        <v>0.47</v>
      </c>
      <c r="E26" s="7">
        <v>0.05</v>
      </c>
      <c r="F26" s="7">
        <v>3.1</v>
      </c>
      <c r="G26" s="7">
        <v>1.03</v>
      </c>
      <c r="H26" s="7">
        <v>1.5</v>
      </c>
      <c r="I26" s="7">
        <v>0.52</v>
      </c>
      <c r="J26" s="7">
        <v>1.29</v>
      </c>
      <c r="K26" s="7">
        <v>0.26</v>
      </c>
      <c r="L26" s="7">
        <v>0</v>
      </c>
      <c r="M26" s="7">
        <v>0.93</v>
      </c>
      <c r="N26" s="7">
        <v>9.56</v>
      </c>
      <c r="O26" s="7"/>
      <c r="P26" s="7"/>
      <c r="Q26" s="7"/>
      <c r="R26" s="7"/>
    </row>
    <row r="28" spans="1:18">
      <c r="A28" t="s">
        <v>57</v>
      </c>
      <c r="B28" s="3">
        <f>IF((B20*0.7)-B26&gt;0,(B20*0.7)-B26,0)</f>
        <v>0.55599999999999983</v>
      </c>
      <c r="C28" s="3">
        <f t="shared" ref="C28:M28" si="1">IF((C20*0.7)-C26&gt;0,(C20*0.7)-C26,0)</f>
        <v>1.085</v>
      </c>
      <c r="D28" s="3">
        <f t="shared" si="1"/>
        <v>1.2869999999999997</v>
      </c>
      <c r="E28" s="3">
        <f>IF((E20*0.7)-E26&gt;0,(E20*0.7)-E26,0)</f>
        <v>5.8999999999999995</v>
      </c>
      <c r="F28" s="3">
        <f t="shared" si="1"/>
        <v>2.1009999999999995</v>
      </c>
      <c r="G28" s="3">
        <f t="shared" si="1"/>
        <v>7.258</v>
      </c>
      <c r="H28" s="3">
        <f t="shared" si="1"/>
        <v>6.1719999999999997</v>
      </c>
      <c r="I28" s="3">
        <f t="shared" si="1"/>
        <v>8.0759999999999987</v>
      </c>
      <c r="J28" s="3">
        <f t="shared" si="1"/>
        <v>3.2809999999999997</v>
      </c>
      <c r="K28" s="3">
        <f t="shared" si="1"/>
        <v>6.6209999999999996</v>
      </c>
      <c r="L28" s="3">
        <f t="shared" si="1"/>
        <v>2.6879999999999997</v>
      </c>
      <c r="M28" s="3">
        <f t="shared" si="1"/>
        <v>0.11999999999999977</v>
      </c>
      <c r="N28" s="3">
        <f>SUM(B28:M28)</f>
        <v>45.144999999999996</v>
      </c>
    </row>
    <row r="31" spans="1:18" ht="15">
      <c r="A31" s="41" t="s">
        <v>55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8" ht="15">
      <c r="A32" s="41" t="s">
        <v>22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</row>
    <row r="33" spans="1:14" ht="1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ht="15">
      <c r="A34" s="6" t="s">
        <v>23</v>
      </c>
      <c r="B34" s="6" t="s">
        <v>24</v>
      </c>
      <c r="C34" s="6" t="s">
        <v>25</v>
      </c>
      <c r="D34" s="6" t="s">
        <v>26</v>
      </c>
      <c r="E34" s="6" t="s">
        <v>27</v>
      </c>
      <c r="F34" s="6" t="s">
        <v>28</v>
      </c>
      <c r="G34" s="6" t="s">
        <v>29</v>
      </c>
      <c r="H34" s="6" t="s">
        <v>30</v>
      </c>
      <c r="I34" s="6" t="s">
        <v>31</v>
      </c>
      <c r="J34" s="6" t="s">
        <v>32</v>
      </c>
      <c r="K34" s="6" t="s">
        <v>33</v>
      </c>
      <c r="L34" s="6" t="s">
        <v>34</v>
      </c>
      <c r="M34" s="6" t="s">
        <v>35</v>
      </c>
      <c r="N34" s="6" t="s">
        <v>36</v>
      </c>
    </row>
    <row r="35" spans="1:14" s="7" customFormat="1" ht="15" customHeight="1">
      <c r="A35" s="39">
        <v>2022</v>
      </c>
      <c r="B35" s="7">
        <v>1.0569999999999999</v>
      </c>
      <c r="C35" s="7">
        <v>1.036</v>
      </c>
      <c r="D35" s="7">
        <v>1.7849999999999999</v>
      </c>
      <c r="E35" s="7">
        <v>3.9670000000000001</v>
      </c>
      <c r="F35" s="7">
        <v>5.008</v>
      </c>
      <c r="G35" s="7">
        <v>7.0679999999999996</v>
      </c>
      <c r="H35" s="7">
        <v>13.07</v>
      </c>
      <c r="I35" s="7">
        <v>10.115</v>
      </c>
      <c r="J35" s="7">
        <v>8.7360000000000007</v>
      </c>
      <c r="K35" s="7">
        <v>10.33</v>
      </c>
      <c r="L35" s="7">
        <v>4.7160000000000002</v>
      </c>
      <c r="M35" s="7">
        <v>1.7090000000000001</v>
      </c>
      <c r="N35" s="7">
        <v>68.596999999999994</v>
      </c>
    </row>
    <row r="37" spans="1:14" ht="15">
      <c r="A37" s="41" t="s">
        <v>56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</row>
    <row r="38" spans="1:14" ht="15">
      <c r="A38" s="41" t="s">
        <v>38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</row>
    <row r="39" spans="1:14" ht="1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15.6" thickBot="1">
      <c r="A40" s="8" t="s">
        <v>23</v>
      </c>
      <c r="B40" s="8" t="s">
        <v>39</v>
      </c>
      <c r="C40" s="8" t="s">
        <v>40</v>
      </c>
      <c r="D40" s="8" t="s">
        <v>41</v>
      </c>
      <c r="E40" s="8" t="s">
        <v>42</v>
      </c>
      <c r="F40" s="8" t="s">
        <v>43</v>
      </c>
      <c r="G40" s="8" t="s">
        <v>44</v>
      </c>
      <c r="H40" s="8" t="s">
        <v>45</v>
      </c>
      <c r="I40" s="8" t="s">
        <v>46</v>
      </c>
      <c r="J40" s="8" t="s">
        <v>47</v>
      </c>
      <c r="K40" s="8" t="s">
        <v>48</v>
      </c>
      <c r="L40" s="8" t="s">
        <v>49</v>
      </c>
      <c r="M40" s="8" t="s">
        <v>50</v>
      </c>
      <c r="N40" s="8" t="s">
        <v>51</v>
      </c>
    </row>
    <row r="41" spans="1:14" s="7" customFormat="1" ht="15" customHeight="1" thickTop="1">
      <c r="A41" s="39">
        <v>2022</v>
      </c>
      <c r="B41" s="7">
        <v>0.22</v>
      </c>
      <c r="C41" s="7">
        <v>0</v>
      </c>
      <c r="D41" s="7">
        <v>0.81</v>
      </c>
      <c r="E41" s="7">
        <v>1.91</v>
      </c>
      <c r="F41" s="7">
        <v>2.81</v>
      </c>
      <c r="G41" s="7">
        <v>1.43</v>
      </c>
      <c r="H41" s="7">
        <v>4.42</v>
      </c>
      <c r="I41" s="7">
        <v>1.38</v>
      </c>
      <c r="J41" s="7">
        <v>2.7</v>
      </c>
      <c r="K41" s="7">
        <v>0.68</v>
      </c>
      <c r="L41" s="7">
        <v>0.09</v>
      </c>
      <c r="M41" s="7">
        <v>0.56000000000000005</v>
      </c>
      <c r="N41" s="7">
        <v>17.009999999999998</v>
      </c>
    </row>
    <row r="43" spans="1:14">
      <c r="A43" t="s">
        <v>57</v>
      </c>
      <c r="B43" s="3">
        <f>IF((B35*0.7)-B41&gt;0,(B35*0.7)-B41,0)</f>
        <v>0.51989999999999992</v>
      </c>
      <c r="C43" s="3">
        <f t="shared" ref="C43:M43" si="2">IF((C35*0.7)-C41&gt;0,(C35*0.7)-C41,0)</f>
        <v>0.72519999999999996</v>
      </c>
      <c r="D43" s="3">
        <f t="shared" si="2"/>
        <v>0.43949999999999978</v>
      </c>
      <c r="E43" s="3">
        <f>IF((E35*0.7)-E41&gt;0,(E35*0.7)-E41,0)</f>
        <v>0.8669</v>
      </c>
      <c r="F43" s="3">
        <f t="shared" si="2"/>
        <v>0.69559999999999977</v>
      </c>
      <c r="G43" s="3">
        <f t="shared" si="2"/>
        <v>3.5175999999999998</v>
      </c>
      <c r="H43" s="3">
        <f t="shared" si="2"/>
        <v>4.7289999999999992</v>
      </c>
      <c r="I43" s="3">
        <f t="shared" si="2"/>
        <v>5.7004999999999999</v>
      </c>
      <c r="J43" s="3">
        <f t="shared" si="2"/>
        <v>3.4151999999999996</v>
      </c>
      <c r="K43" s="3">
        <f t="shared" si="2"/>
        <v>6.5510000000000002</v>
      </c>
      <c r="L43" s="3">
        <f t="shared" si="2"/>
        <v>3.2112000000000003</v>
      </c>
      <c r="M43" s="3">
        <f t="shared" si="2"/>
        <v>0.63629999999999987</v>
      </c>
      <c r="N43" s="3">
        <f>SUM(B43:M43)</f>
        <v>31.007899999999996</v>
      </c>
    </row>
    <row r="46" spans="1:14" ht="15">
      <c r="A46" s="41" t="s">
        <v>59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1:14" ht="15">
      <c r="A47" s="41" t="s">
        <v>22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1:14" ht="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1:19" ht="15">
      <c r="A49" s="6" t="s">
        <v>23</v>
      </c>
      <c r="B49" s="6" t="s">
        <v>24</v>
      </c>
      <c r="C49" s="6" t="s">
        <v>25</v>
      </c>
      <c r="D49" s="6" t="s">
        <v>26</v>
      </c>
      <c r="E49" s="6" t="s">
        <v>27</v>
      </c>
      <c r="F49" s="6" t="s">
        <v>28</v>
      </c>
      <c r="G49" s="6" t="s">
        <v>29</v>
      </c>
      <c r="H49" s="6" t="s">
        <v>30</v>
      </c>
      <c r="I49" s="6" t="s">
        <v>31</v>
      </c>
      <c r="J49" s="6" t="s">
        <v>32</v>
      </c>
      <c r="K49" s="6" t="s">
        <v>33</v>
      </c>
      <c r="L49" s="6" t="s">
        <v>34</v>
      </c>
      <c r="M49" s="6" t="s">
        <v>35</v>
      </c>
      <c r="N49" s="6" t="s">
        <v>36</v>
      </c>
    </row>
    <row r="50" spans="1:19" s="5" customFormat="1" ht="15" customHeight="1">
      <c r="A50" s="5">
        <v>2022</v>
      </c>
      <c r="B50" s="7">
        <v>1.22</v>
      </c>
      <c r="C50" s="7">
        <v>1.43</v>
      </c>
      <c r="D50" s="7">
        <v>2.4300000000000002</v>
      </c>
      <c r="E50" s="7">
        <v>8.27</v>
      </c>
      <c r="F50" s="7">
        <v>9.0299999999999994</v>
      </c>
      <c r="G50" s="7">
        <v>12.32</v>
      </c>
      <c r="H50" s="7">
        <v>10.9</v>
      </c>
      <c r="I50" s="7">
        <v>11.92</v>
      </c>
      <c r="J50" s="7">
        <v>8.26</v>
      </c>
      <c r="K50" s="7">
        <v>5.93</v>
      </c>
      <c r="L50" s="7">
        <v>2.8</v>
      </c>
      <c r="M50" s="7">
        <v>1.43</v>
      </c>
      <c r="N50" s="7">
        <v>75.940000000000012</v>
      </c>
      <c r="O50" s="7"/>
      <c r="P50" s="7"/>
      <c r="Q50" s="7"/>
      <c r="R50" s="7"/>
      <c r="S50" s="7"/>
    </row>
    <row r="52" spans="1:19" ht="15">
      <c r="A52" s="41" t="s">
        <v>60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</row>
    <row r="53" spans="1:19" ht="15">
      <c r="A53" s="41" t="s">
        <v>38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</row>
    <row r="54" spans="1:19" ht="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9" ht="15.6" thickBot="1">
      <c r="A55" s="8" t="s">
        <v>23</v>
      </c>
      <c r="B55" s="8" t="s">
        <v>39</v>
      </c>
      <c r="C55" s="8" t="s">
        <v>40</v>
      </c>
      <c r="D55" s="8" t="s">
        <v>41</v>
      </c>
      <c r="E55" s="8" t="s">
        <v>42</v>
      </c>
      <c r="F55" s="8" t="s">
        <v>43</v>
      </c>
      <c r="G55" s="8" t="s">
        <v>44</v>
      </c>
      <c r="H55" s="8" t="s">
        <v>45</v>
      </c>
      <c r="I55" s="8" t="s">
        <v>46</v>
      </c>
      <c r="J55" s="8" t="s">
        <v>47</v>
      </c>
      <c r="K55" s="8" t="s">
        <v>48</v>
      </c>
      <c r="L55" s="8" t="s">
        <v>49</v>
      </c>
      <c r="M55" s="8" t="s">
        <v>50</v>
      </c>
      <c r="N55" s="8" t="s">
        <v>51</v>
      </c>
    </row>
    <row r="56" spans="1:19" s="5" customFormat="1" ht="15" customHeight="1" thickTop="1">
      <c r="A56" s="5">
        <v>2022</v>
      </c>
      <c r="B56" s="7">
        <v>0.35</v>
      </c>
      <c r="C56" s="7">
        <v>0</v>
      </c>
      <c r="D56" s="7">
        <v>0.6</v>
      </c>
      <c r="E56" s="7">
        <v>0.19</v>
      </c>
      <c r="F56" s="7">
        <v>4.1399999999999997</v>
      </c>
      <c r="G56" s="7">
        <v>2.89</v>
      </c>
      <c r="H56" s="7">
        <v>2.2599999999999998</v>
      </c>
      <c r="I56" s="7">
        <v>0.61</v>
      </c>
      <c r="J56" s="7">
        <v>2.38</v>
      </c>
      <c r="K56" s="7">
        <v>0.34</v>
      </c>
      <c r="L56" s="7">
        <v>0.1</v>
      </c>
      <c r="M56" s="7">
        <v>0.28999999999999998</v>
      </c>
      <c r="N56" s="7">
        <v>14.149999999999997</v>
      </c>
      <c r="O56" s="7"/>
      <c r="P56" s="7"/>
      <c r="Q56" s="7"/>
      <c r="R56" s="7"/>
    </row>
    <row r="58" spans="1:19">
      <c r="A58" t="s">
        <v>57</v>
      </c>
      <c r="B58" s="3">
        <f>IF((B50*0.7)-B56&gt;0,(B50*0.7)-B56,0)</f>
        <v>0.504</v>
      </c>
      <c r="C58" s="3">
        <f>IF((C50*0.7)-C56&gt;0,(C50*0.7)-C56,0)</f>
        <v>1.0009999999999999</v>
      </c>
      <c r="D58" s="3">
        <f>IF((D50*0.7)-D56&gt;0,(D50*0.7)-D56,0)</f>
        <v>1.101</v>
      </c>
      <c r="E58" s="3">
        <f t="shared" ref="E58:N58" si="3">IF((E50*0.7)-E56&gt;0,(E50*0.7)-E56,0)</f>
        <v>5.5989999999999993</v>
      </c>
      <c r="F58" s="3">
        <f t="shared" si="3"/>
        <v>2.1809999999999992</v>
      </c>
      <c r="G58" s="3">
        <f t="shared" si="3"/>
        <v>5.7339999999999982</v>
      </c>
      <c r="H58" s="3">
        <f t="shared" si="3"/>
        <v>5.37</v>
      </c>
      <c r="I58" s="3">
        <f t="shared" si="3"/>
        <v>7.7339999999999991</v>
      </c>
      <c r="J58" s="3">
        <f t="shared" si="3"/>
        <v>3.4019999999999992</v>
      </c>
      <c r="K58" s="3">
        <f t="shared" si="3"/>
        <v>3.8109999999999999</v>
      </c>
      <c r="L58" s="3">
        <f t="shared" si="3"/>
        <v>1.8599999999999997</v>
      </c>
      <c r="M58" s="3">
        <f>IF((M50*0.7)-M56&gt;0,(M50*0.7)-M56,0)</f>
        <v>0.71099999999999985</v>
      </c>
      <c r="N58" s="3">
        <f>IF((N50*0.7)-N56&gt;0,(N50*0.7)-N56,0)</f>
        <v>39.00800000000001</v>
      </c>
      <c r="O58" s="3">
        <f>SUM(B58:M58)</f>
        <v>39.007999999999996</v>
      </c>
    </row>
    <row r="59" spans="1:19">
      <c r="B59" s="3"/>
    </row>
  </sheetData>
  <mergeCells count="16">
    <mergeCell ref="A37:N37"/>
    <mergeCell ref="A32:N32"/>
    <mergeCell ref="A1:N1"/>
    <mergeCell ref="A2:N2"/>
    <mergeCell ref="A7:N7"/>
    <mergeCell ref="A8:N8"/>
    <mergeCell ref="A16:N16"/>
    <mergeCell ref="A17:N17"/>
    <mergeCell ref="A22:N22"/>
    <mergeCell ref="A23:N23"/>
    <mergeCell ref="A31:N31"/>
    <mergeCell ref="A46:N46"/>
    <mergeCell ref="A47:N47"/>
    <mergeCell ref="A52:N52"/>
    <mergeCell ref="A53:N53"/>
    <mergeCell ref="A38:N38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Text</vt:lpstr>
      <vt:lpstr>COMPUTATION</vt:lpstr>
      <vt:lpstr>DATA</vt:lpstr>
      <vt:lpstr>Text!_MailOriginal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hcao</dc:creator>
  <cp:lastModifiedBy>hc</cp:lastModifiedBy>
  <cp:lastPrinted>2009-03-25T15:03:01Z</cp:lastPrinted>
  <dcterms:created xsi:type="dcterms:W3CDTF">2005-07-07T22:55:35Z</dcterms:created>
  <dcterms:modified xsi:type="dcterms:W3CDTF">2023-03-27T16:45:06Z</dcterms:modified>
</cp:coreProperties>
</file>