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CA\EC\For2019\for_exchange\2019\Annual_Reporting\"/>
    </mc:Choice>
  </mc:AlternateContent>
  <xr:revisionPtr revIDLastSave="0" documentId="13_ncr:1_{D7CD8553-DEED-4AA1-9DE1-1397A96F4489}" xr6:coauthVersionLast="44" xr6:coauthVersionMax="44" xr10:uidLastSave="{00000000-0000-0000-0000-000000000000}"/>
  <bookViews>
    <workbookView xWindow="705" yWindow="705" windowWidth="19028" windowHeight="10973" xr2:uid="{5EF41850-6932-48C4-9993-C8B78CA1A24D}"/>
  </bookViews>
  <sheets>
    <sheet name="ReportedCropsByCounty2019" sheetId="1" r:id="rId1"/>
  </sheets>
  <externalReferences>
    <externalReference r:id="rId2"/>
  </externalReferences>
  <definedNames>
    <definedName name="recharge">[1]rech!$A$19:$L$34</definedName>
    <definedName name="type">[1]rech!$A$5:$C$12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82" i="1" l="1"/>
  <c r="V82" i="1"/>
  <c r="Y82" i="1"/>
  <c r="Y81" i="1"/>
  <c r="X81" i="1"/>
  <c r="AA81" i="1"/>
  <c r="V80" i="1"/>
  <c r="Y79" i="1"/>
  <c r="X79" i="1"/>
  <c r="AA79" i="1"/>
  <c r="Z78" i="1"/>
  <c r="V78" i="1"/>
  <c r="Z74" i="1"/>
  <c r="X73" i="1"/>
  <c r="AA71" i="1"/>
  <c r="Z70" i="1"/>
  <c r="V70" i="1"/>
  <c r="Y69" i="1"/>
  <c r="AA67" i="1"/>
  <c r="Z66" i="1"/>
  <c r="V66" i="1"/>
  <c r="Y65" i="1"/>
  <c r="W64" i="1"/>
  <c r="AA63" i="1"/>
  <c r="Z62" i="1"/>
  <c r="Y61" i="1"/>
  <c r="X61" i="1"/>
  <c r="AA60" i="1"/>
  <c r="Y59" i="1"/>
  <c r="Z58" i="1"/>
  <c r="AA58" i="1"/>
  <c r="X57" i="1"/>
  <c r="Y55" i="1"/>
  <c r="AN54" i="1"/>
  <c r="AD53" i="1"/>
  <c r="Z53" i="1"/>
  <c r="V53" i="1"/>
  <c r="AA53" i="1"/>
  <c r="AD52" i="1"/>
  <c r="AN52" i="1" s="1"/>
  <c r="AD51" i="1"/>
  <c r="AN51" i="1" s="1"/>
  <c r="W51" i="1"/>
  <c r="AD50" i="1"/>
  <c r="AN50" i="1" s="1"/>
  <c r="AA50" i="1"/>
  <c r="Y50" i="1"/>
  <c r="V50" i="1"/>
  <c r="Z50" i="1"/>
  <c r="AD49" i="1"/>
  <c r="AN49" i="1" s="1"/>
  <c r="Z49" i="1"/>
  <c r="Y49" i="1"/>
  <c r="V49" i="1"/>
  <c r="AN48" i="1"/>
  <c r="AD48" i="1"/>
  <c r="AA48" i="1"/>
  <c r="W48" i="1"/>
  <c r="Y48" i="1" s="1"/>
  <c r="AD47" i="1"/>
  <c r="AN47" i="1" s="1"/>
  <c r="Z47" i="1"/>
  <c r="X47" i="1"/>
  <c r="V47" i="1"/>
  <c r="AN46" i="1"/>
  <c r="AD46" i="1"/>
  <c r="AA46" i="1"/>
  <c r="W46" i="1"/>
  <c r="Y46" i="1" s="1"/>
  <c r="AD45" i="1"/>
  <c r="AN45" i="1" s="1"/>
  <c r="Z45" i="1"/>
  <c r="X45" i="1"/>
  <c r="Y45" i="1"/>
  <c r="Z44" i="1"/>
  <c r="Y44" i="1"/>
  <c r="AA44" i="1"/>
  <c r="Z42" i="1"/>
  <c r="X42" i="1"/>
  <c r="AA42" i="1"/>
  <c r="Z41" i="1"/>
  <c r="X41" i="1"/>
  <c r="AA40" i="1"/>
  <c r="X39" i="1"/>
  <c r="Z38" i="1"/>
  <c r="Y38" i="1"/>
  <c r="X38" i="1"/>
  <c r="Z36" i="1"/>
  <c r="X36" i="1"/>
  <c r="AA36" i="1"/>
  <c r="Z35" i="1"/>
  <c r="X35" i="1"/>
  <c r="V35" i="1"/>
  <c r="Y35" i="1"/>
  <c r="V34" i="1"/>
  <c r="W33" i="1"/>
  <c r="X32" i="1"/>
  <c r="AA32" i="1"/>
  <c r="Z31" i="1"/>
  <c r="X31" i="1"/>
  <c r="V31" i="1"/>
  <c r="AA30" i="1"/>
  <c r="AA29" i="1"/>
  <c r="Z29" i="1"/>
  <c r="V29" i="1"/>
  <c r="Y27" i="1"/>
  <c r="AA27" i="1"/>
  <c r="Z26" i="1"/>
  <c r="X26" i="1"/>
  <c r="V26" i="1"/>
  <c r="AA26" i="1"/>
  <c r="Z25" i="1"/>
  <c r="Y24" i="1"/>
  <c r="X24" i="1"/>
  <c r="AA23" i="1"/>
  <c r="X22" i="1"/>
  <c r="AA22" i="1"/>
  <c r="AA21" i="1"/>
  <c r="Z21" i="1"/>
  <c r="AN20" i="1"/>
  <c r="AE20" i="1"/>
  <c r="Z20" i="1"/>
  <c r="Y20" i="1"/>
  <c r="X20" i="1"/>
  <c r="V20" i="1"/>
  <c r="AA20" i="1"/>
  <c r="AE19" i="1"/>
  <c r="AD19" i="1"/>
  <c r="Y19" i="1"/>
  <c r="X19" i="1"/>
  <c r="AA19" i="1"/>
  <c r="AE18" i="1"/>
  <c r="AD18" i="1"/>
  <c r="AA18" i="1"/>
  <c r="W18" i="1"/>
  <c r="AE17" i="1"/>
  <c r="AD17" i="1"/>
  <c r="AA17" i="1"/>
  <c r="Z17" i="1"/>
  <c r="V17" i="1"/>
  <c r="AE16" i="1"/>
  <c r="AD16" i="1"/>
  <c r="Z16" i="1"/>
  <c r="Y16" i="1"/>
  <c r="X16" i="1"/>
  <c r="V16" i="1"/>
  <c r="AA16" i="1"/>
  <c r="AE15" i="1"/>
  <c r="AD15" i="1"/>
  <c r="AA15" i="1"/>
  <c r="Y15" i="1"/>
  <c r="W15" i="1"/>
  <c r="AE14" i="1"/>
  <c r="AD14" i="1"/>
  <c r="Z14" i="1"/>
  <c r="X14" i="1"/>
  <c r="Y14" i="1"/>
  <c r="AE13" i="1"/>
  <c r="AD13" i="1"/>
  <c r="X13" i="1"/>
  <c r="AE12" i="1"/>
  <c r="AD12" i="1"/>
  <c r="Z12" i="1"/>
  <c r="Y12" i="1"/>
  <c r="X12" i="1"/>
  <c r="V12" i="1"/>
  <c r="AA12" i="1"/>
  <c r="AE11" i="1"/>
  <c r="AD11" i="1"/>
  <c r="W11" i="1"/>
  <c r="AE10" i="1"/>
  <c r="AD10" i="1"/>
  <c r="AA10" i="1"/>
  <c r="V10" i="1"/>
  <c r="Y10" i="1"/>
  <c r="AE9" i="1"/>
  <c r="AD9" i="1"/>
  <c r="AA9" i="1"/>
  <c r="Z9" i="1"/>
  <c r="Y9" i="1"/>
  <c r="V9" i="1"/>
  <c r="X9" i="1"/>
  <c r="AE8" i="1"/>
  <c r="AD8" i="1"/>
  <c r="Z8" i="1"/>
  <c r="Y8" i="1"/>
  <c r="X8" i="1"/>
  <c r="V8" i="1"/>
  <c r="AE7" i="1"/>
  <c r="AD7" i="1"/>
  <c r="AA7" i="1"/>
  <c r="Y7" i="1"/>
  <c r="W7" i="1"/>
  <c r="AE6" i="1"/>
  <c r="AD6" i="1"/>
  <c r="Z6" i="1"/>
  <c r="X6" i="1"/>
  <c r="AA6" i="1"/>
  <c r="AE5" i="1"/>
  <c r="AD5" i="1"/>
  <c r="X5" i="1"/>
  <c r="AE4" i="1"/>
  <c r="AD4" i="1"/>
  <c r="Y4" i="1"/>
  <c r="X4" i="1"/>
  <c r="AA4" i="1"/>
  <c r="AA33" i="1" l="1"/>
  <c r="W5" i="1"/>
  <c r="W13" i="1"/>
  <c r="Z13" i="1" s="1"/>
  <c r="Z52" i="1"/>
  <c r="V52" i="1"/>
  <c r="W52" i="1"/>
  <c r="Y52" i="1" s="1"/>
  <c r="W10" i="1"/>
  <c r="Z11" i="1"/>
  <c r="V11" i="1"/>
  <c r="X11" i="1"/>
  <c r="Y13" i="1"/>
  <c r="Z23" i="1"/>
  <c r="Z30" i="1"/>
  <c r="AA34" i="1"/>
  <c r="Y34" i="1"/>
  <c r="W34" i="1"/>
  <c r="Z37" i="1"/>
  <c r="Y37" i="1"/>
  <c r="W37" i="1"/>
  <c r="V37" i="1" s="1"/>
  <c r="Z56" i="1"/>
  <c r="AA56" i="1"/>
  <c r="W56" i="1"/>
  <c r="Y56" i="1" s="1"/>
  <c r="X72" i="1"/>
  <c r="Z72" i="1"/>
  <c r="W72" i="1"/>
  <c r="Y72" i="1" s="1"/>
  <c r="Z4" i="1"/>
  <c r="Z5" i="1"/>
  <c r="V6" i="1"/>
  <c r="W9" i="1"/>
  <c r="AB9" i="1" s="1"/>
  <c r="X10" i="1"/>
  <c r="Y11" i="1"/>
  <c r="V14" i="1"/>
  <c r="AA14" i="1"/>
  <c r="Y17" i="1"/>
  <c r="X17" i="1"/>
  <c r="W17" i="1"/>
  <c r="Z18" i="1"/>
  <c r="V18" i="1"/>
  <c r="Y18" i="1"/>
  <c r="X18" i="1"/>
  <c r="Y29" i="1"/>
  <c r="X29" i="1"/>
  <c r="W29" i="1"/>
  <c r="Z34" i="1"/>
  <c r="AA37" i="1"/>
  <c r="Z39" i="1"/>
  <c r="W39" i="1"/>
  <c r="V39" i="1" s="1"/>
  <c r="AA39" i="1"/>
  <c r="Y39" i="1"/>
  <c r="Z40" i="1"/>
  <c r="W40" i="1"/>
  <c r="V40" i="1" s="1"/>
  <c r="Y43" i="1"/>
  <c r="Z43" i="1"/>
  <c r="W43" i="1"/>
  <c r="V43" i="1" s="1"/>
  <c r="Y23" i="1"/>
  <c r="W23" i="1"/>
  <c r="X23" i="1" s="1"/>
  <c r="Z28" i="1"/>
  <c r="V28" i="1"/>
  <c r="Y28" i="1"/>
  <c r="X28" i="1"/>
  <c r="W30" i="1"/>
  <c r="X30" i="1" s="1"/>
  <c r="Y5" i="1"/>
  <c r="Y25" i="1"/>
  <c r="X25" i="1"/>
  <c r="W25" i="1"/>
  <c r="V25" i="1" s="1"/>
  <c r="W4" i="1"/>
  <c r="V4" i="1" s="1"/>
  <c r="V5" i="1"/>
  <c r="AA5" i="1"/>
  <c r="W6" i="1"/>
  <c r="Y6" i="1" s="1"/>
  <c r="Z7" i="1"/>
  <c r="V7" i="1"/>
  <c r="X7" i="1"/>
  <c r="Z10" i="1"/>
  <c r="AA11" i="1"/>
  <c r="V13" i="1"/>
  <c r="AA13" i="1"/>
  <c r="W14" i="1"/>
  <c r="Z15" i="1"/>
  <c r="V15" i="1"/>
  <c r="X15" i="1"/>
  <c r="Y21" i="1"/>
  <c r="X21" i="1"/>
  <c r="W21" i="1"/>
  <c r="V21" i="1" s="1"/>
  <c r="V23" i="1"/>
  <c r="AA25" i="1"/>
  <c r="W28" i="1"/>
  <c r="AA28" i="1" s="1"/>
  <c r="V30" i="1"/>
  <c r="Z33" i="1"/>
  <c r="V33" i="1"/>
  <c r="Y33" i="1"/>
  <c r="X33" i="1"/>
  <c r="W8" i="1"/>
  <c r="AA8" i="1" s="1"/>
  <c r="AB8" i="1" s="1"/>
  <c r="W12" i="1"/>
  <c r="AB12" i="1" s="1"/>
  <c r="W16" i="1"/>
  <c r="AB16" i="1" s="1"/>
  <c r="V19" i="1"/>
  <c r="Z19" i="1"/>
  <c r="W20" i="1"/>
  <c r="AB20" i="1" s="1"/>
  <c r="Z22" i="1"/>
  <c r="Z24" i="1"/>
  <c r="W26" i="1"/>
  <c r="Y26" i="1" s="1"/>
  <c r="V27" i="1"/>
  <c r="Z27" i="1"/>
  <c r="W31" i="1"/>
  <c r="Y31" i="1" s="1"/>
  <c r="V32" i="1"/>
  <c r="Z32" i="1"/>
  <c r="W35" i="1"/>
  <c r="AA35" i="1" s="1"/>
  <c r="W45" i="1"/>
  <c r="Z46" i="1"/>
  <c r="V46" i="1"/>
  <c r="X46" i="1"/>
  <c r="Y64" i="1"/>
  <c r="X64" i="1"/>
  <c r="Z64" i="1"/>
  <c r="V64" i="1"/>
  <c r="AA64" i="1"/>
  <c r="W19" i="1"/>
  <c r="W22" i="1"/>
  <c r="Y22" i="1" s="1"/>
  <c r="W24" i="1"/>
  <c r="V24" i="1" s="1"/>
  <c r="W27" i="1"/>
  <c r="X27" i="1" s="1"/>
  <c r="W32" i="1"/>
  <c r="Y32" i="1" s="1"/>
  <c r="W36" i="1"/>
  <c r="Y36" i="1" s="1"/>
  <c r="W41" i="1"/>
  <c r="Y41" i="1" s="1"/>
  <c r="Y51" i="1"/>
  <c r="X51" i="1"/>
  <c r="AA51" i="1"/>
  <c r="V51" i="1"/>
  <c r="Z51" i="1"/>
  <c r="X54" i="1"/>
  <c r="W54" i="1"/>
  <c r="AA54" i="1" s="1"/>
  <c r="Y60" i="1"/>
  <c r="W60" i="1"/>
  <c r="X60" i="1" s="1"/>
  <c r="X68" i="1"/>
  <c r="W68" i="1"/>
  <c r="AA68" i="1" s="1"/>
  <c r="W76" i="1"/>
  <c r="AA76" i="1" s="1"/>
  <c r="AA80" i="1"/>
  <c r="W38" i="1"/>
  <c r="V38" i="1" s="1"/>
  <c r="W42" i="1"/>
  <c r="W44" i="1"/>
  <c r="W47" i="1"/>
  <c r="AA47" i="1" s="1"/>
  <c r="Z48" i="1"/>
  <c r="V48" i="1"/>
  <c r="X48" i="1"/>
  <c r="Z54" i="1"/>
  <c r="Z60" i="1"/>
  <c r="W62" i="1"/>
  <c r="V62" i="1" s="1"/>
  <c r="Z68" i="1"/>
  <c r="W70" i="1"/>
  <c r="X70" i="1" s="1"/>
  <c r="Z76" i="1"/>
  <c r="Y78" i="1"/>
  <c r="X78" i="1"/>
  <c r="W78" i="1"/>
  <c r="Y80" i="1"/>
  <c r="X80" i="1"/>
  <c r="W80" i="1"/>
  <c r="W50" i="1"/>
  <c r="AN53" i="1"/>
  <c r="V54" i="1"/>
  <c r="X58" i="1"/>
  <c r="W58" i="1"/>
  <c r="V58" i="1" s="1"/>
  <c r="W66" i="1"/>
  <c r="AA66" i="1" s="1"/>
  <c r="V68" i="1"/>
  <c r="Y74" i="1"/>
  <c r="W74" i="1"/>
  <c r="X74" i="1" s="1"/>
  <c r="V76" i="1"/>
  <c r="AA78" i="1"/>
  <c r="Z80" i="1"/>
  <c r="W82" i="1"/>
  <c r="AA82" i="1"/>
  <c r="W49" i="1"/>
  <c r="X49" i="1" s="1"/>
  <c r="W53" i="1"/>
  <c r="V55" i="1"/>
  <c r="Z55" i="1"/>
  <c r="Z57" i="1"/>
  <c r="Z59" i="1"/>
  <c r="Z61" i="1"/>
  <c r="Z63" i="1"/>
  <c r="Z65" i="1"/>
  <c r="V67" i="1"/>
  <c r="Z67" i="1"/>
  <c r="V69" i="1"/>
  <c r="Z69" i="1"/>
  <c r="Z71" i="1"/>
  <c r="Z73" i="1"/>
  <c r="Z75" i="1"/>
  <c r="Z77" i="1"/>
  <c r="V79" i="1"/>
  <c r="Z79" i="1"/>
  <c r="V81" i="1"/>
  <c r="Z81" i="1"/>
  <c r="X82" i="1"/>
  <c r="W55" i="1"/>
  <c r="X55" i="1" s="1"/>
  <c r="W57" i="1"/>
  <c r="Y57" i="1" s="1"/>
  <c r="W59" i="1"/>
  <c r="X59" i="1" s="1"/>
  <c r="W61" i="1"/>
  <c r="AA61" i="1" s="1"/>
  <c r="W63" i="1"/>
  <c r="V63" i="1" s="1"/>
  <c r="W65" i="1"/>
  <c r="X65" i="1" s="1"/>
  <c r="W67" i="1"/>
  <c r="W69" i="1"/>
  <c r="X69" i="1" s="1"/>
  <c r="W71" i="1"/>
  <c r="V71" i="1" s="1"/>
  <c r="W73" i="1"/>
  <c r="Y73" i="1" s="1"/>
  <c r="W75" i="1"/>
  <c r="AA75" i="1" s="1"/>
  <c r="W77" i="1"/>
  <c r="V77" i="1" s="1"/>
  <c r="W79" i="1"/>
  <c r="W81" i="1"/>
  <c r="AK11" i="1"/>
  <c r="AH15" i="1"/>
  <c r="AK13" i="1"/>
  <c r="AH11" i="1"/>
  <c r="AK7" i="1"/>
  <c r="AH19" i="1"/>
  <c r="AH12" i="1"/>
  <c r="AK5" i="1"/>
  <c r="AK14" i="1"/>
  <c r="AH13" i="1"/>
  <c r="AH10" i="1"/>
  <c r="AK18" i="1"/>
  <c r="AH4" i="1"/>
  <c r="AH20" i="1"/>
  <c r="AK17" i="1"/>
  <c r="AH5" i="1"/>
  <c r="AK9" i="1"/>
  <c r="AH7" i="1"/>
  <c r="AK20" i="1"/>
  <c r="AK15" i="1"/>
  <c r="AH18" i="1"/>
  <c r="AK8" i="1"/>
  <c r="AH16" i="1"/>
  <c r="AH14" i="1"/>
  <c r="AH9" i="1"/>
  <c r="AK12" i="1"/>
  <c r="AK10" i="1"/>
  <c r="AH6" i="1"/>
  <c r="AH17" i="1"/>
  <c r="AK16" i="1"/>
  <c r="AK4" i="1"/>
  <c r="AH8" i="1"/>
  <c r="AK6" i="1"/>
  <c r="AK19" i="1"/>
  <c r="AA70" i="1" l="1"/>
  <c r="AA43" i="1"/>
  <c r="AB4" i="1"/>
  <c r="AB39" i="1"/>
  <c r="AB29" i="1"/>
  <c r="AB79" i="1"/>
  <c r="AB23" i="1"/>
  <c r="AB10" i="1"/>
  <c r="V59" i="1"/>
  <c r="AB21" i="1"/>
  <c r="V60" i="1"/>
  <c r="AA62" i="1"/>
  <c r="Y58" i="1"/>
  <c r="X50" i="1"/>
  <c r="AB50" i="1" s="1"/>
  <c r="AB78" i="1"/>
  <c r="Y62" i="1"/>
  <c r="AB27" i="1"/>
  <c r="AB7" i="1"/>
  <c r="X66" i="1"/>
  <c r="Y47" i="1"/>
  <c r="AB47" i="1" s="1"/>
  <c r="AB15" i="1"/>
  <c r="AB13" i="1"/>
  <c r="V75" i="1"/>
  <c r="AB82" i="1"/>
  <c r="AB80" i="1"/>
  <c r="Y54" i="1"/>
  <c r="AB54" i="1" s="1"/>
  <c r="AB33" i="1"/>
  <c r="AB17" i="1"/>
  <c r="AA57" i="1"/>
  <c r="X44" i="1"/>
  <c r="V44" i="1"/>
  <c r="Y76" i="1"/>
  <c r="Y68" i="1"/>
  <c r="AB68" i="1" s="1"/>
  <c r="AA55" i="1"/>
  <c r="AB51" i="1"/>
  <c r="AA49" i="1"/>
  <c r="AB49" i="1" s="1"/>
  <c r="AA41" i="1"/>
  <c r="AB19" i="1"/>
  <c r="AA31" i="1"/>
  <c r="AA52" i="1"/>
  <c r="Y30" i="1"/>
  <c r="AB30" i="1" s="1"/>
  <c r="AB18" i="1"/>
  <c r="AB14" i="1"/>
  <c r="AA72" i="1"/>
  <c r="V56" i="1"/>
  <c r="AB55" i="1"/>
  <c r="AB81" i="1"/>
  <c r="V73" i="1"/>
  <c r="V65" i="1"/>
  <c r="V61" i="1"/>
  <c r="AB61" i="1" s="1"/>
  <c r="V57" i="1"/>
  <c r="AB60" i="1"/>
  <c r="X71" i="1"/>
  <c r="AB71" i="1" s="1"/>
  <c r="Y71" i="1"/>
  <c r="X63" i="1"/>
  <c r="Y63" i="1"/>
  <c r="AB63" i="1" s="1"/>
  <c r="V74" i="1"/>
  <c r="AA74" i="1"/>
  <c r="AA69" i="1"/>
  <c r="AB69" i="1" s="1"/>
  <c r="Y66" i="1"/>
  <c r="AB66" i="1" s="1"/>
  <c r="AB58" i="1"/>
  <c r="Y70" i="1"/>
  <c r="AB70" i="1" s="1"/>
  <c r="X62" i="1"/>
  <c r="Y42" i="1"/>
  <c r="V42" i="1"/>
  <c r="AA38" i="1"/>
  <c r="AB46" i="1"/>
  <c r="V41" i="1"/>
  <c r="AB32" i="1"/>
  <c r="V22" i="1"/>
  <c r="AA24" i="1"/>
  <c r="AB5" i="1"/>
  <c r="AB25" i="1"/>
  <c r="Y40" i="1"/>
  <c r="AB31" i="1"/>
  <c r="V72" i="1"/>
  <c r="X34" i="1"/>
  <c r="AB34" i="1" s="1"/>
  <c r="Y77" i="1"/>
  <c r="X77" i="1"/>
  <c r="AA73" i="1"/>
  <c r="V36" i="1"/>
  <c r="AB36" i="1" s="1"/>
  <c r="X56" i="1"/>
  <c r="AB38" i="1"/>
  <c r="Y75" i="1"/>
  <c r="X75" i="1"/>
  <c r="X67" i="1"/>
  <c r="Y67" i="1"/>
  <c r="X53" i="1"/>
  <c r="Y53" i="1"/>
  <c r="AA77" i="1"/>
  <c r="AA65" i="1"/>
  <c r="AB48" i="1"/>
  <c r="X76" i="1"/>
  <c r="AB64" i="1"/>
  <c r="AA59" i="1"/>
  <c r="V45" i="1"/>
  <c r="AA45" i="1"/>
  <c r="X52" i="1"/>
  <c r="AB35" i="1"/>
  <c r="AB26" i="1"/>
  <c r="AB28" i="1"/>
  <c r="X43" i="1"/>
  <c r="X40" i="1"/>
  <c r="AB6" i="1"/>
  <c r="X37" i="1"/>
  <c r="AB37" i="1" s="1"/>
  <c r="AB11" i="1"/>
  <c r="AG8" i="1"/>
  <c r="AG11" i="1"/>
  <c r="AG19" i="1"/>
  <c r="AI19" i="1"/>
  <c r="AJ17" i="1"/>
  <c r="AG14" i="1"/>
  <c r="AG18" i="1"/>
  <c r="AI14" i="1"/>
  <c r="AG12" i="1"/>
  <c r="AL20" i="1"/>
  <c r="AJ9" i="1"/>
  <c r="AI11" i="1"/>
  <c r="AJ18" i="1"/>
  <c r="AL14" i="1"/>
  <c r="AJ20" i="1"/>
  <c r="AL19" i="1"/>
  <c r="AG15" i="1"/>
  <c r="AG10" i="1"/>
  <c r="AJ4" i="1"/>
  <c r="AG9" i="1"/>
  <c r="AI6" i="1"/>
  <c r="AL11" i="1"/>
  <c r="AG16" i="1"/>
  <c r="AG17" i="1"/>
  <c r="AI16" i="1"/>
  <c r="AL16" i="1"/>
  <c r="AJ14" i="1"/>
  <c r="AJ15" i="1"/>
  <c r="AJ7" i="1"/>
  <c r="AG6" i="1"/>
  <c r="AJ8" i="1"/>
  <c r="AL10" i="1"/>
  <c r="AL15" i="1"/>
  <c r="AL12" i="1"/>
  <c r="AG4" i="1"/>
  <c r="AJ11" i="1"/>
  <c r="AJ16" i="1"/>
  <c r="AI18" i="1"/>
  <c r="AI17" i="1"/>
  <c r="AL17" i="1"/>
  <c r="AL13" i="1"/>
  <c r="AL18" i="1"/>
  <c r="AG20" i="1"/>
  <c r="AI4" i="1"/>
  <c r="AL6" i="1"/>
  <c r="AL4" i="1"/>
  <c r="AL7" i="1"/>
  <c r="AI5" i="1"/>
  <c r="AI7" i="1"/>
  <c r="AI10" i="1"/>
  <c r="AG5" i="1"/>
  <c r="AI8" i="1"/>
  <c r="AJ5" i="1"/>
  <c r="AJ13" i="1"/>
  <c r="AL8" i="1"/>
  <c r="AG13" i="1"/>
  <c r="AL5" i="1"/>
  <c r="AI15" i="1"/>
  <c r="AJ12" i="1"/>
  <c r="AI12" i="1"/>
  <c r="AL9" i="1"/>
  <c r="AI9" i="1"/>
  <c r="AJ6" i="1"/>
  <c r="AG7" i="1"/>
  <c r="AJ19" i="1"/>
  <c r="AI20" i="1"/>
  <c r="AI13" i="1"/>
  <c r="AJ10" i="1"/>
  <c r="AB52" i="1" l="1"/>
  <c r="AB62" i="1"/>
  <c r="AB43" i="1"/>
  <c r="AB59" i="1"/>
  <c r="AB41" i="1"/>
  <c r="AB77" i="1"/>
  <c r="AB75" i="1"/>
  <c r="AB76" i="1"/>
  <c r="AB57" i="1"/>
  <c r="AB67" i="1"/>
  <c r="AB40" i="1"/>
  <c r="AB72" i="1"/>
  <c r="AB45" i="1"/>
  <c r="AB53" i="1"/>
  <c r="AB73" i="1"/>
  <c r="AB44" i="1"/>
  <c r="AB42" i="1"/>
  <c r="AB74" i="1"/>
  <c r="AB24" i="1"/>
  <c r="AB65" i="1"/>
  <c r="AB56" i="1"/>
  <c r="AB22" i="1"/>
  <c r="AM6" i="1"/>
  <c r="AM14" i="1"/>
  <c r="AM16" i="1"/>
  <c r="AM10" i="1"/>
  <c r="AM5" i="1"/>
  <c r="AM18" i="1"/>
  <c r="AM17" i="1"/>
  <c r="AM8" i="1"/>
  <c r="AM20" i="1"/>
  <c r="AM41" i="1" l="1"/>
  <c r="AH41" i="1"/>
  <c r="AH54" i="1" s="1"/>
  <c r="AK41" i="1"/>
  <c r="AK54" i="1" s="1"/>
  <c r="AL41" i="1"/>
  <c r="AL54" i="1" s="1"/>
  <c r="AI41" i="1"/>
  <c r="AI54" i="1" s="1"/>
  <c r="AJ41" i="1"/>
  <c r="AJ54" i="1" s="1"/>
  <c r="AG41" i="1"/>
  <c r="AG54" i="1" s="1"/>
  <c r="AM26" i="1"/>
  <c r="AH26" i="1"/>
  <c r="AH46" i="1" s="1"/>
  <c r="AK26" i="1"/>
  <c r="AK46" i="1" s="1"/>
  <c r="AI26" i="1"/>
  <c r="AI46" i="1" s="1"/>
  <c r="AL26" i="1"/>
  <c r="AL46" i="1" s="1"/>
  <c r="AJ26" i="1"/>
  <c r="AJ46" i="1" s="1"/>
  <c r="AG26" i="1"/>
  <c r="AG46" i="1" s="1"/>
  <c r="AM39" i="1"/>
  <c r="AK39" i="1"/>
  <c r="AK53" i="1" s="1"/>
  <c r="AH39" i="1"/>
  <c r="AH53" i="1" s="1"/>
  <c r="AJ39" i="1"/>
  <c r="AJ53" i="1" s="1"/>
  <c r="AL39" i="1"/>
  <c r="AL53" i="1" s="1"/>
  <c r="AG39" i="1"/>
  <c r="AG53" i="1" s="1"/>
  <c r="AI39" i="1"/>
  <c r="AI53" i="1" s="1"/>
  <c r="AM38" i="1"/>
  <c r="AK38" i="1"/>
  <c r="AK52" i="1" s="1"/>
  <c r="AH38" i="1"/>
  <c r="AH52" i="1" s="1"/>
  <c r="AJ38" i="1"/>
  <c r="AJ52" i="1" s="1"/>
  <c r="AI38" i="1"/>
  <c r="AI52" i="1" s="1"/>
  <c r="AG38" i="1"/>
  <c r="AG52" i="1" s="1"/>
  <c r="AL38" i="1"/>
  <c r="AL52" i="1" s="1"/>
  <c r="AM31" i="1"/>
  <c r="AK31" i="1"/>
  <c r="AK47" i="1" s="1"/>
  <c r="AH31" i="1"/>
  <c r="AH47" i="1" s="1"/>
  <c r="AJ31" i="1"/>
  <c r="AJ47" i="1" s="1"/>
  <c r="AG31" i="1"/>
  <c r="AG47" i="1" s="1"/>
  <c r="AI31" i="1"/>
  <c r="AI47" i="1" s="1"/>
  <c r="AL31" i="1"/>
  <c r="AL47" i="1" s="1"/>
  <c r="AM27" i="1"/>
  <c r="AK27" i="1"/>
  <c r="AH27" i="1"/>
  <c r="AI27" i="1"/>
  <c r="AG27" i="1"/>
  <c r="AL27" i="1"/>
  <c r="AJ27" i="1"/>
  <c r="AM37" i="1"/>
  <c r="AK37" i="1"/>
  <c r="AK51" i="1" s="1"/>
  <c r="AH37" i="1"/>
  <c r="AH51" i="1" s="1"/>
  <c r="AL37" i="1"/>
  <c r="AL51" i="1" s="1"/>
  <c r="AI37" i="1"/>
  <c r="AI51" i="1" s="1"/>
  <c r="AG37" i="1"/>
  <c r="AG51" i="1" s="1"/>
  <c r="AJ37" i="1"/>
  <c r="AJ51" i="1" s="1"/>
  <c r="AH35" i="1"/>
  <c r="AK35" i="1"/>
  <c r="AL35" i="1"/>
  <c r="AG35" i="1"/>
  <c r="AJ35" i="1"/>
  <c r="AI35" i="1"/>
  <c r="AH29" i="1"/>
  <c r="AK29" i="1"/>
  <c r="AG29" i="1"/>
  <c r="AI29" i="1"/>
  <c r="AJ29" i="1"/>
  <c r="AL29" i="1"/>
  <c r="AM46" i="1" l="1"/>
  <c r="AM54" i="1"/>
  <c r="AM51" i="1"/>
  <c r="AM53" i="1"/>
  <c r="AM52" i="1"/>
  <c r="AM47" i="1"/>
  <c r="AM15" i="1"/>
  <c r="AM13" i="1"/>
  <c r="AM12" i="1"/>
  <c r="AM9" i="1"/>
  <c r="AM11" i="1"/>
  <c r="AM19" i="1"/>
  <c r="AM7" i="1"/>
  <c r="AM4" i="1"/>
  <c r="AJ36" i="1" l="1"/>
  <c r="AJ50" i="1" s="1"/>
  <c r="AH36" i="1"/>
  <c r="AH50" i="1" s="1"/>
  <c r="AM36" i="1"/>
  <c r="AI36" i="1"/>
  <c r="AI50" i="1" s="1"/>
  <c r="AK36" i="1"/>
  <c r="AK50" i="1" s="1"/>
  <c r="AG36" i="1"/>
  <c r="AG50" i="1" s="1"/>
  <c r="AL36" i="1"/>
  <c r="AL50" i="1" s="1"/>
  <c r="AM30" i="1"/>
  <c r="AK30" i="1"/>
  <c r="AH30" i="1"/>
  <c r="AI30" i="1"/>
  <c r="AJ30" i="1"/>
  <c r="AG30" i="1"/>
  <c r="AL30" i="1"/>
  <c r="AK25" i="1"/>
  <c r="AK45" i="1" s="1"/>
  <c r="AI25" i="1"/>
  <c r="AI45" i="1" s="1"/>
  <c r="AL25" i="1"/>
  <c r="AL45" i="1" s="1"/>
  <c r="AJ25" i="1"/>
  <c r="AJ45" i="1" s="1"/>
  <c r="AG25" i="1"/>
  <c r="AG45" i="1" s="1"/>
  <c r="AM25" i="1"/>
  <c r="AH25" i="1"/>
  <c r="AH45" i="1" s="1"/>
  <c r="AL28" i="1"/>
  <c r="AI28" i="1"/>
  <c r="AG28" i="1"/>
  <c r="AJ28" i="1"/>
  <c r="AK28" i="1"/>
  <c r="AM28" i="1"/>
  <c r="AH28" i="1"/>
  <c r="AG40" i="1"/>
  <c r="AJ40" i="1"/>
  <c r="AK40" i="1"/>
  <c r="AH40" i="1"/>
  <c r="AM40" i="1"/>
  <c r="AI40" i="1"/>
  <c r="AL40" i="1"/>
  <c r="AH32" i="1"/>
  <c r="AH48" i="1" s="1"/>
  <c r="AK32" i="1"/>
  <c r="AK48" i="1" s="1"/>
  <c r="AG32" i="1"/>
  <c r="AG48" i="1" s="1"/>
  <c r="AL32" i="1"/>
  <c r="AL48" i="1" s="1"/>
  <c r="AI32" i="1"/>
  <c r="AI48" i="1" s="1"/>
  <c r="AM32" i="1"/>
  <c r="AJ32" i="1"/>
  <c r="AJ48" i="1" s="1"/>
  <c r="AH33" i="1"/>
  <c r="AH49" i="1" s="1"/>
  <c r="AJ33" i="1"/>
  <c r="AJ49" i="1" s="1"/>
  <c r="AI33" i="1"/>
  <c r="AI49" i="1" s="1"/>
  <c r="AL33" i="1"/>
  <c r="AL49" i="1" s="1"/>
  <c r="AM33" i="1"/>
  <c r="AK33" i="1"/>
  <c r="AK49" i="1" s="1"/>
  <c r="AG33" i="1"/>
  <c r="AG49" i="1" s="1"/>
  <c r="AM48" i="1" l="1"/>
  <c r="AM50" i="1"/>
  <c r="AM45" i="1"/>
  <c r="AM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Perkins</author>
    <author>Perkins, Sam [KDA]</author>
  </authors>
  <commentList>
    <comment ref="B2" authorId="0" shapeId="0" xr:uid="{49D82F80-63B6-4BE7-9B42-0C17FBF4BD3E}">
      <text>
        <r>
          <rPr>
            <sz val="8"/>
            <color indexed="81"/>
            <rFont val="Tahoma"/>
            <family val="2"/>
          </rPr>
          <t>copied from range b3:s84 of sheet Crops in RRCS_Overlap_Groups_2019_prelim.xlsx and pasted by value into the same range of this sheet.
--spp 4/15/2020</t>
        </r>
      </text>
    </comment>
    <comment ref="AN23" authorId="1" shapeId="0" xr:uid="{233630F1-90BC-4B6D-A494-D6E4CD183681}">
      <text>
        <r>
          <rPr>
            <b/>
            <sz val="9"/>
            <color indexed="81"/>
            <rFont val="Tahoma"/>
            <family val="2"/>
          </rPr>
          <t>Perkins, Sam [KDA]:</t>
        </r>
        <r>
          <rPr>
            <sz val="9"/>
            <color indexed="81"/>
            <rFont val="Tahoma"/>
            <family val="2"/>
          </rPr>
          <t xml:space="preserve">
copied by value from Rech!m19:m35 of rrcs_Overlap_Groups_2019_prelim.xlsx
pasted by value below</t>
        </r>
      </text>
    </comment>
    <comment ref="AN44" authorId="0" shapeId="0" xr:uid="{89D1B3DF-1B51-4776-80EA-EEF64F02F35F}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from rrcs_Overlap_Groups_2019_prelim.xlsx 4/14/2020.
Index functions reference range an25:an41; for source, see comment in cell an23.
--spp</t>
        </r>
      </text>
    </comment>
  </commentList>
</comments>
</file>

<file path=xl/sharedStrings.xml><?xml version="1.0" encoding="utf-8"?>
<sst xmlns="http://schemas.openxmlformats.org/spreadsheetml/2006/main" count="229" uniqueCount="139">
  <si>
    <t>Crop</t>
  </si>
  <si>
    <t>Sum of ACRES_IRRIGATED</t>
  </si>
  <si>
    <t>CN</t>
  </si>
  <si>
    <t>DC</t>
  </si>
  <si>
    <t>GH</t>
  </si>
  <si>
    <t>GO</t>
  </si>
  <si>
    <t>JW</t>
  </si>
  <si>
    <t>LG</t>
  </si>
  <si>
    <t>NT</t>
  </si>
  <si>
    <t>PL</t>
  </si>
  <si>
    <t>RA</t>
  </si>
  <si>
    <t>RO</t>
  </si>
  <si>
    <t>RP</t>
  </si>
  <si>
    <t>SD</t>
  </si>
  <si>
    <t>SH</t>
  </si>
  <si>
    <t>TH</t>
  </si>
  <si>
    <t>TR</t>
  </si>
  <si>
    <t>WA</t>
  </si>
  <si>
    <t>sum</t>
  </si>
  <si>
    <t>Alfalfa</t>
  </si>
  <si>
    <t>Corn</t>
  </si>
  <si>
    <t>Soybeans</t>
  </si>
  <si>
    <t>Grain Sorghum</t>
  </si>
  <si>
    <t>Sunflowers</t>
  </si>
  <si>
    <t>Wheat</t>
  </si>
  <si>
    <t>sum fracts</t>
  </si>
  <si>
    <t>Sun-flowers</t>
  </si>
  <si>
    <t>Total for six crops</t>
  </si>
  <si>
    <t>Total for all crops</t>
  </si>
  <si>
    <t>not reported</t>
  </si>
  <si>
    <t>no. crops</t>
  </si>
  <si>
    <t>co_idx</t>
  </si>
  <si>
    <t>Total</t>
  </si>
  <si>
    <t>rech rate</t>
  </si>
  <si>
    <t xml:space="preserve"> CN</t>
  </si>
  <si>
    <t xml:space="preserve"> DC</t>
  </si>
  <si>
    <t xml:space="preserve"> GH</t>
  </si>
  <si>
    <t xml:space="preserve"> GO</t>
  </si>
  <si>
    <t xml:space="preserve"> JW</t>
  </si>
  <si>
    <t xml:space="preserve"> LG</t>
  </si>
  <si>
    <t xml:space="preserve"> NT</t>
  </si>
  <si>
    <t xml:space="preserve"> PL</t>
  </si>
  <si>
    <t xml:space="preserve"> RA</t>
  </si>
  <si>
    <t xml:space="preserve"> RO</t>
  </si>
  <si>
    <t xml:space="preserve"> RP</t>
  </si>
  <si>
    <t xml:space="preserve"> SD</t>
  </si>
  <si>
    <t xml:space="preserve"> SH</t>
  </si>
  <si>
    <t xml:space="preserve"> TH</t>
  </si>
  <si>
    <t xml:space="preserve"> TR</t>
  </si>
  <si>
    <t xml:space="preserve"> WA</t>
  </si>
  <si>
    <t>Grand Total</t>
  </si>
  <si>
    <t>total</t>
  </si>
  <si>
    <t>2018 crop distribution for selected counties used in CIR calculations</t>
  </si>
  <si>
    <t>match</t>
  </si>
  <si>
    <t>CHEYENNE</t>
  </si>
  <si>
    <t>DECATUR</t>
  </si>
  <si>
    <t>NORTON</t>
  </si>
  <si>
    <t>PHILLIPS</t>
  </si>
  <si>
    <t>RAWLINS</t>
  </si>
  <si>
    <t>SHERIDAN</t>
  </si>
  <si>
    <t>SHERMAN</t>
  </si>
  <si>
    <t>THOMAS</t>
  </si>
  <si>
    <t>TREGO</t>
  </si>
  <si>
    <t>all</t>
  </si>
  <si>
    <t>Year</t>
  </si>
  <si>
    <t>rech.rate</t>
  </si>
  <si>
    <t>Oats</t>
  </si>
  <si>
    <t>Barley</t>
  </si>
  <si>
    <t>Rye</t>
  </si>
  <si>
    <t>Dry Beans</t>
  </si>
  <si>
    <t>Golf Course</t>
  </si>
  <si>
    <t>Truck Farm</t>
  </si>
  <si>
    <t>Orchard</t>
  </si>
  <si>
    <t>Nursery</t>
  </si>
  <si>
    <t>Other</t>
  </si>
  <si>
    <t>More than one type of crop</t>
  </si>
  <si>
    <t>Double Crop</t>
  </si>
  <si>
    <t>Alfalfa &amp; Corn</t>
  </si>
  <si>
    <t>Alfalfa &amp; Grain Sorghum</t>
  </si>
  <si>
    <t>Alfalfa &amp; Soybeans</t>
  </si>
  <si>
    <t>Alfalfa &amp; Wheat</t>
  </si>
  <si>
    <t>Alfalfa &amp; other</t>
  </si>
  <si>
    <t>Corn &amp; Grain Sorghum</t>
  </si>
  <si>
    <t>Corn &amp; Soybeans</t>
  </si>
  <si>
    <t>Corn &amp; Wheat</t>
  </si>
  <si>
    <t>Corn &amp; Other</t>
  </si>
  <si>
    <t>Grain Sorghum &amp; Soybeans</t>
  </si>
  <si>
    <t>Grain Sorghum &amp; Wheat</t>
  </si>
  <si>
    <t>Grain Sorghum &amp; Other</t>
  </si>
  <si>
    <t>Soybeans &amp; Wheat</t>
  </si>
  <si>
    <t>Soybeans &amp; Other</t>
  </si>
  <si>
    <t>Wheat &amp; Other</t>
  </si>
  <si>
    <t>Alfalfa, Corn &amp; Grain Sorghum</t>
  </si>
  <si>
    <t>Alfalfa, Corn &amp; Soybeans</t>
  </si>
  <si>
    <t>Alfalfa, Corn &amp; Wheat</t>
  </si>
  <si>
    <t>Alfalfa, Corn &amp; Other</t>
  </si>
  <si>
    <t>Alfalfa, Grain Sorghum &amp; Soybeans</t>
  </si>
  <si>
    <t>Alfalfa, Grain Sorghum &amp; Wheat</t>
  </si>
  <si>
    <t>Alfalfa, Grain Sorghum &amp; Other</t>
  </si>
  <si>
    <t>Alfalfa, Soybeans &amp; Wheat</t>
  </si>
  <si>
    <t>Alfalfa, Soybeans &amp; Other</t>
  </si>
  <si>
    <t>Alfalfa, Wheat &amp; Other</t>
  </si>
  <si>
    <t>Corn, Grain Sorghum &amp; Soybeans</t>
  </si>
  <si>
    <t>Corn, Grain Sorghum &amp; Wheat</t>
  </si>
  <si>
    <t>Corn, Grain Sorghum &amp; Other</t>
  </si>
  <si>
    <t>Corn, Soybeans &amp; Wheat</t>
  </si>
  <si>
    <t>Corn, Soybeans &amp; Other</t>
  </si>
  <si>
    <t>Corn, Wheat &amp; Other</t>
  </si>
  <si>
    <t>Grain Sorghum, Soybeans &amp; Wheat</t>
  </si>
  <si>
    <t>Grain Sorghum, Soybeans &amp; Other</t>
  </si>
  <si>
    <t>Grain Sorghum, Wheat &amp; Other</t>
  </si>
  <si>
    <t>Soybeans, Wheat &amp; Other</t>
  </si>
  <si>
    <t>Alfalfa, Corn, Grain Sorghum &amp; Soybeans</t>
  </si>
  <si>
    <t>Alfalfa, Corn, Grain Sorghum &amp; Wheat</t>
  </si>
  <si>
    <t>Alfalfa, Corn, Grain Sorghum &amp; Other</t>
  </si>
  <si>
    <t>Alfalfa, Corn, Soybeans &amp; Wheat</t>
  </si>
  <si>
    <t>Alfalfa, Corn, Soybeans &amp; Other</t>
  </si>
  <si>
    <t>Alfalfa, Corn, Wheat &amp; Other</t>
  </si>
  <si>
    <t>Alfalfa, Grain Sorghum, Soybeans &amp; Wheat</t>
  </si>
  <si>
    <t xml:space="preserve">Alfalfa, Grain Sorghum, Soybeans &amp; Other </t>
  </si>
  <si>
    <t>Alfalfa, Grain Sorghum, Wheat &amp; Other</t>
  </si>
  <si>
    <t>Alfalfa, Soybeans, Wheat &amp; Other</t>
  </si>
  <si>
    <t>Corn, Grain Sorghum, Soybeans &amp; Wheat</t>
  </si>
  <si>
    <t>Corn, Grain Sorghum, Soybeans &amp; Other</t>
  </si>
  <si>
    <t>Corn, Grain Sorghum, Wheat &amp; Other</t>
  </si>
  <si>
    <t>Corn, Soybeans, Wheat &amp; Other</t>
  </si>
  <si>
    <t xml:space="preserve">Grain Sorghum, Soybeans, Wheat &amp; Other </t>
  </si>
  <si>
    <t>Alfalfa, Corn, Grain Sorghum, Soybeans &amp; Other</t>
  </si>
  <si>
    <t>Alfalfa, Corn, Grain Sorghum, Wheat &amp; Other</t>
  </si>
  <si>
    <t>Alfalfa, Corn, Grain Sorghum Wheat &amp; Other</t>
  </si>
  <si>
    <t>Alfalfa, Corn, Soybeans, Wheat &amp; Other</t>
  </si>
  <si>
    <t>Alfalfa, Grain Sorghum, Soybeans, Wheat &amp; Other</t>
  </si>
  <si>
    <t>Corn, Grain Sorghum, Soybeans, Wheat &amp; Other</t>
  </si>
  <si>
    <t>Alfalfa, Corn, Grain Sorghum, Soybeans, Wheat &amp; Other</t>
  </si>
  <si>
    <t>Pasture</t>
  </si>
  <si>
    <t>Cotton</t>
  </si>
  <si>
    <t>Athletic Field</t>
  </si>
  <si>
    <t xml:space="preserve">Sod/Turf Grass </t>
  </si>
  <si>
    <t>Triticale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</si>
</sst>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0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1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2" fillId="0" borderId="0" xfId="2" applyFont="1"/>
    <xf numFmtId="0" fontId="1" fillId="0" borderId="0" xfId="2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wrapText="1"/>
    </xf>
    <xf numFmtId="0" fontId="1" fillId="0" borderId="0" xfId="2"/>
    <xf numFmtId="0" fontId="3" fillId="0" borderId="0" xfId="0" applyFont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" fontId="0" fillId="0" borderId="1" xfId="0" applyNumberFormat="1" applyFill="1" applyBorder="1"/>
    <xf numFmtId="0" fontId="4" fillId="0" borderId="0" xfId="0" applyFont="1" applyAlignment="1">
      <alignment horizontal="center" wrapText="1"/>
    </xf>
    <xf numFmtId="0" fontId="4" fillId="3" borderId="0" xfId="0" applyFont="1" applyFill="1"/>
    <xf numFmtId="0" fontId="0" fillId="0" borderId="2" xfId="0" applyBorder="1"/>
    <xf numFmtId="10" fontId="4" fillId="0" borderId="2" xfId="3" applyNumberFormat="1" applyFont="1" applyBorder="1" applyAlignment="1">
      <alignment horizontal="center"/>
    </xf>
    <xf numFmtId="0" fontId="0" fillId="0" borderId="1" xfId="0" applyFill="1" applyBorder="1"/>
    <xf numFmtId="0" fontId="0" fillId="0" borderId="3" xfId="0" applyFill="1" applyBorder="1"/>
    <xf numFmtId="0" fontId="0" fillId="4" borderId="0" xfId="0" applyFill="1"/>
    <xf numFmtId="0" fontId="3" fillId="0" borderId="0" xfId="0" applyFont="1"/>
    <xf numFmtId="0" fontId="0" fillId="0" borderId="1" xfId="0" applyBorder="1" applyAlignment="1">
      <alignment horizontal="right"/>
    </xf>
    <xf numFmtId="0" fontId="6" fillId="2" borderId="1" xfId="0" applyFont="1" applyFill="1" applyBorder="1" applyAlignment="1">
      <alignment horizontal="center" wrapText="1"/>
    </xf>
    <xf numFmtId="0" fontId="0" fillId="0" borderId="3" xfId="0" applyBorder="1"/>
    <xf numFmtId="0" fontId="6" fillId="0" borderId="1" xfId="0" applyFont="1" applyFill="1" applyBorder="1"/>
    <xf numFmtId="10" fontId="0" fillId="0" borderId="1" xfId="0" applyNumberFormat="1" applyBorder="1"/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0" fontId="3" fillId="0" borderId="1" xfId="1" applyNumberFormat="1" applyFill="1" applyBorder="1" applyAlignment="1">
      <alignment horizontal="right"/>
    </xf>
    <xf numFmtId="0" fontId="11" fillId="2" borderId="1" xfId="4" applyFill="1" applyBorder="1"/>
  </cellXfs>
  <cellStyles count="5">
    <cellStyle name="Normal" xfId="0" builtinId="0"/>
    <cellStyle name="Normal 2" xfId="4" xr:uid="{6E9671E2-82A7-4707-8206-C737EC84163C}"/>
    <cellStyle name="Normal 3" xfId="2" xr:uid="{D8F926CF-6229-4762-98A5-26795C0B162E}"/>
    <cellStyle name="Percent" xfId="1" builtinId="5"/>
    <cellStyle name="Percent 2" xfId="3" xr:uid="{EF7DEB2F-D439-4D95-BFDE-F5DC519C08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-fpm\IWI\RRCA_GM\KSData\For2009\CIR\RRCS_Overlap_Groups_2009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refs"/>
      <sheetName val="almena_pds"/>
      <sheetName val="Net_Ac_Auth_Irr"/>
      <sheetName val="summary_2009"/>
      <sheetName val="rech"/>
      <sheetName val="Rptd_GW_Irr_Use_2009"/>
      <sheetName val="Rptd_SW_Irr_Use_2009"/>
      <sheetName val="Almena_Rptd_Use_2009"/>
      <sheetName val="Non_Irr_Use_By_Gp_2009"/>
      <sheetName val="Non_gwIrr_Use_ge_50AF_2009"/>
      <sheetName val="Non_Irr_Use_2009"/>
      <sheetName val="metered"/>
      <sheetName val="sw_cbcu_for_accounting_2009"/>
      <sheetName val="Non_Irr_SW_Use_2009"/>
      <sheetName val="sw_cbcu_Rptd_SW_Irr_Use_2009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</v>
          </cell>
          <cell r="B5" t="str">
            <v>Gravity</v>
          </cell>
          <cell r="C5">
            <v>0.3</v>
          </cell>
        </row>
        <row r="6">
          <cell r="A6">
            <v>2</v>
          </cell>
          <cell r="B6" t="str">
            <v>Drip</v>
          </cell>
          <cell r="C6">
            <v>0</v>
          </cell>
        </row>
        <row r="7">
          <cell r="A7">
            <v>3</v>
          </cell>
          <cell r="B7" t="str">
            <v>Center Pivot w/o drops</v>
          </cell>
          <cell r="C7">
            <v>0.17</v>
          </cell>
        </row>
        <row r="8">
          <cell r="A8">
            <v>4</v>
          </cell>
          <cell r="B8" t="str">
            <v>Center Pivot w drops</v>
          </cell>
          <cell r="C8">
            <v>0.12</v>
          </cell>
        </row>
        <row r="9">
          <cell r="A9">
            <v>5</v>
          </cell>
          <cell r="B9" t="str">
            <v>Other Sprinklers</v>
          </cell>
          <cell r="C9">
            <v>0.17</v>
          </cell>
        </row>
        <row r="10">
          <cell r="A10">
            <v>6</v>
          </cell>
          <cell r="B10" t="str">
            <v>Other</v>
          </cell>
          <cell r="C10">
            <v>0.17</v>
          </cell>
        </row>
        <row r="11">
          <cell r="A11">
            <v>7</v>
          </cell>
          <cell r="B11" t="str">
            <v>Drip &amp; other</v>
          </cell>
          <cell r="C11">
            <v>0</v>
          </cell>
        </row>
        <row r="12">
          <cell r="A12">
            <v>8</v>
          </cell>
          <cell r="B12" t="str">
            <v>Other</v>
          </cell>
          <cell r="C12">
            <v>0.17</v>
          </cell>
        </row>
        <row r="19">
          <cell r="A19" t="str">
            <v>CN</v>
          </cell>
          <cell r="B19" t="str">
            <v>Cheyenne</v>
          </cell>
          <cell r="C19">
            <v>1.2237117191946336E-2</v>
          </cell>
          <cell r="D19">
            <v>4.5175211465821388E-3</v>
          </cell>
          <cell r="E19">
            <v>6.599825156493129E-2</v>
          </cell>
          <cell r="F19">
            <v>0.86642384528737049</v>
          </cell>
          <cell r="G19">
            <v>1.0778884148715341E-2</v>
          </cell>
          <cell r="H19">
            <v>2.5310283760777146E-2</v>
          </cell>
          <cell r="I19">
            <v>9.4198651418927878E-6</v>
          </cell>
          <cell r="J19">
            <v>5.103577943976579E-3</v>
          </cell>
          <cell r="K19">
            <v>9.6210990905587178E-3</v>
          </cell>
          <cell r="L19">
            <v>0.12708718454888135</v>
          </cell>
        </row>
        <row r="20">
          <cell r="A20" t="str">
            <v>DC</v>
          </cell>
          <cell r="B20" t="str">
            <v>Decatur</v>
          </cell>
          <cell r="C20">
            <v>0.11056368064781431</v>
          </cell>
          <cell r="D20">
            <v>0</v>
          </cell>
          <cell r="E20">
            <v>0.15555173328854144</v>
          </cell>
          <cell r="F20">
            <v>0.61768880211235888</v>
          </cell>
          <cell r="G20">
            <v>1.2292920719988302E-2</v>
          </cell>
          <cell r="H20">
            <v>6.3407245509106688E-2</v>
          </cell>
          <cell r="I20">
            <v>0</v>
          </cell>
          <cell r="J20">
            <v>4.0495617722190173E-2</v>
          </cell>
          <cell r="K20">
            <v>0</v>
          </cell>
          <cell r="L20">
            <v>0.15348883837859789</v>
          </cell>
        </row>
        <row r="21">
          <cell r="A21" t="str">
            <v>GH</v>
          </cell>
          <cell r="B21" t="str">
            <v>Graham</v>
          </cell>
          <cell r="C21">
            <v>0</v>
          </cell>
          <cell r="D21">
            <v>5.2718068050865369E-3</v>
          </cell>
          <cell r="E21">
            <v>0.21916421101467812</v>
          </cell>
          <cell r="F21">
            <v>0.70282284700741371</v>
          </cell>
          <cell r="G21">
            <v>0</v>
          </cell>
          <cell r="H21">
            <v>2.803171639541022E-2</v>
          </cell>
          <cell r="I21">
            <v>0</v>
          </cell>
          <cell r="J21">
            <v>2.3325154607123245E-2</v>
          </cell>
          <cell r="K21">
            <v>2.1384264170288186E-2</v>
          </cell>
          <cell r="L21">
            <v>0.1331751787879423</v>
          </cell>
        </row>
        <row r="22">
          <cell r="A22" t="str">
            <v>GO</v>
          </cell>
          <cell r="B22" t="str">
            <v>Gove</v>
          </cell>
          <cell r="C22">
            <v>1.8578162980487898E-2</v>
          </cell>
          <cell r="D22">
            <v>0</v>
          </cell>
          <cell r="E22">
            <v>1.9632071897404943E-2</v>
          </cell>
          <cell r="F22">
            <v>0.8460349839986584</v>
          </cell>
          <cell r="G22">
            <v>1.6717700931921344E-2</v>
          </cell>
          <cell r="H22">
            <v>5.8550057371822915E-2</v>
          </cell>
          <cell r="I22">
            <v>2.3654422880285408E-2</v>
          </cell>
          <cell r="J22">
            <v>0</v>
          </cell>
          <cell r="K22">
            <v>1.6832599939418994E-2</v>
          </cell>
          <cell r="L22">
            <v>0.12534042330999529</v>
          </cell>
        </row>
        <row r="23">
          <cell r="A23" t="str">
            <v>JW</v>
          </cell>
          <cell r="B23" t="str">
            <v>Jewell</v>
          </cell>
          <cell r="C23">
            <v>6.7920682776215574E-2</v>
          </cell>
          <cell r="D23">
            <v>0</v>
          </cell>
          <cell r="E23">
            <v>0.31460374016572396</v>
          </cell>
          <cell r="F23">
            <v>0.61747557705806044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0.147955909908005</v>
          </cell>
        </row>
        <row r="24">
          <cell r="A24" t="str">
            <v>LG</v>
          </cell>
          <cell r="B24" t="str">
            <v>Logan</v>
          </cell>
          <cell r="C24">
            <v>2.795327975648439E-2</v>
          </cell>
          <cell r="D24">
            <v>0</v>
          </cell>
          <cell r="E24">
            <v>6.8038527072726701E-2</v>
          </cell>
          <cell r="F24">
            <v>0.86107475773286313</v>
          </cell>
          <cell r="G24">
            <v>3.7936517851254632E-2</v>
          </cell>
          <cell r="H24">
            <v>0</v>
          </cell>
          <cell r="I24">
            <v>9.7297875101767903E-4</v>
          </cell>
          <cell r="J24">
            <v>0</v>
          </cell>
          <cell r="K24">
            <v>4.0239388356534608E-3</v>
          </cell>
          <cell r="L24">
            <v>0.13025485004158027</v>
          </cell>
        </row>
        <row r="25">
          <cell r="A25" t="str">
            <v>NT</v>
          </cell>
          <cell r="B25" t="str">
            <v>Norton</v>
          </cell>
          <cell r="C25">
            <v>0.35651535634997072</v>
          </cell>
          <cell r="D25">
            <v>0</v>
          </cell>
          <cell r="E25">
            <v>5.6285871810081399E-2</v>
          </cell>
          <cell r="F25">
            <v>0.45143970022198054</v>
          </cell>
          <cell r="G25">
            <v>4.327348665969246E-2</v>
          </cell>
          <cell r="H25">
            <v>8.7200042159246385E-2</v>
          </cell>
          <cell r="I25">
            <v>0</v>
          </cell>
          <cell r="J25">
            <v>0</v>
          </cell>
          <cell r="K25">
            <v>5.2855427990284656E-3</v>
          </cell>
          <cell r="L25">
            <v>0.193901342885171</v>
          </cell>
        </row>
        <row r="26">
          <cell r="A26" t="str">
            <v>PL</v>
          </cell>
          <cell r="B26" t="str">
            <v>Phillips</v>
          </cell>
          <cell r="C26">
            <v>0.19552884887438512</v>
          </cell>
          <cell r="D26">
            <v>4.7131547505955787E-2</v>
          </cell>
          <cell r="E26">
            <v>7.2906993212528762E-2</v>
          </cell>
          <cell r="F26">
            <v>0.57773221051302071</v>
          </cell>
          <cell r="G26">
            <v>0</v>
          </cell>
          <cell r="H26">
            <v>0.10256653040823319</v>
          </cell>
          <cell r="I26">
            <v>0</v>
          </cell>
          <cell r="J26">
            <v>0</v>
          </cell>
          <cell r="K26">
            <v>4.1338694858764286E-3</v>
          </cell>
          <cell r="L26">
            <v>0.15847212200894242</v>
          </cell>
        </row>
        <row r="27">
          <cell r="A27" t="str">
            <v>RA</v>
          </cell>
          <cell r="B27" t="str">
            <v>Rawlins</v>
          </cell>
          <cell r="C27">
            <v>1.8449924583819589E-2</v>
          </cell>
          <cell r="D27">
            <v>0</v>
          </cell>
          <cell r="E27">
            <v>8.1586328213852269E-2</v>
          </cell>
          <cell r="F27">
            <v>0.82027950943958516</v>
          </cell>
          <cell r="G27">
            <v>2.3297656144493254E-2</v>
          </cell>
          <cell r="H27">
            <v>2.0356052817665931E-2</v>
          </cell>
          <cell r="I27">
            <v>0</v>
          </cell>
          <cell r="J27">
            <v>1.3564077951246837E-2</v>
          </cell>
          <cell r="K27">
            <v>2.2466450849336985E-2</v>
          </cell>
          <cell r="L27">
            <v>0.13049702303349689</v>
          </cell>
        </row>
        <row r="28">
          <cell r="A28" t="str">
            <v>RO</v>
          </cell>
          <cell r="B28" t="str">
            <v>Rooks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RP</v>
          </cell>
          <cell r="B29" t="str">
            <v>Republic</v>
          </cell>
          <cell r="C29">
            <v>0.31263539879264629</v>
          </cell>
          <cell r="D29">
            <v>0</v>
          </cell>
          <cell r="E29">
            <v>0</v>
          </cell>
          <cell r="F29">
            <v>0.68736460120735376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0.17627437178267633</v>
          </cell>
        </row>
        <row r="30">
          <cell r="A30" t="str">
            <v>SD</v>
          </cell>
          <cell r="B30" t="str">
            <v>Sheridan</v>
          </cell>
          <cell r="C30">
            <v>6.5996139329440734E-3</v>
          </cell>
          <cell r="D30">
            <v>4.430893316116109E-3</v>
          </cell>
          <cell r="E30">
            <v>0.10938319009939124</v>
          </cell>
          <cell r="F30">
            <v>0.79465252301764222</v>
          </cell>
          <cell r="G30">
            <v>7.2963350082252336E-4</v>
          </cell>
          <cell r="H30">
            <v>7.4346207843508608E-2</v>
          </cell>
          <cell r="I30">
            <v>3.1517945167885944E-3</v>
          </cell>
          <cell r="J30">
            <v>2.3973835388599327E-3</v>
          </cell>
          <cell r="K30">
            <v>4.3087602339266914E-3</v>
          </cell>
          <cell r="L30">
            <v>0.12966246194891781</v>
          </cell>
        </row>
        <row r="31">
          <cell r="A31" t="str">
            <v>SH</v>
          </cell>
          <cell r="B31" t="str">
            <v>Sherman</v>
          </cell>
          <cell r="C31">
            <v>1.26479400043111E-2</v>
          </cell>
          <cell r="D31">
            <v>2.6686437680882758E-3</v>
          </cell>
          <cell r="E31">
            <v>5.3481946176673414E-2</v>
          </cell>
          <cell r="F31">
            <v>0.90293972397965638</v>
          </cell>
          <cell r="G31">
            <v>2.8906563336347953E-3</v>
          </cell>
          <cell r="H31">
            <v>1.4708340908486038E-2</v>
          </cell>
          <cell r="I31">
            <v>0</v>
          </cell>
          <cell r="J31">
            <v>5.1123443833108731E-4</v>
          </cell>
          <cell r="K31">
            <v>1.0151514390818834E-2</v>
          </cell>
          <cell r="L31">
            <v>0.12559277598738219</v>
          </cell>
        </row>
        <row r="32">
          <cell r="A32" t="str">
            <v>TH</v>
          </cell>
          <cell r="B32" t="str">
            <v>Thomas</v>
          </cell>
          <cell r="C32">
            <v>3.3826725208064316E-3</v>
          </cell>
          <cell r="D32">
            <v>4.6910394543500005E-3</v>
          </cell>
          <cell r="E32">
            <v>5.9004327841266503E-2</v>
          </cell>
          <cell r="F32">
            <v>0.89630278451754586</v>
          </cell>
          <cell r="G32">
            <v>2.5892169980828491E-3</v>
          </cell>
          <cell r="H32">
            <v>2.052216995404291E-2</v>
          </cell>
          <cell r="I32">
            <v>0</v>
          </cell>
          <cell r="J32">
            <v>5.0656441245292344E-3</v>
          </cell>
          <cell r="K32">
            <v>8.4421445893764074E-3</v>
          </cell>
          <cell r="L32">
            <v>0.12444252873504295</v>
          </cell>
        </row>
        <row r="33">
          <cell r="A33" t="str">
            <v>TR</v>
          </cell>
          <cell r="B33" t="str">
            <v>Trego</v>
          </cell>
          <cell r="C33">
            <v>1.1170319794816671E-3</v>
          </cell>
          <cell r="D33">
            <v>0</v>
          </cell>
          <cell r="E33">
            <v>0.10816998196265362</v>
          </cell>
          <cell r="F33">
            <v>0.79236887195922812</v>
          </cell>
          <cell r="G33">
            <v>1.6315661484023743E-2</v>
          </cell>
          <cell r="H33">
            <v>6.8138950748381694E-2</v>
          </cell>
          <cell r="I33">
            <v>0</v>
          </cell>
          <cell r="J33">
            <v>0</v>
          </cell>
          <cell r="K33">
            <v>1.3889501866231184E-2</v>
          </cell>
          <cell r="L33">
            <v>0.1299707846987406</v>
          </cell>
        </row>
        <row r="34">
          <cell r="A34" t="str">
            <v>WA</v>
          </cell>
          <cell r="B34" t="str">
            <v>Wallace</v>
          </cell>
          <cell r="C34">
            <v>5.6081862046562948E-3</v>
          </cell>
          <cell r="D34">
            <v>0</v>
          </cell>
          <cell r="E34">
            <v>3.5415393013745203E-2</v>
          </cell>
          <cell r="F34">
            <v>0.86234947289027253</v>
          </cell>
          <cell r="G34">
            <v>0</v>
          </cell>
          <cell r="H34">
            <v>9.6626947891325934E-2</v>
          </cell>
          <cell r="I34">
            <v>0</v>
          </cell>
          <cell r="J34">
            <v>0</v>
          </cell>
          <cell r="K34">
            <v>0</v>
          </cell>
          <cell r="L34">
            <v>0.12761159056209168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1AAA2-F7CF-4C49-A02E-BAFC3C80FD06}">
  <dimension ref="A1:AO83"/>
  <sheetViews>
    <sheetView tabSelected="1" zoomScale="96" zoomScaleNormal="96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N2" sqref="AN2"/>
    </sheetView>
  </sheetViews>
  <sheetFormatPr defaultRowHeight="12.75" x14ac:dyDescent="0.35"/>
  <cols>
    <col min="1" max="1" width="36.59765625" bestFit="1" customWidth="1"/>
    <col min="2" max="2" width="13.86328125" customWidth="1"/>
    <col min="32" max="32" width="11" customWidth="1"/>
    <col min="35" max="35" width="10.3984375" customWidth="1"/>
    <col min="36" max="36" width="10.86328125" customWidth="1"/>
  </cols>
  <sheetData>
    <row r="1" spans="1:40" x14ac:dyDescent="0.35">
      <c r="V1" s="1"/>
      <c r="W1" s="1">
        <v>0.8</v>
      </c>
      <c r="X1" s="1"/>
      <c r="Y1" s="1"/>
      <c r="Z1" s="1"/>
      <c r="AA1" s="1"/>
      <c r="AG1">
        <v>22</v>
      </c>
      <c r="AH1">
        <v>23</v>
      </c>
      <c r="AI1">
        <v>24</v>
      </c>
      <c r="AJ1">
        <v>25</v>
      </c>
      <c r="AK1">
        <v>26</v>
      </c>
      <c r="AL1">
        <v>27</v>
      </c>
      <c r="AM1">
        <v>28</v>
      </c>
    </row>
    <row r="2" spans="1:40" ht="28.5" x14ac:dyDescent="0.45">
      <c r="A2" t="s">
        <v>0</v>
      </c>
      <c r="B2" s="30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3" t="s">
        <v>18</v>
      </c>
      <c r="V2" s="4" t="s">
        <v>19</v>
      </c>
      <c r="W2" s="4" t="s">
        <v>20</v>
      </c>
      <c r="X2" s="4" t="s">
        <v>21</v>
      </c>
      <c r="Y2" s="4" t="s">
        <v>22</v>
      </c>
      <c r="Z2" s="4" t="s">
        <v>23</v>
      </c>
      <c r="AA2" s="4" t="s">
        <v>24</v>
      </c>
      <c r="AB2" s="4" t="s">
        <v>25</v>
      </c>
      <c r="AD2" s="4"/>
      <c r="AE2" s="4"/>
      <c r="AF2" s="5"/>
      <c r="AG2" s="6" t="s">
        <v>19</v>
      </c>
      <c r="AH2" s="6" t="s">
        <v>20</v>
      </c>
      <c r="AI2" s="6" t="s">
        <v>21</v>
      </c>
      <c r="AJ2" s="6" t="s">
        <v>22</v>
      </c>
      <c r="AK2" s="6" t="s">
        <v>26</v>
      </c>
      <c r="AL2" s="6" t="s">
        <v>24</v>
      </c>
      <c r="AM2" s="7" t="s">
        <v>27</v>
      </c>
      <c r="AN2" s="7" t="s">
        <v>28</v>
      </c>
    </row>
    <row r="3" spans="1:40" ht="14.25" x14ac:dyDescent="0.45">
      <c r="A3" t="s">
        <v>29</v>
      </c>
      <c r="B3" s="2">
        <v>0</v>
      </c>
      <c r="C3" s="8">
        <v>2675</v>
      </c>
      <c r="D3" s="8">
        <v>474</v>
      </c>
      <c r="E3" s="8">
        <v>719</v>
      </c>
      <c r="F3" s="8">
        <v>1201</v>
      </c>
      <c r="G3" s="8">
        <v>0</v>
      </c>
      <c r="H3" s="8">
        <v>873</v>
      </c>
      <c r="I3" s="8">
        <v>1447</v>
      </c>
      <c r="J3" s="8">
        <v>116</v>
      </c>
      <c r="K3" s="8">
        <v>2340</v>
      </c>
      <c r="L3" s="8">
        <v>0</v>
      </c>
      <c r="M3" s="8">
        <v>154.19999999999999</v>
      </c>
      <c r="N3" s="8">
        <v>2990</v>
      </c>
      <c r="O3" s="8">
        <v>6196</v>
      </c>
      <c r="P3" s="8">
        <v>6369</v>
      </c>
      <c r="Q3" s="8">
        <v>80</v>
      </c>
      <c r="R3" s="8">
        <v>120</v>
      </c>
      <c r="S3" s="8">
        <v>25754.2</v>
      </c>
      <c r="U3" t="s">
        <v>30</v>
      </c>
      <c r="V3" s="4">
        <v>1</v>
      </c>
      <c r="W3" s="4">
        <v>2</v>
      </c>
      <c r="X3" s="4">
        <v>4</v>
      </c>
      <c r="Y3" s="4">
        <v>3</v>
      </c>
      <c r="Z3" s="4">
        <v>10</v>
      </c>
      <c r="AA3" s="4">
        <v>5</v>
      </c>
      <c r="AE3" s="9" t="s">
        <v>31</v>
      </c>
      <c r="AF3" s="10"/>
      <c r="AG3" s="5">
        <v>1</v>
      </c>
      <c r="AH3" s="5">
        <v>2</v>
      </c>
      <c r="AI3" s="5">
        <v>4</v>
      </c>
      <c r="AJ3" s="5">
        <v>3</v>
      </c>
      <c r="AK3" s="5">
        <v>10</v>
      </c>
      <c r="AL3" s="5">
        <v>5</v>
      </c>
      <c r="AM3" s="10"/>
      <c r="AN3" s="10"/>
    </row>
    <row r="4" spans="1:40" ht="14.25" x14ac:dyDescent="0.45">
      <c r="A4" t="s">
        <v>19</v>
      </c>
      <c r="B4" s="2">
        <v>1</v>
      </c>
      <c r="C4" s="8">
        <v>2481</v>
      </c>
      <c r="D4" s="8">
        <v>1133</v>
      </c>
      <c r="E4" s="8">
        <v>299</v>
      </c>
      <c r="F4" s="8">
        <v>55</v>
      </c>
      <c r="G4" s="8">
        <v>0</v>
      </c>
      <c r="H4" s="8">
        <v>121</v>
      </c>
      <c r="I4" s="8">
        <v>80</v>
      </c>
      <c r="J4" s="8">
        <v>66</v>
      </c>
      <c r="K4" s="8">
        <v>1836.5</v>
      </c>
      <c r="L4" s="8">
        <v>0</v>
      </c>
      <c r="M4" s="8">
        <v>0</v>
      </c>
      <c r="N4" s="8">
        <v>731</v>
      </c>
      <c r="O4" s="8">
        <v>1580</v>
      </c>
      <c r="P4" s="8">
        <v>120</v>
      </c>
      <c r="Q4" s="8">
        <v>127</v>
      </c>
      <c r="R4" s="8">
        <v>323</v>
      </c>
      <c r="S4" s="8">
        <v>8952.5</v>
      </c>
      <c r="U4">
        <v>1</v>
      </c>
      <c r="V4">
        <f t="shared" ref="V4:AA49" si="0">IF(ISNUMBER(SEARCH(V$2,$A4)),IF($W4&gt;0,(1-$W4)/($U4-1),1/$U4),0)</f>
        <v>1</v>
      </c>
      <c r="W4">
        <f t="shared" si="0"/>
        <v>0</v>
      </c>
      <c r="X4">
        <f t="shared" si="0"/>
        <v>0</v>
      </c>
      <c r="Y4">
        <f t="shared" si="0"/>
        <v>0</v>
      </c>
      <c r="Z4">
        <f t="shared" si="0"/>
        <v>0</v>
      </c>
      <c r="AA4">
        <f t="shared" si="0"/>
        <v>0</v>
      </c>
      <c r="AB4">
        <f>SUM(V4:AA4)</f>
        <v>1</v>
      </c>
      <c r="AD4" t="str">
        <f>TRIM(AF4)</f>
        <v>CN</v>
      </c>
      <c r="AE4">
        <f>MATCH($AF4,$A$2:$S$2,0)</f>
        <v>3</v>
      </c>
      <c r="AF4" s="10" t="s">
        <v>2</v>
      </c>
      <c r="AG4" s="11">
        <f t="shared" ref="AG4:AM19" ca="1" si="1">SUMPRODUCT(INDIRECT(ADDRESS(5,AG$1,1,1)&amp;":"&amp;ADDRESS(52,AG$1,1,1)),INDIRECT(ADDRESS(5,$AE4,1,1)&amp;":"&amp;ADDRESS(52,$AE4,1,1)))</f>
        <v>730.59999999999991</v>
      </c>
      <c r="AH4" s="11">
        <f t="shared" ca="1" si="1"/>
        <v>33862.61</v>
      </c>
      <c r="AI4" s="11">
        <f t="shared" ca="1" si="1"/>
        <v>2036.7</v>
      </c>
      <c r="AJ4" s="11">
        <f t="shared" ca="1" si="1"/>
        <v>447</v>
      </c>
      <c r="AK4" s="11">
        <f t="shared" ca="1" si="1"/>
        <v>0</v>
      </c>
      <c r="AL4" s="11">
        <f t="shared" ca="1" si="1"/>
        <v>1138.6999999999998</v>
      </c>
      <c r="AM4" s="11">
        <f t="shared" ca="1" si="1"/>
        <v>38215.61</v>
      </c>
      <c r="AN4" s="10">
        <v>46729</v>
      </c>
    </row>
    <row r="5" spans="1:40" ht="14.25" x14ac:dyDescent="0.45">
      <c r="A5" t="s">
        <v>20</v>
      </c>
      <c r="B5" s="2">
        <v>2</v>
      </c>
      <c r="C5" s="8">
        <v>28367.41</v>
      </c>
      <c r="D5" s="8">
        <v>6763.5</v>
      </c>
      <c r="E5" s="8">
        <v>6377</v>
      </c>
      <c r="F5" s="8">
        <v>10314</v>
      </c>
      <c r="G5" s="8">
        <v>963</v>
      </c>
      <c r="H5" s="8">
        <v>3575</v>
      </c>
      <c r="I5" s="8">
        <v>6598</v>
      </c>
      <c r="J5" s="8">
        <v>2897</v>
      </c>
      <c r="K5" s="8">
        <v>8930</v>
      </c>
      <c r="L5" s="8">
        <v>0</v>
      </c>
      <c r="M5" s="8">
        <v>85</v>
      </c>
      <c r="N5" s="8">
        <v>42293</v>
      </c>
      <c r="O5" s="8">
        <v>75121.5</v>
      </c>
      <c r="P5" s="8">
        <v>55031</v>
      </c>
      <c r="Q5" s="8">
        <v>915</v>
      </c>
      <c r="R5" s="8">
        <v>1176</v>
      </c>
      <c r="S5" s="8">
        <v>249406.41</v>
      </c>
      <c r="U5">
        <v>1</v>
      </c>
      <c r="V5">
        <f t="shared" si="0"/>
        <v>0</v>
      </c>
      <c r="W5">
        <f t="shared" ref="W5:W68" si="2">IF(ISNUMBER(SEARCH(W$2,$A5)),IF($U5=1,1,W$1),0)</f>
        <v>1</v>
      </c>
      <c r="X5">
        <f t="shared" si="0"/>
        <v>0</v>
      </c>
      <c r="Y5">
        <f t="shared" si="0"/>
        <v>0</v>
      </c>
      <c r="Z5">
        <f t="shared" si="0"/>
        <v>0</v>
      </c>
      <c r="AA5">
        <f t="shared" si="0"/>
        <v>0</v>
      </c>
      <c r="AB5">
        <f>SUM(V5:AA5)</f>
        <v>1</v>
      </c>
      <c r="AD5" t="str">
        <f t="shared" ref="AD5:AD19" si="3">TRIM(AF5)</f>
        <v>DC</v>
      </c>
      <c r="AE5">
        <f t="shared" ref="AE5:AE20" si="4">MATCH($AF5,$A$2:$S$2,0)</f>
        <v>4</v>
      </c>
      <c r="AF5" s="10" t="s">
        <v>3</v>
      </c>
      <c r="AG5" s="11">
        <f t="shared" ca="1" si="1"/>
        <v>120.1</v>
      </c>
      <c r="AH5" s="11">
        <f t="shared" ca="1" si="1"/>
        <v>7663.5</v>
      </c>
      <c r="AI5" s="11">
        <f t="shared" ca="1" si="1"/>
        <v>527</v>
      </c>
      <c r="AJ5" s="11">
        <f t="shared" ca="1" si="1"/>
        <v>130</v>
      </c>
      <c r="AK5" s="11">
        <f t="shared" ca="1" si="1"/>
        <v>0</v>
      </c>
      <c r="AL5" s="11">
        <f t="shared" ca="1" si="1"/>
        <v>188.1</v>
      </c>
      <c r="AM5" s="11">
        <f t="shared" ca="1" si="1"/>
        <v>8628.7000000000007</v>
      </c>
      <c r="AN5" s="10">
        <v>10784</v>
      </c>
    </row>
    <row r="6" spans="1:40" ht="14.25" x14ac:dyDescent="0.45">
      <c r="A6" t="s">
        <v>22</v>
      </c>
      <c r="B6" s="2">
        <v>3</v>
      </c>
      <c r="C6" s="8">
        <v>379</v>
      </c>
      <c r="D6" s="8">
        <v>130</v>
      </c>
      <c r="E6" s="8">
        <v>366</v>
      </c>
      <c r="F6" s="8">
        <v>0</v>
      </c>
      <c r="G6" s="8">
        <v>0</v>
      </c>
      <c r="H6" s="8">
        <v>0</v>
      </c>
      <c r="I6" s="8">
        <v>80</v>
      </c>
      <c r="J6" s="8">
        <v>0</v>
      </c>
      <c r="K6" s="8">
        <v>971</v>
      </c>
      <c r="L6" s="8">
        <v>0</v>
      </c>
      <c r="M6" s="8">
        <v>0</v>
      </c>
      <c r="N6" s="8">
        <v>653</v>
      </c>
      <c r="O6" s="8">
        <v>1333</v>
      </c>
      <c r="P6" s="8">
        <v>360</v>
      </c>
      <c r="Q6" s="8">
        <v>125</v>
      </c>
      <c r="R6" s="8">
        <v>0</v>
      </c>
      <c r="S6" s="8">
        <v>4397</v>
      </c>
      <c r="U6">
        <v>1</v>
      </c>
      <c r="V6">
        <f t="shared" si="0"/>
        <v>0</v>
      </c>
      <c r="W6">
        <f t="shared" si="2"/>
        <v>0</v>
      </c>
      <c r="X6">
        <f t="shared" si="0"/>
        <v>0</v>
      </c>
      <c r="Y6">
        <f t="shared" si="0"/>
        <v>1</v>
      </c>
      <c r="Z6">
        <f t="shared" si="0"/>
        <v>0</v>
      </c>
      <c r="AA6">
        <f t="shared" si="0"/>
        <v>0</v>
      </c>
      <c r="AB6">
        <f t="shared" ref="AB6:AB43" si="5">SUM(V6:AA6)</f>
        <v>1</v>
      </c>
      <c r="AD6" t="str">
        <f t="shared" si="3"/>
        <v>GH</v>
      </c>
      <c r="AE6">
        <f t="shared" si="4"/>
        <v>5</v>
      </c>
      <c r="AF6" s="10" t="s">
        <v>4</v>
      </c>
      <c r="AG6" s="11">
        <f t="shared" ca="1" si="1"/>
        <v>155</v>
      </c>
      <c r="AH6" s="11">
        <f t="shared" ca="1" si="1"/>
        <v>8409.7999999999993</v>
      </c>
      <c r="AI6" s="11">
        <f t="shared" ca="1" si="1"/>
        <v>1172.8</v>
      </c>
      <c r="AJ6" s="11">
        <f t="shared" ca="1" si="1"/>
        <v>549</v>
      </c>
      <c r="AK6" s="11">
        <f t="shared" ca="1" si="1"/>
        <v>0</v>
      </c>
      <c r="AL6" s="11">
        <f t="shared" ca="1" si="1"/>
        <v>175.2</v>
      </c>
      <c r="AM6" s="11">
        <f t="shared" ca="1" si="1"/>
        <v>10461.799999999999</v>
      </c>
      <c r="AN6" s="10">
        <v>10432</v>
      </c>
    </row>
    <row r="7" spans="1:40" ht="14.25" x14ac:dyDescent="0.45">
      <c r="A7" t="s">
        <v>21</v>
      </c>
      <c r="B7" s="2">
        <v>4</v>
      </c>
      <c r="C7" s="8">
        <v>1811</v>
      </c>
      <c r="D7" s="8">
        <v>415</v>
      </c>
      <c r="E7" s="8">
        <v>752</v>
      </c>
      <c r="F7" s="8">
        <v>116</v>
      </c>
      <c r="G7" s="8">
        <v>140</v>
      </c>
      <c r="H7" s="8">
        <v>0</v>
      </c>
      <c r="I7" s="8">
        <v>1606</v>
      </c>
      <c r="J7" s="8">
        <v>942</v>
      </c>
      <c r="K7" s="8">
        <v>918</v>
      </c>
      <c r="L7" s="8">
        <v>0</v>
      </c>
      <c r="M7" s="8">
        <v>88</v>
      </c>
      <c r="N7" s="8">
        <v>2515</v>
      </c>
      <c r="O7" s="8">
        <v>1099</v>
      </c>
      <c r="P7" s="8">
        <v>2293</v>
      </c>
      <c r="Q7" s="8">
        <v>645</v>
      </c>
      <c r="R7" s="8">
        <v>0</v>
      </c>
      <c r="S7" s="8">
        <v>13340</v>
      </c>
      <c r="U7">
        <v>1</v>
      </c>
      <c r="V7">
        <f t="shared" si="0"/>
        <v>0</v>
      </c>
      <c r="W7">
        <f t="shared" si="2"/>
        <v>0</v>
      </c>
      <c r="X7">
        <f t="shared" si="0"/>
        <v>1</v>
      </c>
      <c r="Y7">
        <f t="shared" si="0"/>
        <v>0</v>
      </c>
      <c r="Z7">
        <f t="shared" si="0"/>
        <v>0</v>
      </c>
      <c r="AA7">
        <f t="shared" si="0"/>
        <v>0</v>
      </c>
      <c r="AB7">
        <f t="shared" si="5"/>
        <v>1</v>
      </c>
      <c r="AD7" t="str">
        <f t="shared" si="3"/>
        <v>GO</v>
      </c>
      <c r="AE7">
        <f t="shared" si="4"/>
        <v>6</v>
      </c>
      <c r="AF7" s="10" t="s">
        <v>5</v>
      </c>
      <c r="AG7" s="11">
        <f t="shared" ca="1" si="1"/>
        <v>0</v>
      </c>
      <c r="AH7" s="11">
        <f t="shared" ca="1" si="1"/>
        <v>12206.8</v>
      </c>
      <c r="AI7" s="11">
        <f t="shared" ca="1" si="1"/>
        <v>211.2</v>
      </c>
      <c r="AJ7" s="11">
        <f t="shared" ca="1" si="1"/>
        <v>173.39999999999998</v>
      </c>
      <c r="AK7" s="11">
        <f t="shared" ca="1" si="1"/>
        <v>0</v>
      </c>
      <c r="AL7" s="11">
        <f t="shared" ca="1" si="1"/>
        <v>490.09999999999997</v>
      </c>
      <c r="AM7" s="11">
        <f t="shared" ca="1" si="1"/>
        <v>13081.5</v>
      </c>
      <c r="AN7" s="10">
        <v>15915</v>
      </c>
    </row>
    <row r="8" spans="1:40" ht="14.25" x14ac:dyDescent="0.45">
      <c r="A8" t="s">
        <v>24</v>
      </c>
      <c r="B8" s="2">
        <v>5</v>
      </c>
      <c r="C8" s="8">
        <v>324</v>
      </c>
      <c r="D8" s="8">
        <v>36</v>
      </c>
      <c r="E8" s="8">
        <v>125</v>
      </c>
      <c r="F8" s="8">
        <v>150</v>
      </c>
      <c r="G8" s="8">
        <v>0</v>
      </c>
      <c r="H8" s="8">
        <v>0</v>
      </c>
      <c r="I8" s="8">
        <v>0</v>
      </c>
      <c r="J8" s="8">
        <v>0</v>
      </c>
      <c r="K8" s="8">
        <v>230</v>
      </c>
      <c r="L8" s="8">
        <v>0</v>
      </c>
      <c r="M8" s="8">
        <v>0</v>
      </c>
      <c r="N8" s="8">
        <v>200</v>
      </c>
      <c r="O8" s="8">
        <v>4897</v>
      </c>
      <c r="P8" s="8">
        <v>1559</v>
      </c>
      <c r="Q8" s="8">
        <v>0</v>
      </c>
      <c r="R8" s="8">
        <v>0</v>
      </c>
      <c r="S8" s="8">
        <v>7521</v>
      </c>
      <c r="U8">
        <v>1</v>
      </c>
      <c r="V8">
        <f t="shared" si="0"/>
        <v>0</v>
      </c>
      <c r="W8">
        <f t="shared" si="2"/>
        <v>0</v>
      </c>
      <c r="X8">
        <f t="shared" si="0"/>
        <v>0</v>
      </c>
      <c r="Y8">
        <f t="shared" si="0"/>
        <v>0</v>
      </c>
      <c r="Z8">
        <f t="shared" si="0"/>
        <v>0</v>
      </c>
      <c r="AA8">
        <f t="shared" si="0"/>
        <v>1</v>
      </c>
      <c r="AB8">
        <f t="shared" si="5"/>
        <v>1</v>
      </c>
      <c r="AD8" t="str">
        <f t="shared" si="3"/>
        <v>JW</v>
      </c>
      <c r="AE8">
        <f t="shared" si="4"/>
        <v>7</v>
      </c>
      <c r="AF8" s="10" t="s">
        <v>6</v>
      </c>
      <c r="AG8" s="11">
        <f t="shared" ca="1" si="1"/>
        <v>0</v>
      </c>
      <c r="AH8" s="11">
        <f t="shared" ca="1" si="1"/>
        <v>963</v>
      </c>
      <c r="AI8" s="11">
        <f t="shared" ca="1" si="1"/>
        <v>140</v>
      </c>
      <c r="AJ8" s="11">
        <f t="shared" ca="1" si="1"/>
        <v>0</v>
      </c>
      <c r="AK8" s="11">
        <f t="shared" ca="1" si="1"/>
        <v>0</v>
      </c>
      <c r="AL8" s="11">
        <f t="shared" ca="1" si="1"/>
        <v>0</v>
      </c>
      <c r="AM8" s="11">
        <f t="shared" ca="1" si="1"/>
        <v>1103</v>
      </c>
      <c r="AN8" s="10">
        <v>1191</v>
      </c>
    </row>
    <row r="9" spans="1:40" ht="14.25" x14ac:dyDescent="0.45">
      <c r="A9" t="s">
        <v>66</v>
      </c>
      <c r="B9" s="2">
        <v>6</v>
      </c>
      <c r="C9" s="8">
        <v>144</v>
      </c>
      <c r="D9" s="8">
        <v>72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130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346</v>
      </c>
      <c r="U9">
        <v>1</v>
      </c>
      <c r="V9">
        <f t="shared" si="0"/>
        <v>0</v>
      </c>
      <c r="W9">
        <f t="shared" si="2"/>
        <v>0</v>
      </c>
      <c r="X9">
        <f t="shared" si="0"/>
        <v>0</v>
      </c>
      <c r="Y9">
        <f t="shared" si="0"/>
        <v>0</v>
      </c>
      <c r="Z9">
        <f t="shared" si="0"/>
        <v>0</v>
      </c>
      <c r="AA9">
        <f t="shared" si="0"/>
        <v>0</v>
      </c>
      <c r="AB9">
        <f t="shared" si="5"/>
        <v>0</v>
      </c>
      <c r="AD9" t="str">
        <f t="shared" si="3"/>
        <v>LG</v>
      </c>
      <c r="AE9">
        <f t="shared" si="4"/>
        <v>8</v>
      </c>
      <c r="AF9" s="10" t="s">
        <v>7</v>
      </c>
      <c r="AG9" s="11">
        <f t="shared" ca="1" si="1"/>
        <v>73.2</v>
      </c>
      <c r="AH9" s="11">
        <f t="shared" ca="1" si="1"/>
        <v>5627.8000000000011</v>
      </c>
      <c r="AI9" s="11">
        <f t="shared" ca="1" si="1"/>
        <v>35.199999999999989</v>
      </c>
      <c r="AJ9" s="11">
        <f t="shared" ca="1" si="1"/>
        <v>68.599999999999994</v>
      </c>
      <c r="AK9" s="11">
        <f t="shared" ca="1" si="1"/>
        <v>186</v>
      </c>
      <c r="AL9" s="11">
        <f t="shared" ca="1" si="1"/>
        <v>504.49999999999989</v>
      </c>
      <c r="AM9" s="11">
        <f t="shared" ca="1" si="1"/>
        <v>6495.3</v>
      </c>
      <c r="AN9" s="10">
        <v>8144</v>
      </c>
    </row>
    <row r="10" spans="1:40" ht="14.25" x14ac:dyDescent="0.45">
      <c r="A10" t="s">
        <v>67</v>
      </c>
      <c r="B10" s="2">
        <v>7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U10">
        <v>1</v>
      </c>
      <c r="V10">
        <f t="shared" si="0"/>
        <v>0</v>
      </c>
      <c r="W10">
        <f t="shared" si="2"/>
        <v>0</v>
      </c>
      <c r="X10">
        <f t="shared" si="0"/>
        <v>0</v>
      </c>
      <c r="Y10">
        <f t="shared" si="0"/>
        <v>0</v>
      </c>
      <c r="Z10">
        <f t="shared" si="0"/>
        <v>0</v>
      </c>
      <c r="AA10">
        <f t="shared" si="0"/>
        <v>0</v>
      </c>
      <c r="AB10">
        <f t="shared" si="5"/>
        <v>0</v>
      </c>
      <c r="AD10" t="str">
        <f t="shared" si="3"/>
        <v>NT</v>
      </c>
      <c r="AE10">
        <f t="shared" si="4"/>
        <v>9</v>
      </c>
      <c r="AF10" s="10" t="s">
        <v>8</v>
      </c>
      <c r="AG10" s="11">
        <f t="shared" ca="1" si="1"/>
        <v>48.999999999999986</v>
      </c>
      <c r="AH10" s="11">
        <f t="shared" ca="1" si="1"/>
        <v>8659.6</v>
      </c>
      <c r="AI10" s="11">
        <f t="shared" ca="1" si="1"/>
        <v>2072.4</v>
      </c>
      <c r="AJ10" s="11">
        <f t="shared" ca="1" si="1"/>
        <v>80</v>
      </c>
      <c r="AK10" s="11">
        <f t="shared" ca="1" si="1"/>
        <v>0</v>
      </c>
      <c r="AL10" s="11">
        <f t="shared" ca="1" si="1"/>
        <v>20</v>
      </c>
      <c r="AM10" s="11">
        <f t="shared" ca="1" si="1"/>
        <v>10881</v>
      </c>
      <c r="AN10" s="10">
        <v>12340</v>
      </c>
    </row>
    <row r="11" spans="1:40" ht="14.25" x14ac:dyDescent="0.45">
      <c r="A11" t="s">
        <v>68</v>
      </c>
      <c r="B11" s="2">
        <v>8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U11">
        <v>1</v>
      </c>
      <c r="V11">
        <f t="shared" si="0"/>
        <v>0</v>
      </c>
      <c r="W11">
        <f t="shared" si="2"/>
        <v>0</v>
      </c>
      <c r="X11">
        <f t="shared" si="0"/>
        <v>0</v>
      </c>
      <c r="Y11">
        <f t="shared" si="0"/>
        <v>0</v>
      </c>
      <c r="Z11">
        <f t="shared" si="0"/>
        <v>0</v>
      </c>
      <c r="AA11">
        <f t="shared" si="0"/>
        <v>0</v>
      </c>
      <c r="AB11">
        <f t="shared" si="5"/>
        <v>0</v>
      </c>
      <c r="AD11" t="str">
        <f t="shared" si="3"/>
        <v>PL</v>
      </c>
      <c r="AE11">
        <f t="shared" si="4"/>
        <v>10</v>
      </c>
      <c r="AF11" s="10" t="s">
        <v>9</v>
      </c>
      <c r="AG11" s="11">
        <f t="shared" ca="1" si="1"/>
        <v>0</v>
      </c>
      <c r="AH11" s="11">
        <f t="shared" ca="1" si="1"/>
        <v>3932.2</v>
      </c>
      <c r="AI11" s="11">
        <f t="shared" ca="1" si="1"/>
        <v>1179.3999999999999</v>
      </c>
      <c r="AJ11" s="11">
        <f t="shared" ca="1" si="1"/>
        <v>0</v>
      </c>
      <c r="AK11" s="11">
        <f t="shared" ca="1" si="1"/>
        <v>0</v>
      </c>
      <c r="AL11" s="11">
        <f t="shared" ca="1" si="1"/>
        <v>0</v>
      </c>
      <c r="AM11" s="11">
        <f t="shared" ca="1" si="1"/>
        <v>5111.6000000000004</v>
      </c>
      <c r="AN11" s="10">
        <v>4901</v>
      </c>
    </row>
    <row r="12" spans="1:40" ht="14.25" x14ac:dyDescent="0.45">
      <c r="A12" t="s">
        <v>69</v>
      </c>
      <c r="B12" s="2">
        <v>9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2242</v>
      </c>
      <c r="P12" s="8">
        <v>84</v>
      </c>
      <c r="Q12" s="8">
        <v>0</v>
      </c>
      <c r="R12" s="8">
        <v>0</v>
      </c>
      <c r="S12" s="8">
        <v>2326</v>
      </c>
      <c r="U12">
        <v>1</v>
      </c>
      <c r="V12">
        <f t="shared" si="0"/>
        <v>0</v>
      </c>
      <c r="W12">
        <f t="shared" si="2"/>
        <v>0</v>
      </c>
      <c r="X12">
        <f t="shared" si="0"/>
        <v>0</v>
      </c>
      <c r="Y12">
        <f t="shared" si="0"/>
        <v>0</v>
      </c>
      <c r="Z12">
        <f t="shared" si="0"/>
        <v>0</v>
      </c>
      <c r="AA12">
        <f t="shared" si="0"/>
        <v>0</v>
      </c>
      <c r="AB12">
        <f t="shared" si="5"/>
        <v>0</v>
      </c>
      <c r="AD12" t="str">
        <f t="shared" si="3"/>
        <v>RA</v>
      </c>
      <c r="AE12">
        <f t="shared" si="4"/>
        <v>11</v>
      </c>
      <c r="AF12" s="10" t="s">
        <v>10</v>
      </c>
      <c r="AG12" s="11">
        <f t="shared" ca="1" si="1"/>
        <v>228.7</v>
      </c>
      <c r="AH12" s="11">
        <f t="shared" ca="1" si="1"/>
        <v>10899.6</v>
      </c>
      <c r="AI12" s="11">
        <f t="shared" ca="1" si="1"/>
        <v>1126.5</v>
      </c>
      <c r="AJ12" s="11">
        <f t="shared" ca="1" si="1"/>
        <v>971</v>
      </c>
      <c r="AK12" s="11">
        <f t="shared" ca="1" si="1"/>
        <v>0</v>
      </c>
      <c r="AL12" s="11">
        <f t="shared" ca="1" si="1"/>
        <v>474.9</v>
      </c>
      <c r="AM12" s="11">
        <f t="shared" ca="1" si="1"/>
        <v>13700.7</v>
      </c>
      <c r="AN12" s="10">
        <v>18884</v>
      </c>
    </row>
    <row r="13" spans="1:40" ht="14.25" x14ac:dyDescent="0.45">
      <c r="A13" t="s">
        <v>23</v>
      </c>
      <c r="B13" s="2">
        <v>10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186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360</v>
      </c>
      <c r="P13" s="8">
        <v>0</v>
      </c>
      <c r="Q13" s="8">
        <v>0</v>
      </c>
      <c r="R13" s="8">
        <v>0</v>
      </c>
      <c r="S13" s="8">
        <v>546</v>
      </c>
      <c r="U13">
        <v>1</v>
      </c>
      <c r="V13">
        <f t="shared" si="0"/>
        <v>0</v>
      </c>
      <c r="W13">
        <f t="shared" si="2"/>
        <v>0</v>
      </c>
      <c r="X13">
        <f t="shared" si="0"/>
        <v>0</v>
      </c>
      <c r="Y13">
        <f t="shared" si="0"/>
        <v>0</v>
      </c>
      <c r="Z13">
        <f t="shared" si="0"/>
        <v>1</v>
      </c>
      <c r="AA13">
        <f t="shared" si="0"/>
        <v>0</v>
      </c>
      <c r="AB13">
        <f t="shared" si="5"/>
        <v>1</v>
      </c>
      <c r="AD13" t="str">
        <f t="shared" si="3"/>
        <v>RO</v>
      </c>
      <c r="AE13">
        <f t="shared" si="4"/>
        <v>12</v>
      </c>
      <c r="AF13" s="10" t="s">
        <v>11</v>
      </c>
      <c r="AG13" s="11">
        <f t="shared" ca="1" si="1"/>
        <v>0</v>
      </c>
      <c r="AH13" s="11">
        <f t="shared" ca="1" si="1"/>
        <v>0</v>
      </c>
      <c r="AI13" s="11">
        <f t="shared" ca="1" si="1"/>
        <v>0</v>
      </c>
      <c r="AJ13" s="11">
        <f t="shared" ca="1" si="1"/>
        <v>0</v>
      </c>
      <c r="AK13" s="11">
        <f t="shared" ca="1" si="1"/>
        <v>0</v>
      </c>
      <c r="AL13" s="11">
        <f t="shared" ca="1" si="1"/>
        <v>0</v>
      </c>
      <c r="AM13" s="11">
        <f t="shared" ca="1" si="1"/>
        <v>0</v>
      </c>
      <c r="AN13" s="10">
        <v>2</v>
      </c>
    </row>
    <row r="14" spans="1:40" ht="14.25" x14ac:dyDescent="0.45">
      <c r="A14" t="s">
        <v>70</v>
      </c>
      <c r="B14" s="2">
        <v>11</v>
      </c>
      <c r="C14" s="8">
        <v>56</v>
      </c>
      <c r="D14" s="8">
        <v>20</v>
      </c>
      <c r="E14" s="8">
        <v>0</v>
      </c>
      <c r="F14" s="8">
        <v>47</v>
      </c>
      <c r="G14" s="8">
        <v>0</v>
      </c>
      <c r="H14" s="8">
        <v>0</v>
      </c>
      <c r="I14" s="8">
        <v>42</v>
      </c>
      <c r="J14" s="8">
        <v>0</v>
      </c>
      <c r="K14" s="8">
        <v>43</v>
      </c>
      <c r="L14" s="8">
        <v>0</v>
      </c>
      <c r="M14" s="8">
        <v>0</v>
      </c>
      <c r="N14" s="8">
        <v>7</v>
      </c>
      <c r="O14" s="8">
        <v>90</v>
      </c>
      <c r="P14" s="8">
        <v>0</v>
      </c>
      <c r="Q14" s="8">
        <v>86</v>
      </c>
      <c r="R14" s="8">
        <v>0</v>
      </c>
      <c r="S14" s="8">
        <v>391</v>
      </c>
      <c r="U14">
        <v>1</v>
      </c>
      <c r="V14">
        <f t="shared" si="0"/>
        <v>0</v>
      </c>
      <c r="W14">
        <f t="shared" si="2"/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 t="shared" si="0"/>
        <v>0</v>
      </c>
      <c r="AB14">
        <f t="shared" si="5"/>
        <v>0</v>
      </c>
      <c r="AD14" t="str">
        <f t="shared" si="3"/>
        <v>RP</v>
      </c>
      <c r="AE14">
        <f t="shared" si="4"/>
        <v>13</v>
      </c>
      <c r="AF14" s="10" t="s">
        <v>12</v>
      </c>
      <c r="AG14" s="11">
        <f t="shared" ca="1" si="1"/>
        <v>0</v>
      </c>
      <c r="AH14" s="11">
        <f t="shared" ca="1" si="1"/>
        <v>85</v>
      </c>
      <c r="AI14" s="11">
        <f t="shared" ca="1" si="1"/>
        <v>88</v>
      </c>
      <c r="AJ14" s="11">
        <f t="shared" ca="1" si="1"/>
        <v>0</v>
      </c>
      <c r="AK14" s="11">
        <f t="shared" ca="1" si="1"/>
        <v>0</v>
      </c>
      <c r="AL14" s="11">
        <f t="shared" ca="1" si="1"/>
        <v>0</v>
      </c>
      <c r="AM14" s="11">
        <f t="shared" ca="1" si="1"/>
        <v>173</v>
      </c>
      <c r="AN14" s="10">
        <v>327.2</v>
      </c>
    </row>
    <row r="15" spans="1:40" ht="14.25" x14ac:dyDescent="0.45">
      <c r="A15" t="s">
        <v>71</v>
      </c>
      <c r="B15" s="2">
        <v>12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U15">
        <v>1</v>
      </c>
      <c r="V15">
        <f t="shared" si="0"/>
        <v>0</v>
      </c>
      <c r="W15">
        <f t="shared" si="2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 t="shared" si="0"/>
        <v>0</v>
      </c>
      <c r="AB15">
        <f t="shared" si="5"/>
        <v>0</v>
      </c>
      <c r="AD15" t="str">
        <f t="shared" si="3"/>
        <v>SD</v>
      </c>
      <c r="AE15">
        <f t="shared" si="4"/>
        <v>14</v>
      </c>
      <c r="AF15" s="10" t="s">
        <v>13</v>
      </c>
      <c r="AG15" s="11">
        <f t="shared" ca="1" si="1"/>
        <v>258</v>
      </c>
      <c r="AH15" s="11">
        <f t="shared" ca="1" si="1"/>
        <v>60940.2</v>
      </c>
      <c r="AI15" s="11">
        <f t="shared" ca="1" si="1"/>
        <v>5112.5</v>
      </c>
      <c r="AJ15" s="11">
        <f t="shared" ca="1" si="1"/>
        <v>920.6</v>
      </c>
      <c r="AK15" s="11">
        <f t="shared" ca="1" si="1"/>
        <v>0</v>
      </c>
      <c r="AL15" s="11">
        <f t="shared" ca="1" si="1"/>
        <v>1770.5999999999997</v>
      </c>
      <c r="AM15" s="11">
        <f t="shared" ca="1" si="1"/>
        <v>69001.899999999994</v>
      </c>
      <c r="AN15" s="10">
        <v>76022</v>
      </c>
    </row>
    <row r="16" spans="1:40" ht="14.25" x14ac:dyDescent="0.45">
      <c r="A16" t="s">
        <v>72</v>
      </c>
      <c r="B16" s="2">
        <v>13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U16">
        <v>1</v>
      </c>
      <c r="V16">
        <f t="shared" si="0"/>
        <v>0</v>
      </c>
      <c r="W16">
        <f t="shared" si="2"/>
        <v>0</v>
      </c>
      <c r="X16">
        <f t="shared" si="0"/>
        <v>0</v>
      </c>
      <c r="Y16">
        <f t="shared" si="0"/>
        <v>0</v>
      </c>
      <c r="Z16">
        <f t="shared" si="0"/>
        <v>0</v>
      </c>
      <c r="AA16">
        <f t="shared" si="0"/>
        <v>0</v>
      </c>
      <c r="AB16">
        <f t="shared" si="5"/>
        <v>0</v>
      </c>
      <c r="AD16" t="str">
        <f t="shared" si="3"/>
        <v>SH</v>
      </c>
      <c r="AE16">
        <f t="shared" si="4"/>
        <v>15</v>
      </c>
      <c r="AF16" s="10" t="s">
        <v>14</v>
      </c>
      <c r="AG16" s="11">
        <f t="shared" ca="1" si="1"/>
        <v>446.79999999999995</v>
      </c>
      <c r="AH16" s="11">
        <f t="shared" ca="1" si="1"/>
        <v>92004.7</v>
      </c>
      <c r="AI16" s="11">
        <f t="shared" ca="1" si="1"/>
        <v>1660.3</v>
      </c>
      <c r="AJ16" s="11">
        <f t="shared" ca="1" si="1"/>
        <v>1844.8999999999999</v>
      </c>
      <c r="AK16" s="11">
        <f t="shared" ca="1" si="1"/>
        <v>360</v>
      </c>
      <c r="AL16" s="11">
        <f t="shared" ca="1" si="1"/>
        <v>7562.7</v>
      </c>
      <c r="AM16" s="11">
        <f t="shared" ca="1" si="1"/>
        <v>103879.4</v>
      </c>
      <c r="AN16" s="10">
        <v>117507</v>
      </c>
    </row>
    <row r="17" spans="1:41" ht="14.25" x14ac:dyDescent="0.45">
      <c r="A17" t="s">
        <v>73</v>
      </c>
      <c r="B17" s="2">
        <v>14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9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9</v>
      </c>
      <c r="U17">
        <v>1</v>
      </c>
      <c r="V17">
        <f t="shared" si="0"/>
        <v>0</v>
      </c>
      <c r="W17">
        <f t="shared" si="2"/>
        <v>0</v>
      </c>
      <c r="X17">
        <f t="shared" si="0"/>
        <v>0</v>
      </c>
      <c r="Y17">
        <f t="shared" si="0"/>
        <v>0</v>
      </c>
      <c r="Z17">
        <f t="shared" si="0"/>
        <v>0</v>
      </c>
      <c r="AA17">
        <f t="shared" si="0"/>
        <v>0</v>
      </c>
      <c r="AB17">
        <f t="shared" si="5"/>
        <v>0</v>
      </c>
      <c r="AD17" t="str">
        <f t="shared" si="3"/>
        <v>TH</v>
      </c>
      <c r="AE17">
        <f t="shared" si="4"/>
        <v>16</v>
      </c>
      <c r="AF17" s="10" t="s">
        <v>15</v>
      </c>
      <c r="AG17" s="11">
        <f t="shared" ca="1" si="1"/>
        <v>450.09999999999997</v>
      </c>
      <c r="AH17" s="11">
        <f t="shared" ca="1" si="1"/>
        <v>79215</v>
      </c>
      <c r="AI17" s="11">
        <f t="shared" ca="1" si="1"/>
        <v>4840</v>
      </c>
      <c r="AJ17" s="11">
        <f t="shared" ca="1" si="1"/>
        <v>688.4</v>
      </c>
      <c r="AK17" s="11">
        <f t="shared" ca="1" si="1"/>
        <v>0</v>
      </c>
      <c r="AL17" s="11">
        <f t="shared" ca="1" si="1"/>
        <v>5435.2</v>
      </c>
      <c r="AM17" s="11">
        <f t="shared" ca="1" si="1"/>
        <v>90628.7</v>
      </c>
      <c r="AN17" s="10">
        <v>102613</v>
      </c>
    </row>
    <row r="18" spans="1:41" ht="14.25" x14ac:dyDescent="0.45">
      <c r="A18" t="s">
        <v>74</v>
      </c>
      <c r="B18" s="2">
        <v>15</v>
      </c>
      <c r="C18" s="8">
        <v>52</v>
      </c>
      <c r="D18" s="8">
        <v>210</v>
      </c>
      <c r="E18" s="8">
        <v>117</v>
      </c>
      <c r="F18" s="8">
        <v>231</v>
      </c>
      <c r="G18" s="8">
        <v>0</v>
      </c>
      <c r="H18" s="8">
        <v>203</v>
      </c>
      <c r="I18" s="8">
        <v>0</v>
      </c>
      <c r="J18" s="8">
        <v>16</v>
      </c>
      <c r="K18" s="8">
        <v>0</v>
      </c>
      <c r="L18" s="8">
        <v>0</v>
      </c>
      <c r="M18" s="8">
        <v>0</v>
      </c>
      <c r="N18" s="8">
        <v>555</v>
      </c>
      <c r="O18" s="8">
        <v>404</v>
      </c>
      <c r="P18" s="8">
        <v>395</v>
      </c>
      <c r="Q18" s="8">
        <v>12</v>
      </c>
      <c r="R18" s="8">
        <v>120</v>
      </c>
      <c r="S18" s="8">
        <v>2315</v>
      </c>
      <c r="U18">
        <v>1</v>
      </c>
      <c r="V18">
        <f t="shared" si="0"/>
        <v>0</v>
      </c>
      <c r="W18">
        <f t="shared" si="2"/>
        <v>0</v>
      </c>
      <c r="X18">
        <f t="shared" si="0"/>
        <v>0</v>
      </c>
      <c r="Y18">
        <f t="shared" si="0"/>
        <v>0</v>
      </c>
      <c r="Z18">
        <f t="shared" si="0"/>
        <v>0</v>
      </c>
      <c r="AA18">
        <f t="shared" si="0"/>
        <v>0</v>
      </c>
      <c r="AB18">
        <f t="shared" si="5"/>
        <v>0</v>
      </c>
      <c r="AD18" t="str">
        <f t="shared" si="3"/>
        <v>TR</v>
      </c>
      <c r="AE18">
        <f t="shared" si="4"/>
        <v>17</v>
      </c>
      <c r="AF18" s="10" t="s">
        <v>16</v>
      </c>
      <c r="AG18" s="11">
        <f t="shared" ca="1" si="1"/>
        <v>5.9999999999999982</v>
      </c>
      <c r="AH18" s="11">
        <f t="shared" ca="1" si="1"/>
        <v>1152.5999999999999</v>
      </c>
      <c r="AI18" s="11">
        <f t="shared" ca="1" si="1"/>
        <v>645</v>
      </c>
      <c r="AJ18" s="11">
        <f t="shared" ca="1" si="1"/>
        <v>131</v>
      </c>
      <c r="AK18" s="11">
        <f t="shared" ca="1" si="1"/>
        <v>0</v>
      </c>
      <c r="AL18" s="11">
        <f t="shared" ca="1" si="1"/>
        <v>116.5</v>
      </c>
      <c r="AM18" s="11">
        <f t="shared" ca="1" si="1"/>
        <v>2051.1</v>
      </c>
      <c r="AN18" s="10">
        <v>2767</v>
      </c>
    </row>
    <row r="19" spans="1:41" ht="14.25" x14ac:dyDescent="0.45">
      <c r="A19" t="s">
        <v>75</v>
      </c>
      <c r="B19" s="2">
        <v>16</v>
      </c>
      <c r="C19" s="8">
        <v>240</v>
      </c>
      <c r="D19" s="8">
        <v>408</v>
      </c>
      <c r="E19" s="8">
        <v>0</v>
      </c>
      <c r="F19" s="8">
        <v>77</v>
      </c>
      <c r="G19" s="8">
        <v>0</v>
      </c>
      <c r="H19" s="8">
        <v>93</v>
      </c>
      <c r="I19" s="8">
        <v>169</v>
      </c>
      <c r="J19" s="8">
        <v>0</v>
      </c>
      <c r="K19" s="8">
        <v>112</v>
      </c>
      <c r="L19" s="8">
        <v>0</v>
      </c>
      <c r="M19" s="8">
        <v>0</v>
      </c>
      <c r="N19" s="8">
        <v>310</v>
      </c>
      <c r="O19" s="8">
        <v>1215</v>
      </c>
      <c r="P19" s="8">
        <v>2355</v>
      </c>
      <c r="Q19" s="8">
        <v>0</v>
      </c>
      <c r="R19" s="8">
        <v>328</v>
      </c>
      <c r="S19" s="8">
        <v>5307</v>
      </c>
      <c r="U19">
        <v>1</v>
      </c>
      <c r="V19">
        <f t="shared" si="0"/>
        <v>0</v>
      </c>
      <c r="W19">
        <f t="shared" si="2"/>
        <v>0</v>
      </c>
      <c r="X19">
        <f t="shared" si="0"/>
        <v>0</v>
      </c>
      <c r="Y19">
        <f t="shared" si="0"/>
        <v>0</v>
      </c>
      <c r="Z19">
        <f t="shared" si="0"/>
        <v>0</v>
      </c>
      <c r="AA19">
        <f t="shared" si="0"/>
        <v>0</v>
      </c>
      <c r="AB19">
        <f t="shared" si="5"/>
        <v>0</v>
      </c>
      <c r="AD19" t="str">
        <f t="shared" si="3"/>
        <v>WA</v>
      </c>
      <c r="AE19">
        <f t="shared" si="4"/>
        <v>18</v>
      </c>
      <c r="AF19" s="10" t="s">
        <v>17</v>
      </c>
      <c r="AG19" s="11">
        <f t="shared" ca="1" si="1"/>
        <v>15.999999999999996</v>
      </c>
      <c r="AH19" s="11">
        <f t="shared" ca="1" si="1"/>
        <v>1520</v>
      </c>
      <c r="AI19" s="11">
        <f t="shared" ca="1" si="1"/>
        <v>0</v>
      </c>
      <c r="AJ19" s="11">
        <f t="shared" ca="1" si="1"/>
        <v>0</v>
      </c>
      <c r="AK19" s="11">
        <f t="shared" ca="1" si="1"/>
        <v>0</v>
      </c>
      <c r="AL19" s="11">
        <f t="shared" ca="1" si="1"/>
        <v>23.599999999999994</v>
      </c>
      <c r="AM19" s="11">
        <f t="shared" ca="1" si="1"/>
        <v>1559.6</v>
      </c>
      <c r="AN19" s="10">
        <v>2874</v>
      </c>
    </row>
    <row r="20" spans="1:41" ht="14.25" x14ac:dyDescent="0.45">
      <c r="A20" t="s">
        <v>76</v>
      </c>
      <c r="B20" s="2">
        <v>17</v>
      </c>
      <c r="C20" s="8">
        <v>3218</v>
      </c>
      <c r="D20" s="8">
        <v>433</v>
      </c>
      <c r="E20" s="8">
        <v>354</v>
      </c>
      <c r="F20" s="8">
        <v>1065</v>
      </c>
      <c r="G20" s="8">
        <v>0</v>
      </c>
      <c r="H20" s="8">
        <v>212</v>
      </c>
      <c r="I20" s="8">
        <v>517</v>
      </c>
      <c r="J20" s="8">
        <v>100</v>
      </c>
      <c r="K20" s="8">
        <v>1685</v>
      </c>
      <c r="L20" s="8">
        <v>0</v>
      </c>
      <c r="M20" s="8">
        <v>0</v>
      </c>
      <c r="N20" s="8">
        <v>4979</v>
      </c>
      <c r="O20" s="8">
        <v>6065</v>
      </c>
      <c r="P20" s="8">
        <v>6333</v>
      </c>
      <c r="Q20" s="8">
        <v>221</v>
      </c>
      <c r="R20" s="8">
        <v>231</v>
      </c>
      <c r="S20" s="8">
        <v>25413</v>
      </c>
      <c r="U20">
        <v>1</v>
      </c>
      <c r="V20">
        <f t="shared" si="0"/>
        <v>0</v>
      </c>
      <c r="W20">
        <f t="shared" si="2"/>
        <v>0</v>
      </c>
      <c r="X20">
        <f t="shared" si="0"/>
        <v>0</v>
      </c>
      <c r="Y20">
        <f t="shared" si="0"/>
        <v>0</v>
      </c>
      <c r="Z20">
        <f t="shared" si="0"/>
        <v>0</v>
      </c>
      <c r="AA20">
        <f t="shared" si="0"/>
        <v>0</v>
      </c>
      <c r="AB20">
        <f t="shared" si="5"/>
        <v>0</v>
      </c>
      <c r="AE20">
        <f t="shared" si="4"/>
        <v>19</v>
      </c>
      <c r="AF20" s="10" t="s">
        <v>18</v>
      </c>
      <c r="AG20" s="11">
        <f t="shared" ref="AG20:AM20" ca="1" si="6">SUMPRODUCT(INDIRECT(ADDRESS(5,AG$1,1,1)&amp;":"&amp;ADDRESS(52,AG$1,1,1)),INDIRECT(ADDRESS(5,$AE20,1,1)&amp;":"&amp;ADDRESS(52,$AE20,1,1)))</f>
        <v>2533.5</v>
      </c>
      <c r="AH20" s="11">
        <f t="shared" ca="1" si="6"/>
        <v>327142.41000000003</v>
      </c>
      <c r="AI20" s="11">
        <f t="shared" ca="1" si="6"/>
        <v>20846.999999999996</v>
      </c>
      <c r="AJ20" s="11">
        <f t="shared" ca="1" si="6"/>
        <v>6003.9000000000005</v>
      </c>
      <c r="AK20" s="11">
        <f t="shared" ca="1" si="6"/>
        <v>546</v>
      </c>
      <c r="AL20" s="11">
        <f t="shared" ca="1" si="6"/>
        <v>17900.099999999999</v>
      </c>
      <c r="AM20" s="11">
        <f t="shared" ca="1" si="6"/>
        <v>374972.91</v>
      </c>
      <c r="AN20" s="12">
        <f>SUM(AN4:AN19)</f>
        <v>431432.2</v>
      </c>
    </row>
    <row r="21" spans="1:41" ht="14.25" x14ac:dyDescent="0.45">
      <c r="A21" t="s">
        <v>77</v>
      </c>
      <c r="B21" s="2">
        <v>18</v>
      </c>
      <c r="C21" s="8">
        <v>1763</v>
      </c>
      <c r="D21" s="8">
        <v>97</v>
      </c>
      <c r="E21" s="8">
        <v>0</v>
      </c>
      <c r="F21" s="8">
        <v>0</v>
      </c>
      <c r="G21" s="8">
        <v>0</v>
      </c>
      <c r="H21" s="8">
        <v>0</v>
      </c>
      <c r="I21" s="8">
        <v>125</v>
      </c>
      <c r="J21" s="8">
        <v>0</v>
      </c>
      <c r="K21" s="8">
        <v>496</v>
      </c>
      <c r="L21" s="8">
        <v>0</v>
      </c>
      <c r="M21" s="8">
        <v>0</v>
      </c>
      <c r="N21" s="8">
        <v>397</v>
      </c>
      <c r="O21" s="8">
        <v>774</v>
      </c>
      <c r="P21" s="8">
        <v>763</v>
      </c>
      <c r="Q21" s="8">
        <v>0</v>
      </c>
      <c r="R21" s="8">
        <v>80</v>
      </c>
      <c r="S21" s="8">
        <v>4495</v>
      </c>
      <c r="U21">
        <v>2</v>
      </c>
      <c r="V21">
        <f t="shared" si="0"/>
        <v>0.19999999999999996</v>
      </c>
      <c r="W21">
        <f t="shared" si="2"/>
        <v>0.8</v>
      </c>
      <c r="X21">
        <f t="shared" si="0"/>
        <v>0</v>
      </c>
      <c r="Y21">
        <f t="shared" si="0"/>
        <v>0</v>
      </c>
      <c r="Z21">
        <f t="shared" si="0"/>
        <v>0</v>
      </c>
      <c r="AA21">
        <f t="shared" si="0"/>
        <v>0</v>
      </c>
      <c r="AB21">
        <f t="shared" si="5"/>
        <v>1</v>
      </c>
    </row>
    <row r="22" spans="1:41" ht="14.25" x14ac:dyDescent="0.45">
      <c r="A22" t="s">
        <v>78</v>
      </c>
      <c r="B22" s="2">
        <v>19</v>
      </c>
      <c r="C22" s="8">
        <v>88</v>
      </c>
      <c r="D22" s="8">
        <v>0</v>
      </c>
      <c r="E22" s="8">
        <v>310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237</v>
      </c>
      <c r="P22" s="8">
        <v>240</v>
      </c>
      <c r="Q22" s="8">
        <v>0</v>
      </c>
      <c r="R22" s="8">
        <v>0</v>
      </c>
      <c r="S22" s="8">
        <v>875</v>
      </c>
      <c r="U22">
        <v>2</v>
      </c>
      <c r="V22">
        <f t="shared" si="0"/>
        <v>0.5</v>
      </c>
      <c r="W22">
        <f t="shared" si="2"/>
        <v>0</v>
      </c>
      <c r="X22">
        <f t="shared" si="0"/>
        <v>0</v>
      </c>
      <c r="Y22">
        <f t="shared" si="0"/>
        <v>0.5</v>
      </c>
      <c r="Z22">
        <f t="shared" si="0"/>
        <v>0</v>
      </c>
      <c r="AA22">
        <f t="shared" si="0"/>
        <v>0</v>
      </c>
      <c r="AB22">
        <f t="shared" si="5"/>
        <v>1</v>
      </c>
    </row>
    <row r="23" spans="1:41" ht="25.5" customHeight="1" x14ac:dyDescent="0.45">
      <c r="A23" t="s">
        <v>79</v>
      </c>
      <c r="B23" s="2">
        <v>20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120</v>
      </c>
      <c r="P23" s="8">
        <v>0</v>
      </c>
      <c r="Q23" s="8">
        <v>0</v>
      </c>
      <c r="R23" s="8">
        <v>0</v>
      </c>
      <c r="S23" s="8">
        <v>120</v>
      </c>
      <c r="U23">
        <v>2</v>
      </c>
      <c r="V23">
        <f t="shared" si="0"/>
        <v>0.5</v>
      </c>
      <c r="W23">
        <f t="shared" si="2"/>
        <v>0</v>
      </c>
      <c r="X23">
        <f t="shared" si="0"/>
        <v>0.5</v>
      </c>
      <c r="Y23">
        <f t="shared" si="0"/>
        <v>0</v>
      </c>
      <c r="Z23">
        <f t="shared" si="0"/>
        <v>0</v>
      </c>
      <c r="AA23">
        <f t="shared" si="0"/>
        <v>0</v>
      </c>
      <c r="AB23">
        <f t="shared" si="5"/>
        <v>1</v>
      </c>
      <c r="AG23" s="4" t="s">
        <v>19</v>
      </c>
      <c r="AH23" s="4" t="s">
        <v>20</v>
      </c>
      <c r="AI23" s="4" t="s">
        <v>21</v>
      </c>
      <c r="AJ23" s="13" t="s">
        <v>22</v>
      </c>
      <c r="AK23" s="13" t="s">
        <v>26</v>
      </c>
      <c r="AL23" s="4" t="s">
        <v>24</v>
      </c>
      <c r="AM23" s="4" t="s">
        <v>32</v>
      </c>
      <c r="AN23" s="14" t="s">
        <v>33</v>
      </c>
    </row>
    <row r="24" spans="1:41" ht="14.25" x14ac:dyDescent="0.45">
      <c r="A24" t="s">
        <v>80</v>
      </c>
      <c r="B24" s="2">
        <v>21</v>
      </c>
      <c r="C24" s="8">
        <v>520</v>
      </c>
      <c r="D24" s="8">
        <v>195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151</v>
      </c>
      <c r="L24" s="8">
        <v>0</v>
      </c>
      <c r="M24" s="8">
        <v>0</v>
      </c>
      <c r="N24" s="8">
        <v>0</v>
      </c>
      <c r="O24" s="8">
        <v>107</v>
      </c>
      <c r="P24" s="8">
        <v>115</v>
      </c>
      <c r="Q24" s="8">
        <v>0</v>
      </c>
      <c r="R24" s="8">
        <v>0</v>
      </c>
      <c r="S24" s="8">
        <v>1088</v>
      </c>
      <c r="U24">
        <v>2</v>
      </c>
      <c r="V24">
        <f t="shared" si="0"/>
        <v>0.5</v>
      </c>
      <c r="W24">
        <f t="shared" si="2"/>
        <v>0</v>
      </c>
      <c r="X24">
        <f t="shared" si="0"/>
        <v>0</v>
      </c>
      <c r="Y24">
        <f t="shared" si="0"/>
        <v>0</v>
      </c>
      <c r="Z24">
        <f t="shared" si="0"/>
        <v>0</v>
      </c>
      <c r="AA24">
        <f t="shared" si="0"/>
        <v>0.5</v>
      </c>
      <c r="AB24">
        <f t="shared" si="5"/>
        <v>1</v>
      </c>
      <c r="AE24" s="9"/>
      <c r="AG24" s="4">
        <v>1</v>
      </c>
      <c r="AH24" s="4">
        <v>2</v>
      </c>
      <c r="AI24" s="4">
        <v>4</v>
      </c>
      <c r="AJ24" s="4">
        <v>3</v>
      </c>
      <c r="AK24" s="4">
        <v>10</v>
      </c>
      <c r="AL24" s="4">
        <v>5</v>
      </c>
      <c r="AN24" s="4">
        <v>2019</v>
      </c>
    </row>
    <row r="25" spans="1:41" ht="14.25" x14ac:dyDescent="0.45">
      <c r="A25" t="s">
        <v>81</v>
      </c>
      <c r="B25" s="2">
        <v>22</v>
      </c>
      <c r="C25" s="8">
        <v>68</v>
      </c>
      <c r="D25" s="8">
        <v>0</v>
      </c>
      <c r="E25" s="8">
        <v>0</v>
      </c>
      <c r="F25" s="8">
        <v>0</v>
      </c>
      <c r="G25" s="8">
        <v>0</v>
      </c>
      <c r="H25" s="8">
        <v>124</v>
      </c>
      <c r="I25" s="8">
        <v>0</v>
      </c>
      <c r="J25" s="8">
        <v>0</v>
      </c>
      <c r="K25" s="8">
        <v>108</v>
      </c>
      <c r="L25" s="8">
        <v>0</v>
      </c>
      <c r="M25" s="8">
        <v>0</v>
      </c>
      <c r="N25" s="8">
        <v>168</v>
      </c>
      <c r="O25" s="8">
        <v>120</v>
      </c>
      <c r="P25" s="8">
        <v>240</v>
      </c>
      <c r="Q25" s="8">
        <v>0</v>
      </c>
      <c r="R25" s="8">
        <v>0</v>
      </c>
      <c r="S25" s="8">
        <v>828</v>
      </c>
      <c r="U25">
        <v>2</v>
      </c>
      <c r="V25">
        <f t="shared" si="0"/>
        <v>0.5</v>
      </c>
      <c r="W25">
        <f t="shared" si="2"/>
        <v>0</v>
      </c>
      <c r="X25">
        <f t="shared" si="0"/>
        <v>0</v>
      </c>
      <c r="Y25">
        <f t="shared" si="0"/>
        <v>0</v>
      </c>
      <c r="Z25">
        <f t="shared" si="0"/>
        <v>0</v>
      </c>
      <c r="AA25">
        <f t="shared" si="0"/>
        <v>0</v>
      </c>
      <c r="AB25">
        <f t="shared" si="5"/>
        <v>0.5</v>
      </c>
      <c r="AD25" s="15" t="s">
        <v>34</v>
      </c>
      <c r="AE25">
        <v>1</v>
      </c>
      <c r="AF25" t="s">
        <v>2</v>
      </c>
      <c r="AG25">
        <f t="shared" ref="AG25:AM33" ca="1" si="7">AG4/$AM4</f>
        <v>1.9117842159264237E-2</v>
      </c>
      <c r="AH25">
        <f t="shared" ca="1" si="7"/>
        <v>0.88609366695965341</v>
      </c>
      <c r="AI25">
        <f t="shared" ca="1" si="7"/>
        <v>5.3294975534866514E-2</v>
      </c>
      <c r="AJ25">
        <f t="shared" ca="1" si="7"/>
        <v>1.1696790918684799E-2</v>
      </c>
      <c r="AK25">
        <f t="shared" ca="1" si="7"/>
        <v>0</v>
      </c>
      <c r="AL25">
        <f t="shared" ca="1" si="7"/>
        <v>2.9796724427531049E-2</v>
      </c>
      <c r="AM25">
        <f t="shared" ca="1" si="7"/>
        <v>1</v>
      </c>
      <c r="AN25" s="16">
        <v>0.12231844604136666</v>
      </c>
      <c r="AO25" s="15" t="s">
        <v>34</v>
      </c>
    </row>
    <row r="26" spans="1:41" ht="14.25" x14ac:dyDescent="0.45">
      <c r="A26" t="s">
        <v>82</v>
      </c>
      <c r="B26" s="2">
        <v>23</v>
      </c>
      <c r="C26" s="8">
        <v>120</v>
      </c>
      <c r="D26" s="8">
        <v>0</v>
      </c>
      <c r="E26" s="8">
        <v>0</v>
      </c>
      <c r="F26" s="8">
        <v>423</v>
      </c>
      <c r="G26" s="8">
        <v>0</v>
      </c>
      <c r="H26" s="8">
        <v>53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288</v>
      </c>
      <c r="O26" s="8">
        <v>1967</v>
      </c>
      <c r="P26" s="8">
        <v>467</v>
      </c>
      <c r="Q26" s="8">
        <v>0</v>
      </c>
      <c r="R26" s="8">
        <v>0</v>
      </c>
      <c r="S26" s="8">
        <v>3318</v>
      </c>
      <c r="U26">
        <v>2</v>
      </c>
      <c r="V26">
        <f t="shared" si="0"/>
        <v>0</v>
      </c>
      <c r="W26">
        <f t="shared" si="2"/>
        <v>0.8</v>
      </c>
      <c r="X26">
        <f t="shared" si="0"/>
        <v>0</v>
      </c>
      <c r="Y26">
        <f t="shared" si="0"/>
        <v>0.19999999999999996</v>
      </c>
      <c r="Z26">
        <f t="shared" si="0"/>
        <v>0</v>
      </c>
      <c r="AA26">
        <f t="shared" si="0"/>
        <v>0</v>
      </c>
      <c r="AB26">
        <f t="shared" si="5"/>
        <v>1</v>
      </c>
      <c r="AD26" s="10" t="s">
        <v>35</v>
      </c>
      <c r="AE26">
        <v>2</v>
      </c>
      <c r="AF26" t="s">
        <v>3</v>
      </c>
      <c r="AG26">
        <f t="shared" ca="1" si="7"/>
        <v>1.3918666774832824E-2</v>
      </c>
      <c r="AH26">
        <f t="shared" ca="1" si="7"/>
        <v>0.8881407396247406</v>
      </c>
      <c r="AI26">
        <f t="shared" ca="1" si="7"/>
        <v>6.107524887874187E-2</v>
      </c>
      <c r="AJ26">
        <f t="shared" ca="1" si="7"/>
        <v>1.5066000672175414E-2</v>
      </c>
      <c r="AK26">
        <f t="shared" ca="1" si="7"/>
        <v>0</v>
      </c>
      <c r="AL26">
        <f t="shared" ca="1" si="7"/>
        <v>2.1799344049509194E-2</v>
      </c>
      <c r="AM26">
        <f ca="1">AM5/$AM5</f>
        <v>1</v>
      </c>
      <c r="AN26" s="16">
        <v>0.13097262502717263</v>
      </c>
      <c r="AO26" s="10" t="s">
        <v>35</v>
      </c>
    </row>
    <row r="27" spans="1:41" ht="14.25" x14ac:dyDescent="0.45">
      <c r="A27" t="s">
        <v>83</v>
      </c>
      <c r="B27" s="2">
        <v>24</v>
      </c>
      <c r="C27" s="8">
        <v>966</v>
      </c>
      <c r="D27" s="8">
        <v>544</v>
      </c>
      <c r="E27" s="8">
        <v>2104</v>
      </c>
      <c r="F27" s="8">
        <v>476</v>
      </c>
      <c r="G27" s="8">
        <v>0</v>
      </c>
      <c r="H27" s="8">
        <v>120</v>
      </c>
      <c r="I27" s="8">
        <v>2212</v>
      </c>
      <c r="J27" s="8">
        <v>1187</v>
      </c>
      <c r="K27" s="8">
        <v>650</v>
      </c>
      <c r="L27" s="8">
        <v>0</v>
      </c>
      <c r="M27" s="8">
        <v>0</v>
      </c>
      <c r="N27" s="8">
        <v>10515</v>
      </c>
      <c r="O27" s="8">
        <v>2358</v>
      </c>
      <c r="P27" s="8">
        <v>9035</v>
      </c>
      <c r="Q27" s="8">
        <v>0</v>
      </c>
      <c r="R27" s="8">
        <v>0</v>
      </c>
      <c r="S27" s="8">
        <v>30167</v>
      </c>
      <c r="U27">
        <v>2</v>
      </c>
      <c r="V27">
        <f t="shared" si="0"/>
        <v>0</v>
      </c>
      <c r="W27">
        <f t="shared" si="2"/>
        <v>0.8</v>
      </c>
      <c r="X27">
        <f t="shared" si="0"/>
        <v>0.19999999999999996</v>
      </c>
      <c r="Y27">
        <f t="shared" si="0"/>
        <v>0</v>
      </c>
      <c r="Z27">
        <f t="shared" si="0"/>
        <v>0</v>
      </c>
      <c r="AA27">
        <f t="shared" si="0"/>
        <v>0</v>
      </c>
      <c r="AB27">
        <f t="shared" si="5"/>
        <v>1</v>
      </c>
      <c r="AD27" s="10" t="s">
        <v>36</v>
      </c>
      <c r="AE27">
        <v>3</v>
      </c>
      <c r="AF27" t="s">
        <v>4</v>
      </c>
      <c r="AG27">
        <f t="shared" ca="1" si="7"/>
        <v>1.4815806075436351E-2</v>
      </c>
      <c r="AH27">
        <f t="shared" ca="1" si="7"/>
        <v>0.80385784473035227</v>
      </c>
      <c r="AI27">
        <f t="shared" ca="1" si="7"/>
        <v>0.11210307977594679</v>
      </c>
      <c r="AJ27">
        <f t="shared" ca="1" si="7"/>
        <v>5.2476629260739073E-2</v>
      </c>
      <c r="AK27">
        <f t="shared" ca="1" si="7"/>
        <v>0</v>
      </c>
      <c r="AL27">
        <f t="shared" ca="1" si="7"/>
        <v>1.6746640157525475E-2</v>
      </c>
      <c r="AM27">
        <f ca="1">AM6/$AM6</f>
        <v>1</v>
      </c>
      <c r="AN27" s="16">
        <v>0.12424869336294889</v>
      </c>
      <c r="AO27" s="10" t="s">
        <v>36</v>
      </c>
    </row>
    <row r="28" spans="1:41" ht="14.25" x14ac:dyDescent="0.45">
      <c r="A28" t="s">
        <v>84</v>
      </c>
      <c r="B28" s="2">
        <v>25</v>
      </c>
      <c r="C28" s="8">
        <v>2411</v>
      </c>
      <c r="D28" s="8">
        <v>273</v>
      </c>
      <c r="E28" s="8">
        <v>111</v>
      </c>
      <c r="F28" s="8">
        <v>969</v>
      </c>
      <c r="G28" s="8">
        <v>0</v>
      </c>
      <c r="H28" s="8">
        <v>2184</v>
      </c>
      <c r="I28" s="8">
        <v>0</v>
      </c>
      <c r="J28" s="8">
        <v>0</v>
      </c>
      <c r="K28" s="8">
        <v>847</v>
      </c>
      <c r="L28" s="8">
        <v>0</v>
      </c>
      <c r="M28" s="8">
        <v>0</v>
      </c>
      <c r="N28" s="8">
        <v>5770</v>
      </c>
      <c r="O28" s="8">
        <v>10455</v>
      </c>
      <c r="P28" s="8">
        <v>13690</v>
      </c>
      <c r="Q28" s="8">
        <v>110</v>
      </c>
      <c r="R28" s="8">
        <v>118</v>
      </c>
      <c r="S28" s="8">
        <v>36938</v>
      </c>
      <c r="U28">
        <v>2</v>
      </c>
      <c r="V28">
        <f t="shared" si="0"/>
        <v>0</v>
      </c>
      <c r="W28">
        <f t="shared" si="2"/>
        <v>0.8</v>
      </c>
      <c r="X28">
        <f t="shared" si="0"/>
        <v>0</v>
      </c>
      <c r="Y28">
        <f t="shared" si="0"/>
        <v>0</v>
      </c>
      <c r="Z28">
        <f t="shared" si="0"/>
        <v>0</v>
      </c>
      <c r="AA28">
        <f t="shared" si="0"/>
        <v>0.19999999999999996</v>
      </c>
      <c r="AB28">
        <f t="shared" si="5"/>
        <v>1</v>
      </c>
      <c r="AD28" s="10" t="s">
        <v>37</v>
      </c>
      <c r="AE28">
        <v>4</v>
      </c>
      <c r="AF28" t="s">
        <v>5</v>
      </c>
      <c r="AG28">
        <f t="shared" ca="1" si="7"/>
        <v>0</v>
      </c>
      <c r="AH28">
        <f t="shared" ca="1" si="7"/>
        <v>0.93313457936780941</v>
      </c>
      <c r="AI28">
        <f t="shared" ca="1" si="7"/>
        <v>1.6144937507166609E-2</v>
      </c>
      <c r="AJ28">
        <f t="shared" ca="1" si="7"/>
        <v>1.3255360623781675E-2</v>
      </c>
      <c r="AK28">
        <f t="shared" ca="1" si="7"/>
        <v>0</v>
      </c>
      <c r="AL28">
        <f t="shared" ca="1" si="7"/>
        <v>3.7465122501242211E-2</v>
      </c>
      <c r="AM28">
        <f ca="1">AM7/$AM7</f>
        <v>1</v>
      </c>
      <c r="AN28" s="16">
        <v>0.1219487042762093</v>
      </c>
      <c r="AO28" s="10" t="s">
        <v>37</v>
      </c>
    </row>
    <row r="29" spans="1:41" ht="14.25" x14ac:dyDescent="0.45">
      <c r="A29" t="s">
        <v>85</v>
      </c>
      <c r="B29" s="2">
        <v>26</v>
      </c>
      <c r="C29" s="8">
        <v>1284</v>
      </c>
      <c r="D29" s="8">
        <v>179</v>
      </c>
      <c r="E29" s="8">
        <v>326</v>
      </c>
      <c r="F29" s="8">
        <v>340</v>
      </c>
      <c r="G29" s="8">
        <v>0</v>
      </c>
      <c r="H29" s="8">
        <v>0</v>
      </c>
      <c r="I29" s="8">
        <v>0</v>
      </c>
      <c r="J29" s="8">
        <v>107</v>
      </c>
      <c r="K29" s="8">
        <v>469</v>
      </c>
      <c r="L29" s="8">
        <v>0</v>
      </c>
      <c r="M29" s="8">
        <v>0</v>
      </c>
      <c r="N29" s="8">
        <v>1917</v>
      </c>
      <c r="O29" s="8">
        <v>3653</v>
      </c>
      <c r="P29" s="8">
        <v>2153</v>
      </c>
      <c r="Q29" s="8">
        <v>127</v>
      </c>
      <c r="R29" s="8">
        <v>232</v>
      </c>
      <c r="S29" s="8">
        <v>10787</v>
      </c>
      <c r="U29">
        <v>2</v>
      </c>
      <c r="V29">
        <f t="shared" si="0"/>
        <v>0</v>
      </c>
      <c r="W29">
        <f t="shared" si="2"/>
        <v>0.8</v>
      </c>
      <c r="X29">
        <f t="shared" si="0"/>
        <v>0</v>
      </c>
      <c r="Y29">
        <f t="shared" si="0"/>
        <v>0</v>
      </c>
      <c r="Z29">
        <f t="shared" si="0"/>
        <v>0</v>
      </c>
      <c r="AA29">
        <f t="shared" si="0"/>
        <v>0</v>
      </c>
      <c r="AB29">
        <f t="shared" si="5"/>
        <v>0.8</v>
      </c>
      <c r="AD29" s="10" t="s">
        <v>38</v>
      </c>
      <c r="AE29">
        <v>5</v>
      </c>
      <c r="AF29" t="s">
        <v>6</v>
      </c>
      <c r="AG29">
        <f t="shared" ca="1" si="7"/>
        <v>0</v>
      </c>
      <c r="AH29">
        <f t="shared" ca="1" si="7"/>
        <v>0.87307343608340893</v>
      </c>
      <c r="AI29">
        <f t="shared" ca="1" si="7"/>
        <v>0.12692656391659113</v>
      </c>
      <c r="AJ29">
        <f t="shared" ca="1" si="7"/>
        <v>0</v>
      </c>
      <c r="AK29">
        <f t="shared" ca="1" si="7"/>
        <v>0</v>
      </c>
      <c r="AL29">
        <f t="shared" ca="1" si="7"/>
        <v>0</v>
      </c>
      <c r="AN29" s="16">
        <v>0.17554752202923651</v>
      </c>
      <c r="AO29" s="17" t="s">
        <v>6</v>
      </c>
    </row>
    <row r="30" spans="1:41" ht="14.25" x14ac:dyDescent="0.45">
      <c r="A30" t="s">
        <v>86</v>
      </c>
      <c r="B30" s="2">
        <v>27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280</v>
      </c>
      <c r="O30" s="8">
        <v>0</v>
      </c>
      <c r="P30" s="8">
        <v>0</v>
      </c>
      <c r="Q30" s="8">
        <v>0</v>
      </c>
      <c r="R30" s="8">
        <v>0</v>
      </c>
      <c r="S30" s="8">
        <v>280</v>
      </c>
      <c r="U30">
        <v>2</v>
      </c>
      <c r="V30">
        <f t="shared" si="0"/>
        <v>0</v>
      </c>
      <c r="W30">
        <f t="shared" si="2"/>
        <v>0</v>
      </c>
      <c r="X30">
        <f t="shared" si="0"/>
        <v>0.5</v>
      </c>
      <c r="Y30">
        <f t="shared" si="0"/>
        <v>0.5</v>
      </c>
      <c r="Z30">
        <f t="shared" si="0"/>
        <v>0</v>
      </c>
      <c r="AA30">
        <f t="shared" si="0"/>
        <v>0</v>
      </c>
      <c r="AB30">
        <f t="shared" si="5"/>
        <v>1</v>
      </c>
      <c r="AD30" s="10" t="s">
        <v>39</v>
      </c>
      <c r="AE30">
        <v>6</v>
      </c>
      <c r="AF30" t="s">
        <v>7</v>
      </c>
      <c r="AG30">
        <f t="shared" ca="1" si="7"/>
        <v>1.1269687312364326E-2</v>
      </c>
      <c r="AH30">
        <f t="shared" ca="1" si="7"/>
        <v>0.86644188875032735</v>
      </c>
      <c r="AI30">
        <f t="shared" ca="1" si="7"/>
        <v>5.4193031884593457E-3</v>
      </c>
      <c r="AJ30">
        <f t="shared" ca="1" si="7"/>
        <v>1.0561482918417932E-2</v>
      </c>
      <c r="AK30">
        <f t="shared" ca="1" si="7"/>
        <v>2.8636090711745416E-2</v>
      </c>
      <c r="AL30">
        <f t="shared" ca="1" si="7"/>
        <v>7.7671547118685805E-2</v>
      </c>
      <c r="AM30">
        <f ca="1">AM9/$AM9</f>
        <v>1</v>
      </c>
      <c r="AN30" s="16">
        <v>0.1275766137729886</v>
      </c>
      <c r="AO30" s="10" t="s">
        <v>39</v>
      </c>
    </row>
    <row r="31" spans="1:41" ht="14.25" x14ac:dyDescent="0.45">
      <c r="A31" t="s">
        <v>87</v>
      </c>
      <c r="B31" s="2">
        <v>28</v>
      </c>
      <c r="C31" s="8">
        <v>0</v>
      </c>
      <c r="D31" s="8">
        <v>0</v>
      </c>
      <c r="E31" s="8">
        <v>56</v>
      </c>
      <c r="F31" s="8">
        <v>90</v>
      </c>
      <c r="G31" s="8">
        <v>0</v>
      </c>
      <c r="H31" s="8">
        <v>116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230</v>
      </c>
      <c r="Q31" s="8">
        <v>0</v>
      </c>
      <c r="R31" s="8">
        <v>0</v>
      </c>
      <c r="S31" s="8">
        <v>492</v>
      </c>
      <c r="U31">
        <v>2</v>
      </c>
      <c r="V31">
        <f t="shared" si="0"/>
        <v>0</v>
      </c>
      <c r="W31">
        <f t="shared" si="2"/>
        <v>0</v>
      </c>
      <c r="X31">
        <f t="shared" si="0"/>
        <v>0</v>
      </c>
      <c r="Y31">
        <f t="shared" si="0"/>
        <v>0.5</v>
      </c>
      <c r="Z31">
        <f t="shared" si="0"/>
        <v>0</v>
      </c>
      <c r="AA31">
        <f t="shared" si="0"/>
        <v>0.5</v>
      </c>
      <c r="AB31">
        <f t="shared" si="5"/>
        <v>1</v>
      </c>
      <c r="AD31" s="10" t="s">
        <v>40</v>
      </c>
      <c r="AE31">
        <v>7</v>
      </c>
      <c r="AF31" t="s">
        <v>8</v>
      </c>
      <c r="AG31">
        <f t="shared" ca="1" si="7"/>
        <v>4.5032625677786957E-3</v>
      </c>
      <c r="AH31">
        <f t="shared" ca="1" si="7"/>
        <v>0.79584597003951851</v>
      </c>
      <c r="AI31">
        <f t="shared" ca="1" si="7"/>
        <v>0.19046043562172596</v>
      </c>
      <c r="AJ31">
        <f t="shared" ca="1" si="7"/>
        <v>7.3522654167815461E-3</v>
      </c>
      <c r="AK31">
        <f t="shared" ca="1" si="7"/>
        <v>0</v>
      </c>
      <c r="AL31">
        <f t="shared" ca="1" si="7"/>
        <v>1.8380663541953865E-3</v>
      </c>
      <c r="AM31">
        <f ca="1">AM10/$AM10</f>
        <v>1</v>
      </c>
      <c r="AN31" s="16">
        <v>0.15203556301948498</v>
      </c>
      <c r="AO31" s="10" t="s">
        <v>40</v>
      </c>
    </row>
    <row r="32" spans="1:41" ht="14.25" x14ac:dyDescent="0.45">
      <c r="A32" t="s">
        <v>88</v>
      </c>
      <c r="B32" s="2">
        <v>29</v>
      </c>
      <c r="C32" s="8">
        <v>0</v>
      </c>
      <c r="D32" s="8">
        <v>0</v>
      </c>
      <c r="E32" s="8">
        <v>0</v>
      </c>
      <c r="F32" s="8">
        <v>80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80</v>
      </c>
      <c r="U32">
        <v>2</v>
      </c>
      <c r="V32">
        <f t="shared" si="0"/>
        <v>0</v>
      </c>
      <c r="W32">
        <f t="shared" si="2"/>
        <v>0</v>
      </c>
      <c r="X32">
        <f t="shared" si="0"/>
        <v>0</v>
      </c>
      <c r="Y32">
        <f t="shared" si="0"/>
        <v>0.5</v>
      </c>
      <c r="Z32">
        <f t="shared" si="0"/>
        <v>0</v>
      </c>
      <c r="AA32">
        <f t="shared" si="0"/>
        <v>0</v>
      </c>
      <c r="AB32">
        <f t="shared" si="5"/>
        <v>0.5</v>
      </c>
      <c r="AD32" s="10" t="s">
        <v>41</v>
      </c>
      <c r="AE32">
        <v>8</v>
      </c>
      <c r="AF32" t="s">
        <v>9</v>
      </c>
      <c r="AG32">
        <f t="shared" ca="1" si="7"/>
        <v>0</v>
      </c>
      <c r="AH32">
        <f t="shared" ca="1" si="7"/>
        <v>0.76926989592299855</v>
      </c>
      <c r="AI32">
        <f t="shared" ca="1" si="7"/>
        <v>0.23073010407700129</v>
      </c>
      <c r="AJ32">
        <f t="shared" ca="1" si="7"/>
        <v>0</v>
      </c>
      <c r="AK32">
        <f t="shared" ca="1" si="7"/>
        <v>0</v>
      </c>
      <c r="AL32">
        <f t="shared" ca="1" si="7"/>
        <v>0</v>
      </c>
      <c r="AM32">
        <f ca="1">AM11/$AM11</f>
        <v>1</v>
      </c>
      <c r="AN32" s="16">
        <v>0.141994337152994</v>
      </c>
      <c r="AO32" s="10" t="s">
        <v>41</v>
      </c>
    </row>
    <row r="33" spans="1:41" ht="14.25" x14ac:dyDescent="0.45">
      <c r="A33" t="s">
        <v>89</v>
      </c>
      <c r="B33" s="2">
        <v>30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120</v>
      </c>
      <c r="O33" s="8">
        <v>0</v>
      </c>
      <c r="P33" s="8">
        <v>830</v>
      </c>
      <c r="Q33" s="8">
        <v>0</v>
      </c>
      <c r="R33" s="8">
        <v>0</v>
      </c>
      <c r="S33" s="8">
        <v>950</v>
      </c>
      <c r="U33">
        <v>2</v>
      </c>
      <c r="V33">
        <f t="shared" si="0"/>
        <v>0</v>
      </c>
      <c r="W33">
        <f t="shared" si="2"/>
        <v>0</v>
      </c>
      <c r="X33">
        <f t="shared" si="0"/>
        <v>0.5</v>
      </c>
      <c r="Y33">
        <f t="shared" si="0"/>
        <v>0</v>
      </c>
      <c r="Z33">
        <f t="shared" si="0"/>
        <v>0</v>
      </c>
      <c r="AA33">
        <f t="shared" si="0"/>
        <v>0.5</v>
      </c>
      <c r="AB33">
        <f t="shared" si="5"/>
        <v>1</v>
      </c>
      <c r="AD33" s="10" t="s">
        <v>42</v>
      </c>
      <c r="AE33">
        <v>9</v>
      </c>
      <c r="AF33" t="s">
        <v>10</v>
      </c>
      <c r="AG33">
        <f t="shared" ca="1" si="7"/>
        <v>1.6692577751501746E-2</v>
      </c>
      <c r="AH33">
        <f t="shared" ca="1" si="7"/>
        <v>0.79555059230550262</v>
      </c>
      <c r="AI33">
        <f t="shared" ca="1" si="7"/>
        <v>8.2222076244279491E-2</v>
      </c>
      <c r="AJ33">
        <f t="shared" ca="1" si="7"/>
        <v>7.0872291196800163E-2</v>
      </c>
      <c r="AK33">
        <f t="shared" ca="1" si="7"/>
        <v>0</v>
      </c>
      <c r="AL33">
        <f t="shared" ca="1" si="7"/>
        <v>3.4662462501915958E-2</v>
      </c>
      <c r="AM33">
        <f ca="1">AM12/$AM12</f>
        <v>1</v>
      </c>
      <c r="AN33" s="16">
        <v>0.12477224598894157</v>
      </c>
      <c r="AO33" s="10" t="s">
        <v>42</v>
      </c>
    </row>
    <row r="34" spans="1:41" ht="14.25" x14ac:dyDescent="0.45">
      <c r="A34" t="s">
        <v>90</v>
      </c>
      <c r="B34" s="2">
        <v>31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157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157</v>
      </c>
      <c r="U34">
        <v>2</v>
      </c>
      <c r="V34">
        <f t="shared" si="0"/>
        <v>0</v>
      </c>
      <c r="W34">
        <f t="shared" si="2"/>
        <v>0</v>
      </c>
      <c r="X34">
        <f t="shared" si="0"/>
        <v>0.5</v>
      </c>
      <c r="Y34">
        <f t="shared" si="0"/>
        <v>0</v>
      </c>
      <c r="Z34">
        <f t="shared" si="0"/>
        <v>0</v>
      </c>
      <c r="AA34">
        <f t="shared" si="0"/>
        <v>0</v>
      </c>
      <c r="AB34">
        <f t="shared" si="5"/>
        <v>0.5</v>
      </c>
      <c r="AD34" s="18" t="s">
        <v>43</v>
      </c>
      <c r="AE34">
        <v>10</v>
      </c>
      <c r="AF34" t="s">
        <v>11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N34" s="16">
        <v>0</v>
      </c>
      <c r="AO34" s="18" t="s">
        <v>43</v>
      </c>
    </row>
    <row r="35" spans="1:41" ht="14.25" x14ac:dyDescent="0.45">
      <c r="A35" t="s">
        <v>91</v>
      </c>
      <c r="B35" s="2">
        <v>32</v>
      </c>
      <c r="C35" s="8">
        <v>0</v>
      </c>
      <c r="D35" s="8">
        <v>0</v>
      </c>
      <c r="E35" s="8">
        <v>0</v>
      </c>
      <c r="F35" s="8">
        <v>171</v>
      </c>
      <c r="G35" s="8">
        <v>0</v>
      </c>
      <c r="H35" s="8">
        <v>0</v>
      </c>
      <c r="I35" s="8">
        <v>40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663</v>
      </c>
      <c r="P35" s="8">
        <v>277</v>
      </c>
      <c r="Q35" s="8">
        <v>189</v>
      </c>
      <c r="R35" s="8">
        <v>0</v>
      </c>
      <c r="S35" s="8">
        <v>1340</v>
      </c>
      <c r="U35">
        <v>2</v>
      </c>
      <c r="V35">
        <f t="shared" si="0"/>
        <v>0</v>
      </c>
      <c r="W35">
        <f t="shared" si="2"/>
        <v>0</v>
      </c>
      <c r="X35">
        <f t="shared" si="0"/>
        <v>0</v>
      </c>
      <c r="Y35">
        <f t="shared" si="0"/>
        <v>0</v>
      </c>
      <c r="Z35">
        <f t="shared" si="0"/>
        <v>0</v>
      </c>
      <c r="AA35">
        <f t="shared" si="0"/>
        <v>0.5</v>
      </c>
      <c r="AB35">
        <f t="shared" si="5"/>
        <v>0.5</v>
      </c>
      <c r="AD35" s="10" t="s">
        <v>44</v>
      </c>
      <c r="AE35">
        <v>11</v>
      </c>
      <c r="AF35" t="s">
        <v>12</v>
      </c>
      <c r="AG35">
        <f t="shared" ref="AG35:AM41" ca="1" si="8">AG14/$AM14</f>
        <v>0</v>
      </c>
      <c r="AH35">
        <f t="shared" ca="1" si="8"/>
        <v>0.4913294797687861</v>
      </c>
      <c r="AI35">
        <f t="shared" ca="1" si="8"/>
        <v>0.50867052023121384</v>
      </c>
      <c r="AJ35">
        <f t="shared" ca="1" si="8"/>
        <v>0</v>
      </c>
      <c r="AK35">
        <f t="shared" ca="1" si="8"/>
        <v>0</v>
      </c>
      <c r="AL35">
        <f t="shared" ca="1" si="8"/>
        <v>0</v>
      </c>
      <c r="AN35" s="16">
        <v>0.14521839126838418</v>
      </c>
      <c r="AO35" s="10" t="s">
        <v>44</v>
      </c>
    </row>
    <row r="36" spans="1:41" ht="14.25" x14ac:dyDescent="0.45">
      <c r="A36" t="s">
        <v>92</v>
      </c>
      <c r="B36" s="2">
        <v>33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460</v>
      </c>
      <c r="O36" s="8">
        <v>0</v>
      </c>
      <c r="P36" s="8">
        <v>0</v>
      </c>
      <c r="Q36" s="8">
        <v>60</v>
      </c>
      <c r="R36" s="8">
        <v>0</v>
      </c>
      <c r="S36" s="8">
        <v>520</v>
      </c>
      <c r="U36">
        <v>3</v>
      </c>
      <c r="V36">
        <f t="shared" si="0"/>
        <v>9.9999999999999978E-2</v>
      </c>
      <c r="W36">
        <f t="shared" si="2"/>
        <v>0.8</v>
      </c>
      <c r="X36">
        <f t="shared" si="0"/>
        <v>0</v>
      </c>
      <c r="Y36">
        <f t="shared" si="0"/>
        <v>9.9999999999999978E-2</v>
      </c>
      <c r="Z36">
        <f t="shared" si="0"/>
        <v>0</v>
      </c>
      <c r="AA36">
        <f t="shared" si="0"/>
        <v>0</v>
      </c>
      <c r="AB36">
        <f t="shared" si="5"/>
        <v>1</v>
      </c>
      <c r="AD36" s="10" t="s">
        <v>45</v>
      </c>
      <c r="AE36">
        <v>12</v>
      </c>
      <c r="AF36" t="s">
        <v>13</v>
      </c>
      <c r="AG36">
        <f t="shared" ca="1" si="8"/>
        <v>3.7390274760550073E-3</v>
      </c>
      <c r="AH36">
        <f t="shared" ca="1" si="8"/>
        <v>0.88316698525692772</v>
      </c>
      <c r="AI36">
        <f t="shared" ca="1" si="8"/>
        <v>7.4092162679578397E-2</v>
      </c>
      <c r="AJ36">
        <f t="shared" ca="1" si="8"/>
        <v>1.3341661606419536E-2</v>
      </c>
      <c r="AK36">
        <f t="shared" ca="1" si="8"/>
        <v>0</v>
      </c>
      <c r="AL36">
        <f t="shared" ca="1" si="8"/>
        <v>2.566016298101936E-2</v>
      </c>
      <c r="AM36">
        <f t="shared" ca="1" si="8"/>
        <v>1</v>
      </c>
      <c r="AN36" s="16">
        <v>0.12056186199270959</v>
      </c>
      <c r="AO36" s="10" t="s">
        <v>45</v>
      </c>
    </row>
    <row r="37" spans="1:41" ht="14.25" x14ac:dyDescent="0.45">
      <c r="A37" t="s">
        <v>93</v>
      </c>
      <c r="B37" s="2">
        <v>34</v>
      </c>
      <c r="C37" s="8">
        <v>0</v>
      </c>
      <c r="D37" s="8">
        <v>32</v>
      </c>
      <c r="E37" s="8">
        <v>0</v>
      </c>
      <c r="F37" s="8">
        <v>0</v>
      </c>
      <c r="G37" s="8">
        <v>0</v>
      </c>
      <c r="H37" s="8">
        <v>112</v>
      </c>
      <c r="I37" s="8">
        <v>240</v>
      </c>
      <c r="J37" s="8">
        <v>0</v>
      </c>
      <c r="K37" s="8">
        <v>0</v>
      </c>
      <c r="L37" s="8">
        <v>0</v>
      </c>
      <c r="M37" s="8">
        <v>0</v>
      </c>
      <c r="N37" s="8">
        <v>54</v>
      </c>
      <c r="O37" s="8">
        <v>0</v>
      </c>
      <c r="P37" s="8">
        <v>0</v>
      </c>
      <c r="Q37" s="8">
        <v>0</v>
      </c>
      <c r="R37" s="8">
        <v>0</v>
      </c>
      <c r="S37" s="8">
        <v>438</v>
      </c>
      <c r="U37">
        <v>3</v>
      </c>
      <c r="V37">
        <f t="shared" si="0"/>
        <v>9.9999999999999978E-2</v>
      </c>
      <c r="W37">
        <f t="shared" si="2"/>
        <v>0.8</v>
      </c>
      <c r="X37">
        <f t="shared" si="0"/>
        <v>9.9999999999999978E-2</v>
      </c>
      <c r="Y37">
        <f t="shared" si="0"/>
        <v>0</v>
      </c>
      <c r="Z37">
        <f t="shared" si="0"/>
        <v>0</v>
      </c>
      <c r="AA37">
        <f t="shared" si="0"/>
        <v>0</v>
      </c>
      <c r="AB37">
        <f t="shared" si="5"/>
        <v>1</v>
      </c>
      <c r="AD37" s="10" t="s">
        <v>46</v>
      </c>
      <c r="AE37">
        <v>13</v>
      </c>
      <c r="AF37" t="s">
        <v>14</v>
      </c>
      <c r="AG37">
        <f t="shared" ca="1" si="8"/>
        <v>4.3011415160272388E-3</v>
      </c>
      <c r="AH37">
        <f t="shared" ca="1" si="8"/>
        <v>0.88568763392934502</v>
      </c>
      <c r="AI37">
        <f t="shared" ca="1" si="8"/>
        <v>1.5982957159937389E-2</v>
      </c>
      <c r="AJ37">
        <f t="shared" ca="1" si="8"/>
        <v>1.7760017866872545E-2</v>
      </c>
      <c r="AK37">
        <f t="shared" ca="1" si="8"/>
        <v>3.4655571749548034E-3</v>
      </c>
      <c r="AL37">
        <f t="shared" ca="1" si="8"/>
        <v>7.2802692352863033E-2</v>
      </c>
      <c r="AM37">
        <f t="shared" ca="1" si="8"/>
        <v>1</v>
      </c>
      <c r="AN37" s="16">
        <v>0.12342622309141697</v>
      </c>
      <c r="AO37" s="10" t="s">
        <v>46</v>
      </c>
    </row>
    <row r="38" spans="1:41" ht="14.25" x14ac:dyDescent="0.45">
      <c r="A38" t="s">
        <v>94</v>
      </c>
      <c r="B38" s="2">
        <v>35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90</v>
      </c>
      <c r="O38" s="8">
        <v>0</v>
      </c>
      <c r="P38" s="8">
        <v>0</v>
      </c>
      <c r="Q38" s="8">
        <v>0</v>
      </c>
      <c r="R38" s="8">
        <v>0</v>
      </c>
      <c r="S38" s="8">
        <v>90</v>
      </c>
      <c r="U38">
        <v>3</v>
      </c>
      <c r="V38">
        <f t="shared" si="0"/>
        <v>9.9999999999999978E-2</v>
      </c>
      <c r="W38">
        <f t="shared" si="2"/>
        <v>0.8</v>
      </c>
      <c r="X38">
        <f t="shared" si="0"/>
        <v>0</v>
      </c>
      <c r="Y38">
        <f t="shared" si="0"/>
        <v>0</v>
      </c>
      <c r="Z38">
        <f t="shared" si="0"/>
        <v>0</v>
      </c>
      <c r="AA38">
        <f t="shared" si="0"/>
        <v>9.9999999999999978E-2</v>
      </c>
      <c r="AB38">
        <f t="shared" si="5"/>
        <v>1</v>
      </c>
      <c r="AD38" s="10" t="s">
        <v>47</v>
      </c>
      <c r="AE38">
        <v>14</v>
      </c>
      <c r="AF38" t="s">
        <v>15</v>
      </c>
      <c r="AG38">
        <f t="shared" ca="1" si="8"/>
        <v>4.96641792279929E-3</v>
      </c>
      <c r="AH38">
        <f t="shared" ca="1" si="8"/>
        <v>0.87406086592878418</v>
      </c>
      <c r="AI38">
        <f t="shared" ca="1" si="8"/>
        <v>5.3404716166071016E-2</v>
      </c>
      <c r="AJ38">
        <f t="shared" ca="1" si="8"/>
        <v>7.5958278117196874E-3</v>
      </c>
      <c r="AK38">
        <f t="shared" ca="1" si="8"/>
        <v>0</v>
      </c>
      <c r="AL38">
        <f t="shared" ca="1" si="8"/>
        <v>5.9972172170625858E-2</v>
      </c>
      <c r="AM38">
        <f t="shared" ca="1" si="8"/>
        <v>1</v>
      </c>
      <c r="AN38" s="16">
        <v>0.12177893057890177</v>
      </c>
      <c r="AO38" s="10" t="s">
        <v>47</v>
      </c>
    </row>
    <row r="39" spans="1:41" ht="14.25" x14ac:dyDescent="0.45">
      <c r="A39" t="s">
        <v>95</v>
      </c>
      <c r="B39" s="2">
        <v>36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342</v>
      </c>
      <c r="O39" s="8">
        <v>0</v>
      </c>
      <c r="P39" s="8">
        <v>0</v>
      </c>
      <c r="Q39" s="8">
        <v>0</v>
      </c>
      <c r="R39" s="8">
        <v>0</v>
      </c>
      <c r="S39" s="8">
        <v>342</v>
      </c>
      <c r="U39">
        <v>3</v>
      </c>
      <c r="V39">
        <f t="shared" si="0"/>
        <v>9.9999999999999978E-2</v>
      </c>
      <c r="W39">
        <f t="shared" si="2"/>
        <v>0.8</v>
      </c>
      <c r="X39">
        <f t="shared" si="0"/>
        <v>0</v>
      </c>
      <c r="Y39">
        <f t="shared" si="0"/>
        <v>0</v>
      </c>
      <c r="Z39">
        <f t="shared" si="0"/>
        <v>0</v>
      </c>
      <c r="AA39">
        <f t="shared" si="0"/>
        <v>0</v>
      </c>
      <c r="AB39">
        <f t="shared" si="5"/>
        <v>0.9</v>
      </c>
      <c r="AD39" s="10" t="s">
        <v>48</v>
      </c>
      <c r="AE39">
        <v>15</v>
      </c>
      <c r="AF39" t="s">
        <v>16</v>
      </c>
      <c r="AG39">
        <f t="shared" ca="1" si="8"/>
        <v>2.9252596167909893E-3</v>
      </c>
      <c r="AH39">
        <f t="shared" ca="1" si="8"/>
        <v>0.56194237238554923</v>
      </c>
      <c r="AI39">
        <f t="shared" ca="1" si="8"/>
        <v>0.31446540880503149</v>
      </c>
      <c r="AJ39">
        <f t="shared" ca="1" si="8"/>
        <v>6.386816829993662E-2</v>
      </c>
      <c r="AK39">
        <f t="shared" ca="1" si="8"/>
        <v>0</v>
      </c>
      <c r="AL39">
        <f t="shared" ca="1" si="8"/>
        <v>5.6798790892691728E-2</v>
      </c>
      <c r="AM39">
        <f t="shared" ca="1" si="8"/>
        <v>1</v>
      </c>
      <c r="AN39" s="16">
        <v>0.13323953515365769</v>
      </c>
      <c r="AO39" s="10" t="s">
        <v>48</v>
      </c>
    </row>
    <row r="40" spans="1:41" ht="14.25" x14ac:dyDescent="0.45">
      <c r="A40" t="s">
        <v>96</v>
      </c>
      <c r="B40" s="2">
        <v>37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U40">
        <v>3</v>
      </c>
      <c r="V40">
        <f t="shared" si="0"/>
        <v>0.33333333333333331</v>
      </c>
      <c r="W40">
        <f t="shared" si="2"/>
        <v>0</v>
      </c>
      <c r="X40">
        <f t="shared" si="0"/>
        <v>0.33333333333333331</v>
      </c>
      <c r="Y40">
        <f t="shared" si="0"/>
        <v>0.33333333333333331</v>
      </c>
      <c r="Z40">
        <f t="shared" si="0"/>
        <v>0</v>
      </c>
      <c r="AA40">
        <f t="shared" si="0"/>
        <v>0</v>
      </c>
      <c r="AB40">
        <f t="shared" si="5"/>
        <v>1</v>
      </c>
      <c r="AD40" s="10" t="s">
        <v>49</v>
      </c>
      <c r="AE40">
        <v>16</v>
      </c>
      <c r="AF40" t="s">
        <v>17</v>
      </c>
      <c r="AG40">
        <f t="shared" ca="1" si="8"/>
        <v>1.0259040779687098E-2</v>
      </c>
      <c r="AH40">
        <f t="shared" ca="1" si="8"/>
        <v>0.97460887407027452</v>
      </c>
      <c r="AI40">
        <f t="shared" ca="1" si="8"/>
        <v>0</v>
      </c>
      <c r="AJ40">
        <f t="shared" ca="1" si="8"/>
        <v>0</v>
      </c>
      <c r="AK40">
        <f t="shared" ca="1" si="8"/>
        <v>0</v>
      </c>
      <c r="AL40">
        <f t="shared" ca="1" si="8"/>
        <v>1.5132085150038469E-2</v>
      </c>
      <c r="AM40">
        <f t="shared" ca="1" si="8"/>
        <v>1</v>
      </c>
      <c r="AN40" s="16">
        <v>0.13274255052511183</v>
      </c>
      <c r="AO40" s="10" t="s">
        <v>49</v>
      </c>
    </row>
    <row r="41" spans="1:41" ht="14.25" x14ac:dyDescent="0.45">
      <c r="A41" t="s">
        <v>97</v>
      </c>
      <c r="B41" s="2">
        <v>38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U41">
        <v>3</v>
      </c>
      <c r="V41">
        <f t="shared" si="0"/>
        <v>0.33333333333333331</v>
      </c>
      <c r="W41">
        <f t="shared" si="2"/>
        <v>0</v>
      </c>
      <c r="X41">
        <f t="shared" si="0"/>
        <v>0</v>
      </c>
      <c r="Y41">
        <f t="shared" si="0"/>
        <v>0.33333333333333331</v>
      </c>
      <c r="Z41">
        <f t="shared" si="0"/>
        <v>0</v>
      </c>
      <c r="AA41">
        <f t="shared" si="0"/>
        <v>0.33333333333333331</v>
      </c>
      <c r="AB41">
        <f t="shared" si="5"/>
        <v>1</v>
      </c>
      <c r="AE41">
        <v>17</v>
      </c>
      <c r="AF41" t="s">
        <v>50</v>
      </c>
      <c r="AG41">
        <f t="shared" ca="1" si="8"/>
        <v>6.7564880886995284E-3</v>
      </c>
      <c r="AH41">
        <f t="shared" ca="1" si="8"/>
        <v>0.87244278526680785</v>
      </c>
      <c r="AI41">
        <f t="shared" ca="1" si="8"/>
        <v>5.5596016256214346E-2</v>
      </c>
      <c r="AJ41">
        <f t="shared" ca="1" si="8"/>
        <v>1.6011556674854193E-2</v>
      </c>
      <c r="AK41">
        <f t="shared" ca="1" si="8"/>
        <v>1.4561051890388563E-3</v>
      </c>
      <c r="AL41">
        <f t="shared" ca="1" si="8"/>
        <v>4.77370485243854E-2</v>
      </c>
      <c r="AM41">
        <f t="shared" ca="1" si="8"/>
        <v>1</v>
      </c>
      <c r="AN41" s="16">
        <v>0.12405027874894264</v>
      </c>
      <c r="AO41" s="18" t="s">
        <v>51</v>
      </c>
    </row>
    <row r="42" spans="1:41" ht="14.25" x14ac:dyDescent="0.45">
      <c r="A42" t="s">
        <v>98</v>
      </c>
      <c r="B42" s="2">
        <v>39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U42">
        <v>3</v>
      </c>
      <c r="V42">
        <f t="shared" si="0"/>
        <v>0.33333333333333331</v>
      </c>
      <c r="W42">
        <f t="shared" si="2"/>
        <v>0</v>
      </c>
      <c r="X42">
        <f t="shared" si="0"/>
        <v>0</v>
      </c>
      <c r="Y42">
        <f t="shared" si="0"/>
        <v>0.33333333333333331</v>
      </c>
      <c r="Z42">
        <f t="shared" si="0"/>
        <v>0</v>
      </c>
      <c r="AA42">
        <f t="shared" si="0"/>
        <v>0</v>
      </c>
      <c r="AB42">
        <f t="shared" si="5"/>
        <v>0.66666666666666663</v>
      </c>
    </row>
    <row r="43" spans="1:41" ht="14.25" x14ac:dyDescent="0.45">
      <c r="A43" t="s">
        <v>99</v>
      </c>
      <c r="B43" s="2">
        <v>40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U43">
        <v>3</v>
      </c>
      <c r="V43">
        <f t="shared" si="0"/>
        <v>0.33333333333333331</v>
      </c>
      <c r="W43">
        <f t="shared" si="2"/>
        <v>0</v>
      </c>
      <c r="X43">
        <f t="shared" si="0"/>
        <v>0.33333333333333331</v>
      </c>
      <c r="Y43">
        <f t="shared" si="0"/>
        <v>0</v>
      </c>
      <c r="Z43">
        <f t="shared" si="0"/>
        <v>0</v>
      </c>
      <c r="AA43">
        <f t="shared" si="0"/>
        <v>0.33333333333333331</v>
      </c>
      <c r="AB43">
        <f t="shared" si="5"/>
        <v>1</v>
      </c>
      <c r="AG43" s="20" t="s">
        <v>52</v>
      </c>
    </row>
    <row r="44" spans="1:41" ht="26.65" x14ac:dyDescent="0.45">
      <c r="A44" t="s">
        <v>100</v>
      </c>
      <c r="B44" s="2">
        <v>41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U44">
        <v>3</v>
      </c>
      <c r="V44">
        <f t="shared" si="0"/>
        <v>0.33333333333333331</v>
      </c>
      <c r="W44">
        <f t="shared" si="2"/>
        <v>0</v>
      </c>
      <c r="X44">
        <f t="shared" si="0"/>
        <v>0.33333333333333331</v>
      </c>
      <c r="Y44">
        <f t="shared" si="0"/>
        <v>0</v>
      </c>
      <c r="Z44">
        <f t="shared" si="0"/>
        <v>0</v>
      </c>
      <c r="AA44">
        <f t="shared" si="0"/>
        <v>0</v>
      </c>
      <c r="AB44">
        <f t="shared" ref="AB44:AB82" si="9">SUM(V44:AA44)</f>
        <v>0.66666666666666663</v>
      </c>
      <c r="AD44" s="21" t="s">
        <v>53</v>
      </c>
      <c r="AE44" s="10"/>
      <c r="AF44" s="10"/>
      <c r="AG44" s="6" t="s">
        <v>19</v>
      </c>
      <c r="AH44" s="6" t="s">
        <v>20</v>
      </c>
      <c r="AI44" s="6" t="s">
        <v>21</v>
      </c>
      <c r="AJ44" s="6" t="s">
        <v>22</v>
      </c>
      <c r="AK44" s="6" t="s">
        <v>26</v>
      </c>
      <c r="AL44" s="6" t="s">
        <v>24</v>
      </c>
      <c r="AM44" s="5" t="s">
        <v>18</v>
      </c>
      <c r="AN44" s="22" t="s">
        <v>33</v>
      </c>
    </row>
    <row r="45" spans="1:41" ht="14.25" x14ac:dyDescent="0.45">
      <c r="A45" t="s">
        <v>101</v>
      </c>
      <c r="B45" s="2">
        <v>42</v>
      </c>
      <c r="C45" s="8">
        <v>120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120</v>
      </c>
      <c r="U45">
        <v>3</v>
      </c>
      <c r="V45">
        <f t="shared" si="0"/>
        <v>0.33333333333333331</v>
      </c>
      <c r="W45">
        <f t="shared" si="2"/>
        <v>0</v>
      </c>
      <c r="X45">
        <f t="shared" si="0"/>
        <v>0</v>
      </c>
      <c r="Y45">
        <f t="shared" si="0"/>
        <v>0</v>
      </c>
      <c r="Z45">
        <f t="shared" si="0"/>
        <v>0</v>
      </c>
      <c r="AA45">
        <f t="shared" si="0"/>
        <v>0.33333333333333331</v>
      </c>
      <c r="AB45">
        <f t="shared" si="9"/>
        <v>0.66666666666666663</v>
      </c>
      <c r="AD45" s="23">
        <f>MATCH(AF45,$AF$25:AF40,0)</f>
        <v>1</v>
      </c>
      <c r="AE45" s="24" t="s">
        <v>54</v>
      </c>
      <c r="AF45" s="10" t="s">
        <v>2</v>
      </c>
      <c r="AG45" s="25">
        <f t="shared" ref="AG45:AL54" ca="1" si="10">INDEX(AG$25:AG$41,$AD45,1)</f>
        <v>1.9117842159264237E-2</v>
      </c>
      <c r="AH45" s="25">
        <f t="shared" ca="1" si="10"/>
        <v>0.88609366695965341</v>
      </c>
      <c r="AI45" s="25">
        <f t="shared" ca="1" si="10"/>
        <v>5.3294975534866514E-2</v>
      </c>
      <c r="AJ45" s="25">
        <f t="shared" ca="1" si="10"/>
        <v>1.1696790918684799E-2</v>
      </c>
      <c r="AK45" s="25">
        <f t="shared" ca="1" si="10"/>
        <v>0</v>
      </c>
      <c r="AL45" s="25">
        <f t="shared" ca="1" si="10"/>
        <v>2.9796724427531049E-2</v>
      </c>
      <c r="AM45" s="25">
        <f ca="1">SUM(AG45:AL45)</f>
        <v>1</v>
      </c>
      <c r="AN45" s="25">
        <f t="shared" ref="AN45:AN54" si="11">INDEX(AN$25:AN$41,$AD45,1)</f>
        <v>0.12231844604136666</v>
      </c>
    </row>
    <row r="46" spans="1:41" ht="14.25" x14ac:dyDescent="0.45">
      <c r="A46" t="s">
        <v>102</v>
      </c>
      <c r="B46" s="2">
        <v>43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U46">
        <v>3</v>
      </c>
      <c r="V46">
        <f t="shared" si="0"/>
        <v>0</v>
      </c>
      <c r="W46">
        <f t="shared" si="2"/>
        <v>0.8</v>
      </c>
      <c r="X46">
        <f t="shared" si="0"/>
        <v>9.9999999999999978E-2</v>
      </c>
      <c r="Y46">
        <f t="shared" si="0"/>
        <v>9.9999999999999978E-2</v>
      </c>
      <c r="Z46">
        <f t="shared" si="0"/>
        <v>0</v>
      </c>
      <c r="AA46">
        <f t="shared" si="0"/>
        <v>0</v>
      </c>
      <c r="AB46">
        <f t="shared" si="9"/>
        <v>1</v>
      </c>
      <c r="AD46" s="23">
        <f>MATCH(AF46,$AF$25:AF41,0)</f>
        <v>2</v>
      </c>
      <c r="AE46" s="24" t="s">
        <v>55</v>
      </c>
      <c r="AF46" s="10" t="s">
        <v>3</v>
      </c>
      <c r="AG46" s="25">
        <f t="shared" ca="1" si="10"/>
        <v>1.3918666774832824E-2</v>
      </c>
      <c r="AH46" s="25">
        <f t="shared" ca="1" si="10"/>
        <v>0.8881407396247406</v>
      </c>
      <c r="AI46" s="25">
        <f t="shared" ca="1" si="10"/>
        <v>6.107524887874187E-2</v>
      </c>
      <c r="AJ46" s="25">
        <f t="shared" ca="1" si="10"/>
        <v>1.5066000672175414E-2</v>
      </c>
      <c r="AK46" s="25">
        <f t="shared" ca="1" si="10"/>
        <v>0</v>
      </c>
      <c r="AL46" s="25">
        <f t="shared" ca="1" si="10"/>
        <v>2.1799344049509194E-2</v>
      </c>
      <c r="AM46" s="25">
        <f t="shared" ref="AM46:AM54" ca="1" si="12">SUM(AG46:AL46)</f>
        <v>0.99999999999999989</v>
      </c>
      <c r="AN46" s="25">
        <f t="shared" si="11"/>
        <v>0.13097262502717263</v>
      </c>
    </row>
    <row r="47" spans="1:41" ht="14.25" x14ac:dyDescent="0.45">
      <c r="A47" t="s">
        <v>103</v>
      </c>
      <c r="B47" s="2">
        <v>44</v>
      </c>
      <c r="C47" s="8">
        <v>0</v>
      </c>
      <c r="D47" s="8">
        <v>0</v>
      </c>
      <c r="E47" s="8">
        <v>0</v>
      </c>
      <c r="F47" s="8">
        <v>38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240</v>
      </c>
      <c r="O47" s="8">
        <v>0</v>
      </c>
      <c r="P47" s="8">
        <v>0</v>
      </c>
      <c r="Q47" s="8">
        <v>0</v>
      </c>
      <c r="R47" s="8">
        <v>0</v>
      </c>
      <c r="S47" s="8">
        <v>278</v>
      </c>
      <c r="U47">
        <v>3</v>
      </c>
      <c r="V47">
        <f t="shared" si="0"/>
        <v>0</v>
      </c>
      <c r="W47">
        <f t="shared" si="2"/>
        <v>0.8</v>
      </c>
      <c r="X47">
        <f t="shared" si="0"/>
        <v>0</v>
      </c>
      <c r="Y47">
        <f t="shared" si="0"/>
        <v>9.9999999999999978E-2</v>
      </c>
      <c r="Z47">
        <f t="shared" si="0"/>
        <v>0</v>
      </c>
      <c r="AA47">
        <f t="shared" si="0"/>
        <v>9.9999999999999978E-2</v>
      </c>
      <c r="AB47">
        <f t="shared" si="9"/>
        <v>1</v>
      </c>
      <c r="AD47" s="23">
        <f>MATCH(AF47,$AF$25:AF42,0)</f>
        <v>7</v>
      </c>
      <c r="AE47" s="24" t="s">
        <v>56</v>
      </c>
      <c r="AF47" s="10" t="s">
        <v>8</v>
      </c>
      <c r="AG47" s="25">
        <f t="shared" ca="1" si="10"/>
        <v>4.5032625677786957E-3</v>
      </c>
      <c r="AH47" s="25">
        <f t="shared" ca="1" si="10"/>
        <v>0.79584597003951851</v>
      </c>
      <c r="AI47" s="25">
        <f t="shared" ca="1" si="10"/>
        <v>0.19046043562172596</v>
      </c>
      <c r="AJ47" s="25">
        <f t="shared" ca="1" si="10"/>
        <v>7.3522654167815461E-3</v>
      </c>
      <c r="AK47" s="25">
        <f t="shared" ca="1" si="10"/>
        <v>0</v>
      </c>
      <c r="AL47" s="25">
        <f t="shared" ca="1" si="10"/>
        <v>1.8380663541953865E-3</v>
      </c>
      <c r="AM47" s="25">
        <f t="shared" ca="1" si="12"/>
        <v>1.0000000000000002</v>
      </c>
      <c r="AN47" s="25">
        <f t="shared" si="11"/>
        <v>0.15203556301948498</v>
      </c>
    </row>
    <row r="48" spans="1:41" ht="14.25" x14ac:dyDescent="0.45">
      <c r="A48" t="s">
        <v>104</v>
      </c>
      <c r="B48" s="2">
        <v>45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U48">
        <v>3</v>
      </c>
      <c r="V48">
        <f t="shared" si="0"/>
        <v>0</v>
      </c>
      <c r="W48">
        <f t="shared" si="2"/>
        <v>0.8</v>
      </c>
      <c r="X48">
        <f t="shared" si="0"/>
        <v>0</v>
      </c>
      <c r="Y48">
        <f t="shared" si="0"/>
        <v>9.9999999999999978E-2</v>
      </c>
      <c r="Z48">
        <f t="shared" si="0"/>
        <v>0</v>
      </c>
      <c r="AA48">
        <f t="shared" si="0"/>
        <v>0</v>
      </c>
      <c r="AB48">
        <f t="shared" si="9"/>
        <v>0.9</v>
      </c>
      <c r="AD48" s="23">
        <f>MATCH(AF48,$AF$25:AF43,0)</f>
        <v>8</v>
      </c>
      <c r="AE48" s="24" t="s">
        <v>57</v>
      </c>
      <c r="AF48" s="10" t="s">
        <v>9</v>
      </c>
      <c r="AG48" s="25">
        <f t="shared" ca="1" si="10"/>
        <v>0</v>
      </c>
      <c r="AH48" s="25">
        <f t="shared" ca="1" si="10"/>
        <v>0.76926989592299855</v>
      </c>
      <c r="AI48" s="25">
        <f t="shared" ca="1" si="10"/>
        <v>0.23073010407700129</v>
      </c>
      <c r="AJ48" s="25">
        <f t="shared" ca="1" si="10"/>
        <v>0</v>
      </c>
      <c r="AK48" s="25">
        <f t="shared" ca="1" si="10"/>
        <v>0</v>
      </c>
      <c r="AL48" s="25">
        <f t="shared" ca="1" si="10"/>
        <v>0</v>
      </c>
      <c r="AM48" s="25">
        <f t="shared" ca="1" si="12"/>
        <v>0.99999999999999978</v>
      </c>
      <c r="AN48" s="25">
        <f t="shared" si="11"/>
        <v>0.141994337152994</v>
      </c>
    </row>
    <row r="49" spans="1:40" ht="14.25" x14ac:dyDescent="0.45">
      <c r="A49" t="s">
        <v>105</v>
      </c>
      <c r="B49" s="2">
        <v>46</v>
      </c>
      <c r="C49" s="8">
        <v>325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2891</v>
      </c>
      <c r="O49" s="8">
        <v>297</v>
      </c>
      <c r="P49" s="8">
        <v>3250</v>
      </c>
      <c r="Q49" s="8">
        <v>0</v>
      </c>
      <c r="R49" s="8">
        <v>0</v>
      </c>
      <c r="S49" s="8">
        <v>6763</v>
      </c>
      <c r="U49">
        <v>3</v>
      </c>
      <c r="V49">
        <f t="shared" si="0"/>
        <v>0</v>
      </c>
      <c r="W49">
        <f t="shared" si="2"/>
        <v>0.8</v>
      </c>
      <c r="X49">
        <f t="shared" si="0"/>
        <v>9.9999999999999978E-2</v>
      </c>
      <c r="Y49">
        <f t="shared" si="0"/>
        <v>0</v>
      </c>
      <c r="Z49">
        <f t="shared" si="0"/>
        <v>0</v>
      </c>
      <c r="AA49">
        <f t="shared" si="0"/>
        <v>9.9999999999999978E-2</v>
      </c>
      <c r="AB49">
        <f t="shared" si="9"/>
        <v>1</v>
      </c>
      <c r="AD49" s="23">
        <f>MATCH(AF49,$AF$25:AF44,0)</f>
        <v>9</v>
      </c>
      <c r="AE49" s="24" t="s">
        <v>58</v>
      </c>
      <c r="AF49" s="10" t="s">
        <v>10</v>
      </c>
      <c r="AG49" s="25">
        <f t="shared" ca="1" si="10"/>
        <v>1.6692577751501746E-2</v>
      </c>
      <c r="AH49" s="25">
        <f t="shared" ca="1" si="10"/>
        <v>0.79555059230550262</v>
      </c>
      <c r="AI49" s="25">
        <f t="shared" ca="1" si="10"/>
        <v>8.2222076244279491E-2</v>
      </c>
      <c r="AJ49" s="25">
        <f t="shared" ca="1" si="10"/>
        <v>7.0872291196800163E-2</v>
      </c>
      <c r="AK49" s="25">
        <f t="shared" ca="1" si="10"/>
        <v>0</v>
      </c>
      <c r="AL49" s="25">
        <f t="shared" ca="1" si="10"/>
        <v>3.4662462501915958E-2</v>
      </c>
      <c r="AM49" s="25">
        <f t="shared" ca="1" si="12"/>
        <v>1</v>
      </c>
      <c r="AN49" s="25">
        <f t="shared" si="11"/>
        <v>0.12477224598894157</v>
      </c>
    </row>
    <row r="50" spans="1:40" ht="14.25" x14ac:dyDescent="0.45">
      <c r="A50" t="s">
        <v>106</v>
      </c>
      <c r="B50" s="2">
        <v>47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U50">
        <v>3</v>
      </c>
      <c r="V50">
        <f t="shared" ref="V50:V82" si="13">IF(ISNUMBER(SEARCH(V$2,$A50)),IF($W50&gt;0,(1-$W50)/($U50-1),1/$U50),0)</f>
        <v>0</v>
      </c>
      <c r="W50">
        <f t="shared" si="2"/>
        <v>0.8</v>
      </c>
      <c r="X50">
        <f t="shared" ref="X50:AA65" si="14">IF(ISNUMBER(SEARCH(X$2,$A50)),IF($W50&gt;0,(1-$W50)/($U50-1),1/$U50),0)</f>
        <v>9.9999999999999978E-2</v>
      </c>
      <c r="Y50">
        <f t="shared" si="14"/>
        <v>0</v>
      </c>
      <c r="Z50">
        <f t="shared" si="14"/>
        <v>0</v>
      </c>
      <c r="AA50">
        <f t="shared" si="14"/>
        <v>0</v>
      </c>
      <c r="AB50">
        <f t="shared" si="9"/>
        <v>0.9</v>
      </c>
      <c r="AD50" s="23">
        <f>MATCH(AF50,$AF$25:AF45,0)</f>
        <v>12</v>
      </c>
      <c r="AE50" s="24" t="s">
        <v>59</v>
      </c>
      <c r="AF50" s="10" t="s">
        <v>13</v>
      </c>
      <c r="AG50" s="25">
        <f t="shared" ca="1" si="10"/>
        <v>3.7390274760550073E-3</v>
      </c>
      <c r="AH50" s="25">
        <f t="shared" ca="1" si="10"/>
        <v>0.88316698525692772</v>
      </c>
      <c r="AI50" s="25">
        <f t="shared" ca="1" si="10"/>
        <v>7.4092162679578397E-2</v>
      </c>
      <c r="AJ50" s="25">
        <f t="shared" ca="1" si="10"/>
        <v>1.3341661606419536E-2</v>
      </c>
      <c r="AK50" s="25">
        <f t="shared" ca="1" si="10"/>
        <v>0</v>
      </c>
      <c r="AL50" s="25">
        <f t="shared" ca="1" si="10"/>
        <v>2.566016298101936E-2</v>
      </c>
      <c r="AM50" s="25">
        <f t="shared" ca="1" si="12"/>
        <v>1</v>
      </c>
      <c r="AN50" s="25">
        <f t="shared" si="11"/>
        <v>0.12056186199270959</v>
      </c>
    </row>
    <row r="51" spans="1:40" ht="14.25" x14ac:dyDescent="0.45">
      <c r="A51" t="s">
        <v>107</v>
      </c>
      <c r="B51" s="2">
        <v>48</v>
      </c>
      <c r="C51" s="8">
        <v>0</v>
      </c>
      <c r="D51" s="8">
        <v>0</v>
      </c>
      <c r="E51" s="8">
        <v>0</v>
      </c>
      <c r="F51" s="8">
        <v>120</v>
      </c>
      <c r="G51" s="8">
        <v>0</v>
      </c>
      <c r="H51" s="8">
        <v>97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345</v>
      </c>
      <c r="O51" s="8">
        <v>1600</v>
      </c>
      <c r="P51" s="8">
        <v>872</v>
      </c>
      <c r="Q51" s="8">
        <v>0</v>
      </c>
      <c r="R51" s="8">
        <v>0</v>
      </c>
      <c r="S51" s="8">
        <v>3034</v>
      </c>
      <c r="U51">
        <v>3</v>
      </c>
      <c r="V51">
        <f t="shared" si="13"/>
        <v>0</v>
      </c>
      <c r="W51">
        <f t="shared" si="2"/>
        <v>0.8</v>
      </c>
      <c r="X51">
        <f t="shared" si="14"/>
        <v>0</v>
      </c>
      <c r="Y51">
        <f t="shared" si="14"/>
        <v>0</v>
      </c>
      <c r="Z51">
        <f t="shared" si="14"/>
        <v>0</v>
      </c>
      <c r="AA51">
        <f t="shared" si="14"/>
        <v>9.9999999999999978E-2</v>
      </c>
      <c r="AB51">
        <f t="shared" si="9"/>
        <v>0.9</v>
      </c>
      <c r="AD51" s="23">
        <f>MATCH(AF51,$AF$25:AF46,0)</f>
        <v>13</v>
      </c>
      <c r="AE51" s="24" t="s">
        <v>60</v>
      </c>
      <c r="AF51" s="10" t="s">
        <v>14</v>
      </c>
      <c r="AG51" s="25">
        <f t="shared" ca="1" si="10"/>
        <v>4.3011415160272388E-3</v>
      </c>
      <c r="AH51" s="25">
        <f t="shared" ca="1" si="10"/>
        <v>0.88568763392934502</v>
      </c>
      <c r="AI51" s="25">
        <f t="shared" ca="1" si="10"/>
        <v>1.5982957159937389E-2</v>
      </c>
      <c r="AJ51" s="25">
        <f t="shared" ca="1" si="10"/>
        <v>1.7760017866872545E-2</v>
      </c>
      <c r="AK51" s="25">
        <f t="shared" ca="1" si="10"/>
        <v>3.4655571749548034E-3</v>
      </c>
      <c r="AL51" s="25">
        <f t="shared" ca="1" si="10"/>
        <v>7.2802692352863033E-2</v>
      </c>
      <c r="AM51" s="25">
        <f t="shared" ca="1" si="12"/>
        <v>1</v>
      </c>
      <c r="AN51" s="25">
        <f t="shared" si="11"/>
        <v>0.12342622309141697</v>
      </c>
    </row>
    <row r="52" spans="1:40" ht="14.25" x14ac:dyDescent="0.45">
      <c r="A52" t="s">
        <v>108</v>
      </c>
      <c r="B52" s="2">
        <v>49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U52">
        <v>3</v>
      </c>
      <c r="V52">
        <f t="shared" si="13"/>
        <v>0</v>
      </c>
      <c r="W52">
        <f t="shared" si="2"/>
        <v>0</v>
      </c>
      <c r="X52">
        <f t="shared" si="14"/>
        <v>0.33333333333333331</v>
      </c>
      <c r="Y52">
        <f t="shared" si="14"/>
        <v>0.33333333333333331</v>
      </c>
      <c r="Z52">
        <f t="shared" si="14"/>
        <v>0</v>
      </c>
      <c r="AA52">
        <f t="shared" si="14"/>
        <v>0.33333333333333331</v>
      </c>
      <c r="AB52">
        <f t="shared" si="9"/>
        <v>1</v>
      </c>
      <c r="AD52" s="23">
        <f>MATCH(AF52,$AF$25:AF47,0)</f>
        <v>14</v>
      </c>
      <c r="AE52" s="24" t="s">
        <v>61</v>
      </c>
      <c r="AF52" s="10" t="s">
        <v>15</v>
      </c>
      <c r="AG52" s="25">
        <f t="shared" ca="1" si="10"/>
        <v>4.96641792279929E-3</v>
      </c>
      <c r="AH52" s="25">
        <f t="shared" ca="1" si="10"/>
        <v>0.87406086592878418</v>
      </c>
      <c r="AI52" s="25">
        <f t="shared" ca="1" si="10"/>
        <v>5.3404716166071016E-2</v>
      </c>
      <c r="AJ52" s="25">
        <f t="shared" ca="1" si="10"/>
        <v>7.5958278117196874E-3</v>
      </c>
      <c r="AK52" s="25">
        <f t="shared" ca="1" si="10"/>
        <v>0</v>
      </c>
      <c r="AL52" s="25">
        <f t="shared" ca="1" si="10"/>
        <v>5.9972172170625858E-2</v>
      </c>
      <c r="AM52" s="25">
        <f t="shared" ca="1" si="12"/>
        <v>1</v>
      </c>
      <c r="AN52" s="25">
        <f t="shared" si="11"/>
        <v>0.12177893057890177</v>
      </c>
    </row>
    <row r="53" spans="1:40" ht="14.25" x14ac:dyDescent="0.45">
      <c r="A53" t="s">
        <v>109</v>
      </c>
      <c r="B53" s="2">
        <v>50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U53">
        <v>3</v>
      </c>
      <c r="V53">
        <f t="shared" si="13"/>
        <v>0</v>
      </c>
      <c r="W53">
        <f t="shared" si="2"/>
        <v>0</v>
      </c>
      <c r="X53">
        <f t="shared" si="14"/>
        <v>0.33333333333333331</v>
      </c>
      <c r="Y53">
        <f t="shared" si="14"/>
        <v>0.33333333333333331</v>
      </c>
      <c r="Z53">
        <f t="shared" si="14"/>
        <v>0</v>
      </c>
      <c r="AA53">
        <f t="shared" si="14"/>
        <v>0</v>
      </c>
      <c r="AB53">
        <f t="shared" si="9"/>
        <v>0.66666666666666663</v>
      </c>
      <c r="AD53" s="23">
        <f>MATCH(AF53,$AF$25:AF48,0)</f>
        <v>15</v>
      </c>
      <c r="AE53" s="24" t="s">
        <v>62</v>
      </c>
      <c r="AF53" s="10" t="s">
        <v>16</v>
      </c>
      <c r="AG53" s="25">
        <f t="shared" ca="1" si="10"/>
        <v>2.9252596167909893E-3</v>
      </c>
      <c r="AH53" s="25">
        <f t="shared" ca="1" si="10"/>
        <v>0.56194237238554923</v>
      </c>
      <c r="AI53" s="25">
        <f t="shared" ca="1" si="10"/>
        <v>0.31446540880503149</v>
      </c>
      <c r="AJ53" s="25">
        <f t="shared" ca="1" si="10"/>
        <v>6.386816829993662E-2</v>
      </c>
      <c r="AK53" s="25">
        <f t="shared" ca="1" si="10"/>
        <v>0</v>
      </c>
      <c r="AL53" s="25">
        <f t="shared" ca="1" si="10"/>
        <v>5.6798790892691728E-2</v>
      </c>
      <c r="AM53" s="25">
        <f t="shared" ca="1" si="12"/>
        <v>1</v>
      </c>
      <c r="AN53" s="25">
        <f t="shared" si="11"/>
        <v>0.13323953515365769</v>
      </c>
    </row>
    <row r="54" spans="1:40" ht="14.25" x14ac:dyDescent="0.45">
      <c r="A54" t="s">
        <v>110</v>
      </c>
      <c r="B54" s="2">
        <v>51</v>
      </c>
      <c r="C54" s="8">
        <v>0</v>
      </c>
      <c r="D54" s="8">
        <v>80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80</v>
      </c>
      <c r="U54">
        <v>3</v>
      </c>
      <c r="V54">
        <f t="shared" si="13"/>
        <v>0</v>
      </c>
      <c r="W54">
        <f t="shared" si="2"/>
        <v>0</v>
      </c>
      <c r="X54">
        <f t="shared" si="14"/>
        <v>0</v>
      </c>
      <c r="Y54">
        <f t="shared" si="14"/>
        <v>0.33333333333333331</v>
      </c>
      <c r="Z54">
        <f t="shared" si="14"/>
        <v>0</v>
      </c>
      <c r="AA54">
        <f t="shared" si="14"/>
        <v>0.33333333333333331</v>
      </c>
      <c r="AB54">
        <f t="shared" si="9"/>
        <v>0.66666666666666663</v>
      </c>
      <c r="AD54" s="15">
        <v>17</v>
      </c>
      <c r="AE54" s="10" t="s">
        <v>63</v>
      </c>
      <c r="AF54" s="10"/>
      <c r="AG54" s="25">
        <f t="shared" ca="1" si="10"/>
        <v>6.7564880886995284E-3</v>
      </c>
      <c r="AH54" s="25">
        <f t="shared" ca="1" si="10"/>
        <v>0.87244278526680785</v>
      </c>
      <c r="AI54" s="25">
        <f t="shared" ca="1" si="10"/>
        <v>5.5596016256214346E-2</v>
      </c>
      <c r="AJ54" s="25">
        <f t="shared" ca="1" si="10"/>
        <v>1.6011556674854193E-2</v>
      </c>
      <c r="AK54" s="25">
        <f t="shared" ca="1" si="10"/>
        <v>1.4561051890388563E-3</v>
      </c>
      <c r="AL54" s="25">
        <f t="shared" ca="1" si="10"/>
        <v>4.77370485243854E-2</v>
      </c>
      <c r="AM54" s="25">
        <f t="shared" ca="1" si="12"/>
        <v>1.0000000000000002</v>
      </c>
      <c r="AN54" s="25">
        <f t="shared" si="11"/>
        <v>0.12405027874894264</v>
      </c>
    </row>
    <row r="55" spans="1:40" ht="14.25" x14ac:dyDescent="0.45">
      <c r="A55" t="s">
        <v>111</v>
      </c>
      <c r="B55" s="2">
        <v>52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240</v>
      </c>
      <c r="Q55" s="8">
        <v>0</v>
      </c>
      <c r="R55" s="8">
        <v>0</v>
      </c>
      <c r="S55" s="8">
        <v>240</v>
      </c>
      <c r="U55">
        <v>3</v>
      </c>
      <c r="V55">
        <f t="shared" si="13"/>
        <v>0</v>
      </c>
      <c r="W55">
        <f t="shared" si="2"/>
        <v>0</v>
      </c>
      <c r="X55">
        <f t="shared" si="14"/>
        <v>0.33333333333333331</v>
      </c>
      <c r="Y55">
        <f t="shared" si="14"/>
        <v>0</v>
      </c>
      <c r="Z55">
        <f t="shared" si="14"/>
        <v>0</v>
      </c>
      <c r="AA55">
        <f t="shared" si="14"/>
        <v>0.33333333333333331</v>
      </c>
      <c r="AB55">
        <f t="shared" si="9"/>
        <v>0.66666666666666663</v>
      </c>
    </row>
    <row r="56" spans="1:40" ht="14.25" x14ac:dyDescent="0.45">
      <c r="A56" t="s">
        <v>112</v>
      </c>
      <c r="B56" s="2">
        <v>53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U56">
        <v>4</v>
      </c>
      <c r="V56">
        <f t="shared" si="13"/>
        <v>6.6666666666666652E-2</v>
      </c>
      <c r="W56">
        <f t="shared" si="2"/>
        <v>0.8</v>
      </c>
      <c r="X56">
        <f t="shared" si="14"/>
        <v>6.6666666666666652E-2</v>
      </c>
      <c r="Y56">
        <f t="shared" si="14"/>
        <v>6.6666666666666652E-2</v>
      </c>
      <c r="Z56">
        <f t="shared" si="14"/>
        <v>0</v>
      </c>
      <c r="AA56">
        <f t="shared" si="14"/>
        <v>0</v>
      </c>
      <c r="AB56">
        <f t="shared" si="9"/>
        <v>1</v>
      </c>
    </row>
    <row r="57" spans="1:40" ht="14.25" x14ac:dyDescent="0.45">
      <c r="A57" t="s">
        <v>113</v>
      </c>
      <c r="B57" s="2">
        <v>54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U57">
        <v>4</v>
      </c>
      <c r="V57">
        <f t="shared" si="13"/>
        <v>6.6666666666666652E-2</v>
      </c>
      <c r="W57">
        <f t="shared" si="2"/>
        <v>0.8</v>
      </c>
      <c r="X57">
        <f t="shared" si="14"/>
        <v>0</v>
      </c>
      <c r="Y57">
        <f t="shared" si="14"/>
        <v>6.6666666666666652E-2</v>
      </c>
      <c r="Z57">
        <f t="shared" si="14"/>
        <v>0</v>
      </c>
      <c r="AA57">
        <f t="shared" si="14"/>
        <v>6.6666666666666652E-2</v>
      </c>
      <c r="AB57">
        <f t="shared" si="9"/>
        <v>1</v>
      </c>
    </row>
    <row r="58" spans="1:40" ht="26.25" x14ac:dyDescent="0.45">
      <c r="A58" t="s">
        <v>114</v>
      </c>
      <c r="B58" s="2">
        <v>55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U58">
        <v>4</v>
      </c>
      <c r="V58">
        <f t="shared" si="13"/>
        <v>6.6666666666666652E-2</v>
      </c>
      <c r="W58">
        <f t="shared" si="2"/>
        <v>0.8</v>
      </c>
      <c r="X58">
        <f t="shared" si="14"/>
        <v>0</v>
      </c>
      <c r="Y58">
        <f t="shared" si="14"/>
        <v>6.6666666666666652E-2</v>
      </c>
      <c r="Z58">
        <f t="shared" si="14"/>
        <v>0</v>
      </c>
      <c r="AA58">
        <f t="shared" si="14"/>
        <v>0</v>
      </c>
      <c r="AB58">
        <f t="shared" si="9"/>
        <v>0.93333333333333335</v>
      </c>
      <c r="AE58" s="26" t="s">
        <v>64</v>
      </c>
      <c r="AF58" s="27" t="s">
        <v>19</v>
      </c>
      <c r="AG58" s="27" t="s">
        <v>20</v>
      </c>
      <c r="AH58" s="27" t="s">
        <v>21</v>
      </c>
      <c r="AI58" s="28" t="s">
        <v>22</v>
      </c>
      <c r="AJ58" s="28" t="s">
        <v>23</v>
      </c>
      <c r="AK58" s="27" t="s">
        <v>24</v>
      </c>
      <c r="AL58" s="27" t="s">
        <v>65</v>
      </c>
    </row>
    <row r="59" spans="1:40" ht="14.25" x14ac:dyDescent="0.45">
      <c r="A59" t="s">
        <v>115</v>
      </c>
      <c r="B59" s="2">
        <v>56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U59">
        <v>4</v>
      </c>
      <c r="V59">
        <f t="shared" si="13"/>
        <v>6.6666666666666652E-2</v>
      </c>
      <c r="W59">
        <f t="shared" si="2"/>
        <v>0.8</v>
      </c>
      <c r="X59">
        <f t="shared" si="14"/>
        <v>6.6666666666666652E-2</v>
      </c>
      <c r="Y59">
        <f t="shared" si="14"/>
        <v>0</v>
      </c>
      <c r="Z59">
        <f t="shared" si="14"/>
        <v>0</v>
      </c>
      <c r="AA59">
        <f t="shared" si="14"/>
        <v>6.6666666666666652E-2</v>
      </c>
      <c r="AB59">
        <f t="shared" si="9"/>
        <v>1</v>
      </c>
      <c r="AE59" s="10">
        <v>2003</v>
      </c>
      <c r="AF59" s="25">
        <v>5.9687729190423124E-2</v>
      </c>
      <c r="AG59" s="25">
        <v>0.65605372830906772</v>
      </c>
      <c r="AH59" s="25">
        <v>9.350613719238729E-2</v>
      </c>
      <c r="AI59" s="25">
        <v>4.5514835391771535E-2</v>
      </c>
      <c r="AJ59" s="25">
        <v>2.2636335031190134E-2</v>
      </c>
      <c r="AK59" s="25">
        <v>0.12260123488516007</v>
      </c>
      <c r="AL59" s="29">
        <v>0.14483376200147297</v>
      </c>
    </row>
    <row r="60" spans="1:40" ht="14.25" x14ac:dyDescent="0.45">
      <c r="A60" t="s">
        <v>116</v>
      </c>
      <c r="B60" s="2">
        <v>57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U60">
        <v>4</v>
      </c>
      <c r="V60">
        <f t="shared" si="13"/>
        <v>6.6666666666666652E-2</v>
      </c>
      <c r="W60">
        <f t="shared" si="2"/>
        <v>0.8</v>
      </c>
      <c r="X60">
        <f t="shared" si="14"/>
        <v>6.6666666666666652E-2</v>
      </c>
      <c r="Y60">
        <f t="shared" si="14"/>
        <v>0</v>
      </c>
      <c r="Z60">
        <f t="shared" si="14"/>
        <v>0</v>
      </c>
      <c r="AA60">
        <f t="shared" si="14"/>
        <v>0</v>
      </c>
      <c r="AB60">
        <f t="shared" si="9"/>
        <v>0.93333333333333335</v>
      </c>
      <c r="AE60" s="10">
        <v>2004</v>
      </c>
      <c r="AF60" s="25">
        <v>5.1468563893759138E-2</v>
      </c>
      <c r="AG60" s="25">
        <v>0.62172392321131931</v>
      </c>
      <c r="AH60" s="25">
        <v>0.13967423164250747</v>
      </c>
      <c r="AI60" s="25">
        <v>2.8301607058771824E-2</v>
      </c>
      <c r="AJ60" s="25">
        <v>1.634589816699282E-2</v>
      </c>
      <c r="AK60" s="25">
        <v>0.14248577602664936</v>
      </c>
      <c r="AL60" s="25">
        <v>0.13755635248140366</v>
      </c>
    </row>
    <row r="61" spans="1:40" ht="14.25" x14ac:dyDescent="0.45">
      <c r="A61" t="s">
        <v>117</v>
      </c>
      <c r="B61" s="2">
        <v>58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192</v>
      </c>
      <c r="Q61" s="8">
        <v>0</v>
      </c>
      <c r="R61" s="8">
        <v>0</v>
      </c>
      <c r="S61" s="8">
        <v>192</v>
      </c>
      <c r="U61">
        <v>4</v>
      </c>
      <c r="V61">
        <f t="shared" si="13"/>
        <v>6.6666666666666652E-2</v>
      </c>
      <c r="W61">
        <f t="shared" si="2"/>
        <v>0.8</v>
      </c>
      <c r="X61">
        <f t="shared" si="14"/>
        <v>0</v>
      </c>
      <c r="Y61">
        <f t="shared" si="14"/>
        <v>0</v>
      </c>
      <c r="Z61">
        <f t="shared" si="14"/>
        <v>0</v>
      </c>
      <c r="AA61">
        <f t="shared" si="14"/>
        <v>6.6666666666666652E-2</v>
      </c>
      <c r="AB61">
        <f t="shared" si="9"/>
        <v>0.93333333333333335</v>
      </c>
      <c r="AE61" s="10">
        <v>2005</v>
      </c>
      <c r="AF61" s="25">
        <v>4.727005900205887E-2</v>
      </c>
      <c r="AG61" s="25">
        <v>0.69671097678378358</v>
      </c>
      <c r="AH61" s="25">
        <v>7.3970840141617575E-2</v>
      </c>
      <c r="AI61" s="25">
        <v>1.8480296187018595E-2</v>
      </c>
      <c r="AJ61" s="25">
        <v>6.0658554903662606E-2</v>
      </c>
      <c r="AK61" s="25">
        <v>0.10290927298185869</v>
      </c>
      <c r="AL61" s="25">
        <v>0.13574</v>
      </c>
    </row>
    <row r="62" spans="1:40" ht="14.25" x14ac:dyDescent="0.45">
      <c r="A62" t="s">
        <v>118</v>
      </c>
      <c r="B62" s="2">
        <v>59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U62">
        <v>4</v>
      </c>
      <c r="V62">
        <f t="shared" si="13"/>
        <v>0.25</v>
      </c>
      <c r="W62">
        <f t="shared" si="2"/>
        <v>0</v>
      </c>
      <c r="X62">
        <f t="shared" si="14"/>
        <v>0.25</v>
      </c>
      <c r="Y62">
        <f t="shared" si="14"/>
        <v>0.25</v>
      </c>
      <c r="Z62">
        <f t="shared" si="14"/>
        <v>0</v>
      </c>
      <c r="AA62">
        <f t="shared" si="14"/>
        <v>0.25</v>
      </c>
      <c r="AB62">
        <f t="shared" si="9"/>
        <v>1</v>
      </c>
      <c r="AE62" s="10">
        <v>2006</v>
      </c>
      <c r="AF62" s="25">
        <v>4.5196309557017464E-2</v>
      </c>
      <c r="AG62" s="25">
        <v>0.73011849418112584</v>
      </c>
      <c r="AH62" s="25">
        <v>7.7252414498188746E-2</v>
      </c>
      <c r="AI62" s="25">
        <v>2.598655630304595E-2</v>
      </c>
      <c r="AJ62" s="25">
        <v>2.1962947500893639E-2</v>
      </c>
      <c r="AK62" s="25">
        <v>9.9483277959728528E-2</v>
      </c>
      <c r="AL62" s="25">
        <v>0.13318409700826694</v>
      </c>
    </row>
    <row r="63" spans="1:40" ht="14.25" x14ac:dyDescent="0.45">
      <c r="A63" t="s">
        <v>119</v>
      </c>
      <c r="B63" s="2">
        <v>60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U63">
        <v>4</v>
      </c>
      <c r="V63">
        <f t="shared" si="13"/>
        <v>0.25</v>
      </c>
      <c r="W63">
        <f t="shared" si="2"/>
        <v>0</v>
      </c>
      <c r="X63">
        <f t="shared" si="14"/>
        <v>0.25</v>
      </c>
      <c r="Y63">
        <f t="shared" si="14"/>
        <v>0.25</v>
      </c>
      <c r="Z63">
        <f t="shared" si="14"/>
        <v>0</v>
      </c>
      <c r="AA63">
        <f t="shared" si="14"/>
        <v>0</v>
      </c>
      <c r="AB63">
        <f t="shared" si="9"/>
        <v>0.75</v>
      </c>
      <c r="AE63" s="10">
        <v>2007</v>
      </c>
      <c r="AF63" s="25">
        <v>4.1895473412675875E-2</v>
      </c>
      <c r="AG63" s="25">
        <v>0.81685234054542621</v>
      </c>
      <c r="AH63" s="25">
        <v>4.1412673594795057E-2</v>
      </c>
      <c r="AI63" s="25">
        <v>1.776629359293062E-2</v>
      </c>
      <c r="AJ63" s="25">
        <v>6.4837995577511935E-3</v>
      </c>
      <c r="AK63" s="25">
        <v>7.5589419296420976E-2</v>
      </c>
      <c r="AL63" s="25">
        <v>0.13185099868362044</v>
      </c>
    </row>
    <row r="64" spans="1:40" ht="14.25" x14ac:dyDescent="0.45">
      <c r="A64" t="s">
        <v>120</v>
      </c>
      <c r="B64" s="2">
        <v>61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U64">
        <v>4</v>
      </c>
      <c r="V64">
        <f t="shared" si="13"/>
        <v>0.25</v>
      </c>
      <c r="W64">
        <f t="shared" si="2"/>
        <v>0</v>
      </c>
      <c r="X64">
        <f t="shared" si="14"/>
        <v>0</v>
      </c>
      <c r="Y64">
        <f t="shared" si="14"/>
        <v>0.25</v>
      </c>
      <c r="Z64">
        <f t="shared" si="14"/>
        <v>0</v>
      </c>
      <c r="AA64">
        <f t="shared" si="14"/>
        <v>0.25</v>
      </c>
      <c r="AB64">
        <f t="shared" si="9"/>
        <v>0.75</v>
      </c>
      <c r="AE64" s="10">
        <v>2008</v>
      </c>
      <c r="AF64" s="25">
        <v>3.5142353093476915E-2</v>
      </c>
      <c r="AG64" s="25">
        <v>0.79333627725156475</v>
      </c>
      <c r="AH64" s="25">
        <v>6.6864697726424505E-2</v>
      </c>
      <c r="AI64" s="25">
        <v>1.2369286289860915E-2</v>
      </c>
      <c r="AJ64" s="25">
        <v>1.7048904113338138E-2</v>
      </c>
      <c r="AK64" s="25">
        <v>7.5238481525334758E-2</v>
      </c>
      <c r="AL64" s="25">
        <v>0.13018299419500293</v>
      </c>
    </row>
    <row r="65" spans="1:38" ht="14.25" x14ac:dyDescent="0.45">
      <c r="A65" t="s">
        <v>121</v>
      </c>
      <c r="B65" s="2">
        <v>62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U65">
        <v>4</v>
      </c>
      <c r="V65">
        <f t="shared" si="13"/>
        <v>0.25</v>
      </c>
      <c r="W65">
        <f t="shared" si="2"/>
        <v>0</v>
      </c>
      <c r="X65">
        <f t="shared" si="14"/>
        <v>0.25</v>
      </c>
      <c r="Y65">
        <f t="shared" si="14"/>
        <v>0</v>
      </c>
      <c r="Z65">
        <f t="shared" si="14"/>
        <v>0</v>
      </c>
      <c r="AA65">
        <f t="shared" si="14"/>
        <v>0.25</v>
      </c>
      <c r="AB65">
        <f t="shared" si="9"/>
        <v>0.75</v>
      </c>
      <c r="AE65" s="10">
        <v>2009</v>
      </c>
      <c r="AF65" s="25">
        <v>4.0005527024654548E-2</v>
      </c>
      <c r="AG65" s="25">
        <v>0.75846028130322773</v>
      </c>
      <c r="AH65" s="25">
        <v>9.6835304459754912E-2</v>
      </c>
      <c r="AI65" s="25">
        <v>1.6031320368065299E-2</v>
      </c>
      <c r="AJ65" s="25">
        <v>2.0416711119124548E-2</v>
      </c>
      <c r="AK65" s="25">
        <v>6.8250855725172907E-2</v>
      </c>
      <c r="AL65" s="25">
        <v>0.12934695827797527</v>
      </c>
    </row>
    <row r="66" spans="1:38" ht="14.25" x14ac:dyDescent="0.45">
      <c r="A66" t="s">
        <v>122</v>
      </c>
      <c r="B66" s="2">
        <v>63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U66">
        <v>4</v>
      </c>
      <c r="V66">
        <f t="shared" si="13"/>
        <v>0</v>
      </c>
      <c r="W66">
        <f t="shared" si="2"/>
        <v>0.8</v>
      </c>
      <c r="X66">
        <f t="shared" ref="X66:AA82" si="15">IF(ISNUMBER(SEARCH(X$2,$A66)),IF($W66&gt;0,(1-$W66)/($U66-1),1/$U66),0)</f>
        <v>6.6666666666666652E-2</v>
      </c>
      <c r="Y66">
        <f t="shared" si="15"/>
        <v>6.6666666666666652E-2</v>
      </c>
      <c r="Z66">
        <f t="shared" si="15"/>
        <v>0</v>
      </c>
      <c r="AA66">
        <f t="shared" si="15"/>
        <v>6.6666666666666652E-2</v>
      </c>
      <c r="AB66">
        <f t="shared" si="9"/>
        <v>1</v>
      </c>
      <c r="AE66" s="10">
        <v>2010</v>
      </c>
      <c r="AF66" s="25">
        <v>3.5297688588477379E-2</v>
      </c>
      <c r="AG66" s="25">
        <v>0.77187579350183566</v>
      </c>
      <c r="AH66" s="25">
        <v>0.117260023806235</v>
      </c>
      <c r="AI66" s="25">
        <v>9.0866022331376958E-3</v>
      </c>
      <c r="AJ66" s="25">
        <v>1.6610245113601933E-2</v>
      </c>
      <c r="AK66" s="25">
        <v>4.9869646756712509E-2</v>
      </c>
      <c r="AL66" s="25">
        <v>0.12927315695475178</v>
      </c>
    </row>
    <row r="67" spans="1:38" ht="14.25" x14ac:dyDescent="0.45">
      <c r="A67" t="s">
        <v>123</v>
      </c>
      <c r="B67" s="2">
        <v>64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U67">
        <v>4</v>
      </c>
      <c r="V67">
        <f t="shared" si="13"/>
        <v>0</v>
      </c>
      <c r="W67">
        <f t="shared" si="2"/>
        <v>0.8</v>
      </c>
      <c r="X67">
        <f t="shared" si="15"/>
        <v>6.6666666666666652E-2</v>
      </c>
      <c r="Y67">
        <f t="shared" si="15"/>
        <v>6.6666666666666652E-2</v>
      </c>
      <c r="Z67">
        <f t="shared" si="15"/>
        <v>0</v>
      </c>
      <c r="AA67">
        <f t="shared" si="15"/>
        <v>0</v>
      </c>
      <c r="AB67">
        <f t="shared" si="9"/>
        <v>0.93333333333333335</v>
      </c>
      <c r="AE67" s="10">
        <v>2011</v>
      </c>
      <c r="AF67" s="25">
        <v>3.1223424277236903E-2</v>
      </c>
      <c r="AG67" s="25">
        <v>0.79291997493781075</v>
      </c>
      <c r="AH67" s="25">
        <v>9.9855881877795219E-2</v>
      </c>
      <c r="AI67" s="25">
        <v>7.0193835373194161E-3</v>
      </c>
      <c r="AJ67" s="25">
        <v>9.8435583747798656E-3</v>
      </c>
      <c r="AK67" s="25">
        <v>5.9137776995057713E-2</v>
      </c>
      <c r="AL67" s="25">
        <v>0.12761650630025809</v>
      </c>
    </row>
    <row r="68" spans="1:38" ht="14.25" x14ac:dyDescent="0.45">
      <c r="A68" t="s">
        <v>124</v>
      </c>
      <c r="B68" s="2">
        <v>65</v>
      </c>
      <c r="C68" s="8">
        <v>0</v>
      </c>
      <c r="D68" s="8">
        <v>0</v>
      </c>
      <c r="E68" s="8">
        <v>125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125</v>
      </c>
      <c r="U68">
        <v>4</v>
      </c>
      <c r="V68">
        <f t="shared" si="13"/>
        <v>0</v>
      </c>
      <c r="W68">
        <f t="shared" si="2"/>
        <v>0.8</v>
      </c>
      <c r="X68">
        <f t="shared" si="15"/>
        <v>0</v>
      </c>
      <c r="Y68">
        <f t="shared" si="15"/>
        <v>6.6666666666666652E-2</v>
      </c>
      <c r="Z68">
        <f t="shared" si="15"/>
        <v>0</v>
      </c>
      <c r="AA68">
        <f t="shared" si="15"/>
        <v>6.6666666666666652E-2</v>
      </c>
      <c r="AB68">
        <f t="shared" si="9"/>
        <v>0.93333333333333335</v>
      </c>
      <c r="AE68" s="10">
        <v>2012</v>
      </c>
      <c r="AF68" s="25">
        <v>2.8111366040641631E-2</v>
      </c>
      <c r="AG68" s="25">
        <v>0.82862533742210298</v>
      </c>
      <c r="AH68" s="25">
        <v>8.0497581885899061E-2</v>
      </c>
      <c r="AI68" s="25">
        <v>9.0741198394607495E-3</v>
      </c>
      <c r="AJ68" s="25">
        <v>8.9464177472642018E-3</v>
      </c>
      <c r="AK68" s="25">
        <v>4.4745177064631533E-2</v>
      </c>
      <c r="AL68" s="25">
        <v>0.12684026329197473</v>
      </c>
    </row>
    <row r="69" spans="1:38" ht="14.25" x14ac:dyDescent="0.45">
      <c r="A69" t="s">
        <v>125</v>
      </c>
      <c r="B69" s="2">
        <v>66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88</v>
      </c>
      <c r="O69" s="8">
        <v>0</v>
      </c>
      <c r="P69" s="8">
        <v>186</v>
      </c>
      <c r="Q69" s="8">
        <v>0</v>
      </c>
      <c r="R69" s="8">
        <v>0</v>
      </c>
      <c r="S69" s="8">
        <v>274</v>
      </c>
      <c r="U69">
        <v>4</v>
      </c>
      <c r="V69">
        <f t="shared" si="13"/>
        <v>0</v>
      </c>
      <c r="W69">
        <f t="shared" ref="W69:W82" si="16">IF(ISNUMBER(SEARCH(W$2,$A69)),IF($U69=1,1,W$1),0)</f>
        <v>0.8</v>
      </c>
      <c r="X69">
        <f t="shared" si="15"/>
        <v>6.6666666666666652E-2</v>
      </c>
      <c r="Y69">
        <f t="shared" si="15"/>
        <v>0</v>
      </c>
      <c r="Z69">
        <f t="shared" si="15"/>
        <v>0</v>
      </c>
      <c r="AA69">
        <f t="shared" si="15"/>
        <v>6.6666666666666652E-2</v>
      </c>
      <c r="AB69">
        <f t="shared" si="9"/>
        <v>0.93333333333333335</v>
      </c>
      <c r="AE69" s="10">
        <v>2013</v>
      </c>
      <c r="AF69" s="25">
        <v>2.6623815239120024E-2</v>
      </c>
      <c r="AG69" s="25">
        <v>0.79750905418055951</v>
      </c>
      <c r="AH69" s="25">
        <v>7.3549094164166468E-2</v>
      </c>
      <c r="AI69" s="25">
        <v>2.6213153684703835E-2</v>
      </c>
      <c r="AJ69" s="25">
        <v>9.3049618612715025E-3</v>
      </c>
      <c r="AK69" s="25">
        <v>6.6799920870178275E-2</v>
      </c>
      <c r="AL69" s="25">
        <v>0.1303374744113564</v>
      </c>
    </row>
    <row r="70" spans="1:38" ht="14.25" x14ac:dyDescent="0.45">
      <c r="A70" t="s">
        <v>126</v>
      </c>
      <c r="B70" s="2">
        <v>67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U70">
        <v>4</v>
      </c>
      <c r="V70">
        <f t="shared" si="13"/>
        <v>0</v>
      </c>
      <c r="W70">
        <f t="shared" si="16"/>
        <v>0</v>
      </c>
      <c r="X70">
        <f t="shared" si="15"/>
        <v>0.25</v>
      </c>
      <c r="Y70">
        <f t="shared" si="15"/>
        <v>0.25</v>
      </c>
      <c r="Z70">
        <f t="shared" si="15"/>
        <v>0</v>
      </c>
      <c r="AA70">
        <f t="shared" si="15"/>
        <v>0.25</v>
      </c>
      <c r="AB70">
        <f t="shared" si="9"/>
        <v>0.75</v>
      </c>
      <c r="AE70" s="10">
        <v>2014</v>
      </c>
      <c r="AF70" s="25">
        <v>2.6427002474101388E-2</v>
      </c>
      <c r="AG70" s="25">
        <v>0.77546463323959747</v>
      </c>
      <c r="AH70" s="25">
        <v>9.2808646117447768E-2</v>
      </c>
      <c r="AI70" s="25">
        <v>2.7242853567361995E-2</v>
      </c>
      <c r="AJ70" s="25">
        <v>6.4429533150450373E-3</v>
      </c>
      <c r="AK70" s="25">
        <v>7.1613911286446674E-2</v>
      </c>
      <c r="AL70" s="25">
        <v>0.12545987366980618</v>
      </c>
    </row>
    <row r="71" spans="1:38" ht="14.25" x14ac:dyDescent="0.45">
      <c r="A71" t="s">
        <v>127</v>
      </c>
      <c r="B71" s="2">
        <v>68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U71">
        <v>5</v>
      </c>
      <c r="V71">
        <f t="shared" si="13"/>
        <v>4.9999999999999989E-2</v>
      </c>
      <c r="W71">
        <f t="shared" si="16"/>
        <v>0.8</v>
      </c>
      <c r="X71">
        <f t="shared" si="15"/>
        <v>4.9999999999999989E-2</v>
      </c>
      <c r="Y71">
        <f t="shared" si="15"/>
        <v>4.9999999999999989E-2</v>
      </c>
      <c r="Z71">
        <f t="shared" si="15"/>
        <v>0</v>
      </c>
      <c r="AA71">
        <f t="shared" si="15"/>
        <v>0</v>
      </c>
      <c r="AB71">
        <f t="shared" si="9"/>
        <v>0.95000000000000018</v>
      </c>
      <c r="AE71" s="17">
        <v>2015</v>
      </c>
      <c r="AF71" s="25">
        <v>2.76352927699384E-2</v>
      </c>
      <c r="AG71" s="25">
        <v>0.75066533125246948</v>
      </c>
      <c r="AH71" s="25">
        <v>8.3652185601713974E-2</v>
      </c>
      <c r="AI71" s="25">
        <v>2.9784567196835431E-2</v>
      </c>
      <c r="AJ71" s="25">
        <v>1.567337945253713E-2</v>
      </c>
      <c r="AK71" s="25">
        <v>9.2589243726505482E-2</v>
      </c>
      <c r="AL71" s="25">
        <v>0.12578446673677857</v>
      </c>
    </row>
    <row r="72" spans="1:38" ht="14.25" x14ac:dyDescent="0.45">
      <c r="A72" t="s">
        <v>128</v>
      </c>
      <c r="B72" s="2">
        <v>69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U72">
        <v>5</v>
      </c>
      <c r="V72">
        <f t="shared" si="13"/>
        <v>4.9999999999999989E-2</v>
      </c>
      <c r="W72">
        <f t="shared" si="16"/>
        <v>0.8</v>
      </c>
      <c r="X72">
        <f t="shared" si="15"/>
        <v>0</v>
      </c>
      <c r="Y72">
        <f t="shared" si="15"/>
        <v>4.9999999999999989E-2</v>
      </c>
      <c r="Z72">
        <f t="shared" si="15"/>
        <v>0</v>
      </c>
      <c r="AA72">
        <f t="shared" si="15"/>
        <v>4.9999999999999989E-2</v>
      </c>
      <c r="AB72">
        <f t="shared" si="9"/>
        <v>0.95000000000000018</v>
      </c>
      <c r="AE72" s="18">
        <v>2016</v>
      </c>
      <c r="AF72" s="25">
        <v>2.5058427887743113E-2</v>
      </c>
      <c r="AG72" s="25">
        <v>0.79484838452142748</v>
      </c>
      <c r="AH72" s="25">
        <v>7.6885739248616636E-2</v>
      </c>
      <c r="AI72" s="25">
        <v>2.266453264209967E-2</v>
      </c>
      <c r="AJ72" s="25">
        <v>1.1211960293668055E-2</v>
      </c>
      <c r="AK72" s="25">
        <v>6.9330955406445113E-2</v>
      </c>
      <c r="AL72" s="25">
        <v>0.12526512182547797</v>
      </c>
    </row>
    <row r="73" spans="1:38" ht="14.25" x14ac:dyDescent="0.45">
      <c r="A73" t="s">
        <v>129</v>
      </c>
      <c r="B73" s="2">
        <v>70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U73">
        <v>5</v>
      </c>
      <c r="V73">
        <f t="shared" si="13"/>
        <v>4.9999999999999989E-2</v>
      </c>
      <c r="W73">
        <f t="shared" si="16"/>
        <v>0.8</v>
      </c>
      <c r="X73">
        <f t="shared" si="15"/>
        <v>0</v>
      </c>
      <c r="Y73">
        <f t="shared" si="15"/>
        <v>4.9999999999999989E-2</v>
      </c>
      <c r="Z73">
        <f t="shared" si="15"/>
        <v>0</v>
      </c>
      <c r="AA73">
        <f t="shared" si="15"/>
        <v>4.9999999999999989E-2</v>
      </c>
      <c r="AB73">
        <f t="shared" si="9"/>
        <v>0.95000000000000018</v>
      </c>
      <c r="AE73" s="18">
        <v>2017</v>
      </c>
    </row>
    <row r="74" spans="1:38" ht="14.25" x14ac:dyDescent="0.45">
      <c r="A74" t="s">
        <v>130</v>
      </c>
      <c r="B74" s="2">
        <v>71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U74">
        <v>5</v>
      </c>
      <c r="V74">
        <f t="shared" si="13"/>
        <v>4.9999999999999989E-2</v>
      </c>
      <c r="W74">
        <f t="shared" si="16"/>
        <v>0.8</v>
      </c>
      <c r="X74">
        <f t="shared" si="15"/>
        <v>4.9999999999999989E-2</v>
      </c>
      <c r="Y74">
        <f t="shared" si="15"/>
        <v>0</v>
      </c>
      <c r="Z74">
        <f t="shared" si="15"/>
        <v>0</v>
      </c>
      <c r="AA74">
        <f t="shared" si="15"/>
        <v>4.9999999999999989E-2</v>
      </c>
      <c r="AB74">
        <f t="shared" si="9"/>
        <v>0.95000000000000018</v>
      </c>
      <c r="AE74" s="18">
        <v>2018</v>
      </c>
      <c r="AF74" s="25">
        <v>7.5075579558146026E-3</v>
      </c>
      <c r="AG74" s="25">
        <v>0.83758191590432363</v>
      </c>
      <c r="AH74" s="25">
        <v>9.6037901257413641E-2</v>
      </c>
      <c r="AI74" s="25">
        <v>1.209221240224969E-2</v>
      </c>
      <c r="AJ74" s="25">
        <v>5.8151375525559209E-4</v>
      </c>
      <c r="AK74" s="25">
        <v>4.6198898724942782E-2</v>
      </c>
      <c r="AL74" s="25">
        <v>0.12282173719684279</v>
      </c>
    </row>
    <row r="75" spans="1:38" ht="14.25" x14ac:dyDescent="0.45">
      <c r="A75" t="s">
        <v>131</v>
      </c>
      <c r="B75" s="2">
        <v>72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U75">
        <v>5</v>
      </c>
      <c r="V75">
        <f t="shared" si="13"/>
        <v>0.2</v>
      </c>
      <c r="W75">
        <f t="shared" si="16"/>
        <v>0</v>
      </c>
      <c r="X75">
        <f t="shared" si="15"/>
        <v>0.2</v>
      </c>
      <c r="Y75">
        <f t="shared" si="15"/>
        <v>0.2</v>
      </c>
      <c r="Z75">
        <f t="shared" si="15"/>
        <v>0</v>
      </c>
      <c r="AA75">
        <f t="shared" si="15"/>
        <v>0.2</v>
      </c>
      <c r="AB75">
        <f t="shared" si="9"/>
        <v>0.8</v>
      </c>
      <c r="AE75" s="18">
        <v>2019</v>
      </c>
      <c r="AF75" s="25">
        <v>6.7564880886995284E-3</v>
      </c>
      <c r="AG75" s="25">
        <v>0.87244278526680785</v>
      </c>
      <c r="AH75" s="25">
        <v>5.5596016256214346E-2</v>
      </c>
      <c r="AI75" s="25">
        <v>1.6011556674854193E-2</v>
      </c>
      <c r="AJ75" s="25">
        <v>1.4561051890388563E-3</v>
      </c>
      <c r="AK75" s="25">
        <v>4.77370485243854E-2</v>
      </c>
      <c r="AL75" s="25">
        <v>0.12405027874894264</v>
      </c>
    </row>
    <row r="76" spans="1:38" ht="14.25" x14ac:dyDescent="0.45">
      <c r="A76" t="s">
        <v>132</v>
      </c>
      <c r="B76" s="2">
        <v>73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U76">
        <v>5</v>
      </c>
      <c r="V76">
        <f t="shared" si="13"/>
        <v>0</v>
      </c>
      <c r="W76">
        <f t="shared" si="16"/>
        <v>0.8</v>
      </c>
      <c r="X76">
        <f t="shared" si="15"/>
        <v>4.9999999999999989E-2</v>
      </c>
      <c r="Y76">
        <f t="shared" si="15"/>
        <v>4.9999999999999989E-2</v>
      </c>
      <c r="Z76">
        <f t="shared" si="15"/>
        <v>0</v>
      </c>
      <c r="AA76">
        <f t="shared" si="15"/>
        <v>4.9999999999999989E-2</v>
      </c>
      <c r="AB76">
        <f t="shared" si="9"/>
        <v>0.95000000000000018</v>
      </c>
    </row>
    <row r="77" spans="1:38" ht="14.25" x14ac:dyDescent="0.45">
      <c r="A77" t="s">
        <v>133</v>
      </c>
      <c r="B77" s="2">
        <v>74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231</v>
      </c>
      <c r="Q77" s="8">
        <v>0</v>
      </c>
      <c r="R77" s="8">
        <v>0</v>
      </c>
      <c r="S77" s="8">
        <v>231</v>
      </c>
      <c r="U77">
        <v>6</v>
      </c>
      <c r="V77">
        <f t="shared" si="13"/>
        <v>3.9999999999999994E-2</v>
      </c>
      <c r="W77">
        <f t="shared" si="16"/>
        <v>0.8</v>
      </c>
      <c r="X77">
        <f t="shared" si="15"/>
        <v>3.9999999999999994E-2</v>
      </c>
      <c r="Y77">
        <f t="shared" si="15"/>
        <v>3.9999999999999994E-2</v>
      </c>
      <c r="Z77">
        <f t="shared" si="15"/>
        <v>0</v>
      </c>
      <c r="AA77">
        <f t="shared" si="15"/>
        <v>3.9999999999999994E-2</v>
      </c>
      <c r="AB77">
        <f t="shared" si="9"/>
        <v>0.96000000000000019</v>
      </c>
    </row>
    <row r="78" spans="1:38" ht="14.25" x14ac:dyDescent="0.45">
      <c r="A78" t="s">
        <v>134</v>
      </c>
      <c r="B78" s="2">
        <v>75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12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105</v>
      </c>
      <c r="O78" s="8">
        <v>120</v>
      </c>
      <c r="P78" s="8">
        <v>0</v>
      </c>
      <c r="Q78" s="8">
        <v>0</v>
      </c>
      <c r="R78" s="8">
        <v>0</v>
      </c>
      <c r="S78" s="8">
        <v>237</v>
      </c>
      <c r="U78">
        <v>1</v>
      </c>
      <c r="V78">
        <f t="shared" si="13"/>
        <v>0</v>
      </c>
      <c r="W78">
        <f t="shared" si="16"/>
        <v>0</v>
      </c>
      <c r="X78">
        <f t="shared" si="15"/>
        <v>0</v>
      </c>
      <c r="Y78">
        <f t="shared" si="15"/>
        <v>0</v>
      </c>
      <c r="Z78">
        <f t="shared" si="15"/>
        <v>0</v>
      </c>
      <c r="AA78">
        <f t="shared" si="15"/>
        <v>0</v>
      </c>
      <c r="AB78">
        <f t="shared" si="9"/>
        <v>0</v>
      </c>
    </row>
    <row r="79" spans="1:38" ht="14.25" x14ac:dyDescent="0.45">
      <c r="A79" t="s">
        <v>135</v>
      </c>
      <c r="B79" s="2">
        <v>76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U79">
        <v>1</v>
      </c>
      <c r="V79">
        <f t="shared" si="13"/>
        <v>0</v>
      </c>
      <c r="W79">
        <f t="shared" si="16"/>
        <v>0</v>
      </c>
      <c r="X79">
        <f t="shared" si="15"/>
        <v>0</v>
      </c>
      <c r="Y79">
        <f t="shared" si="15"/>
        <v>0</v>
      </c>
      <c r="Z79">
        <f t="shared" si="15"/>
        <v>0</v>
      </c>
      <c r="AA79">
        <f t="shared" si="15"/>
        <v>0</v>
      </c>
      <c r="AB79">
        <f t="shared" si="9"/>
        <v>0</v>
      </c>
    </row>
    <row r="80" spans="1:38" ht="14.25" x14ac:dyDescent="0.45">
      <c r="A80" t="s">
        <v>136</v>
      </c>
      <c r="B80" s="2">
        <v>77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U80">
        <v>1</v>
      </c>
      <c r="V80">
        <f t="shared" si="13"/>
        <v>0</v>
      </c>
      <c r="W80">
        <f t="shared" si="16"/>
        <v>0</v>
      </c>
      <c r="X80">
        <f t="shared" si="15"/>
        <v>0</v>
      </c>
      <c r="Y80">
        <f t="shared" si="15"/>
        <v>0</v>
      </c>
      <c r="Z80">
        <f t="shared" si="15"/>
        <v>0</v>
      </c>
      <c r="AA80">
        <f t="shared" si="15"/>
        <v>0</v>
      </c>
      <c r="AB80">
        <f t="shared" si="9"/>
        <v>0</v>
      </c>
    </row>
    <row r="81" spans="1:28" ht="14.25" x14ac:dyDescent="0.45">
      <c r="A81" t="s">
        <v>137</v>
      </c>
      <c r="B81" s="2">
        <v>78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U81">
        <v>1</v>
      </c>
      <c r="V81">
        <f t="shared" si="13"/>
        <v>0</v>
      </c>
      <c r="W81">
        <f t="shared" si="16"/>
        <v>0</v>
      </c>
      <c r="X81">
        <f t="shared" si="15"/>
        <v>0</v>
      </c>
      <c r="Y81">
        <f t="shared" si="15"/>
        <v>0</v>
      </c>
      <c r="Z81">
        <f t="shared" si="15"/>
        <v>0</v>
      </c>
      <c r="AA81">
        <f t="shared" si="15"/>
        <v>0</v>
      </c>
      <c r="AB81">
        <f t="shared" si="9"/>
        <v>0</v>
      </c>
    </row>
    <row r="82" spans="1:28" ht="14.25" x14ac:dyDescent="0.45">
      <c r="A82" t="s">
        <v>138</v>
      </c>
      <c r="B82" s="2">
        <v>79</v>
      </c>
      <c r="C82" s="8">
        <v>70</v>
      </c>
      <c r="D82" s="8">
        <v>0</v>
      </c>
      <c r="E82" s="8">
        <v>0</v>
      </c>
      <c r="F82" s="8">
        <v>36</v>
      </c>
      <c r="G82" s="8">
        <v>0</v>
      </c>
      <c r="H82" s="8">
        <v>0</v>
      </c>
      <c r="I82" s="8">
        <v>0</v>
      </c>
      <c r="J82" s="8">
        <v>0</v>
      </c>
      <c r="K82" s="8">
        <v>125</v>
      </c>
      <c r="L82" s="8">
        <v>0</v>
      </c>
      <c r="M82" s="8">
        <v>0</v>
      </c>
      <c r="N82" s="8">
        <v>120</v>
      </c>
      <c r="O82" s="8">
        <v>0</v>
      </c>
      <c r="P82" s="8">
        <v>55</v>
      </c>
      <c r="Q82" s="8">
        <v>0</v>
      </c>
      <c r="R82" s="8">
        <v>0</v>
      </c>
      <c r="S82" s="8">
        <v>406</v>
      </c>
      <c r="U82">
        <v>1</v>
      </c>
      <c r="V82">
        <f t="shared" si="13"/>
        <v>0</v>
      </c>
      <c r="W82">
        <f t="shared" si="16"/>
        <v>0</v>
      </c>
      <c r="X82">
        <f t="shared" si="15"/>
        <v>0</v>
      </c>
      <c r="Y82">
        <f t="shared" si="15"/>
        <v>0</v>
      </c>
      <c r="Z82">
        <f t="shared" si="15"/>
        <v>0</v>
      </c>
      <c r="AA82">
        <f t="shared" si="15"/>
        <v>0</v>
      </c>
      <c r="AB82">
        <f t="shared" si="9"/>
        <v>0</v>
      </c>
    </row>
    <row r="83" spans="1:28" ht="14.25" x14ac:dyDescent="0.45">
      <c r="B83" s="3" t="s">
        <v>18</v>
      </c>
      <c r="C83" s="8">
        <v>47482.41</v>
      </c>
      <c r="D83" s="8">
        <v>11494.5</v>
      </c>
      <c r="E83" s="8">
        <v>12141</v>
      </c>
      <c r="F83" s="8">
        <v>15999</v>
      </c>
      <c r="G83" s="8">
        <v>1103</v>
      </c>
      <c r="H83" s="8">
        <v>8090</v>
      </c>
      <c r="I83" s="8">
        <v>13156</v>
      </c>
      <c r="J83" s="8">
        <v>5431</v>
      </c>
      <c r="K83" s="8">
        <v>20198.5</v>
      </c>
      <c r="L83" s="8">
        <v>0</v>
      </c>
      <c r="M83" s="8">
        <v>327.2</v>
      </c>
      <c r="N83" s="8">
        <v>79423</v>
      </c>
      <c r="O83" s="8">
        <v>123073.5</v>
      </c>
      <c r="P83" s="8">
        <v>107965</v>
      </c>
      <c r="Q83" s="8">
        <v>2697</v>
      </c>
      <c r="R83" s="8">
        <v>2728</v>
      </c>
      <c r="S83" s="8">
        <v>451309.11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ReportedCropsByCounty2019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2019-04-12T19:28:03Z</dcterms:created>
  <dcterms:modified xsi:type="dcterms:W3CDTF">2020-04-15T18:14:40Z</dcterms:modified>
</cp:coreProperties>
</file>