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18\QA_QC\Att7\"/>
    </mc:Choice>
  </mc:AlternateContent>
  <bookViews>
    <workbookView xWindow="0" yWindow="0" windowWidth="28800" windowHeight="12435"/>
  </bookViews>
  <sheets>
    <sheet name="Attachment7" sheetId="1" r:id="rId1"/>
  </sheets>
  <externalReferences>
    <externalReference r:id="rId2"/>
  </externalReferences>
  <definedNames>
    <definedName name="CanalCUPercent1">[1]INPUT!$C$149</definedName>
    <definedName name="CanalCUPercent2">[1]INPUT!$D$149</definedName>
    <definedName name="CanalCUPercent3">[1]INPUT!$E$149</definedName>
    <definedName name="CanalCUPercent4">[1]INPUT!$F$149</definedName>
    <definedName name="CanalCUPercent5">[1]INPUT!$G$149</definedName>
    <definedName name="MI_CUPercent1">[1]INPUT!$C$151</definedName>
    <definedName name="MI_CUPercent2">[1]INPUT!$D$151</definedName>
    <definedName name="MI_CUPercent3">[1]INPUT!$E$151</definedName>
    <definedName name="MI_CUPercent4">[1]INPUT!$F$151</definedName>
    <definedName name="MI_CUPercent5">[1]INPUT!$G$151</definedName>
    <definedName name="_xlnm.Print_Area" localSheetId="0">Attachment7!#REF!</definedName>
    <definedName name="PumperCUPercent1">[1]INPUT!$C$150</definedName>
    <definedName name="PumperCUPercent2">[1]INPUT!$D$150</definedName>
    <definedName name="PumperCUPercent3">[1]INPUT!$E$150</definedName>
    <definedName name="PumperCUPercent4">[1]INPUT!$F$150</definedName>
    <definedName name="PumperCUPercent5">[1]INPUT!$G$150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H38" i="1" l="1"/>
  <c r="D38" i="1"/>
  <c r="F38" i="1" s="1"/>
  <c r="H37" i="1"/>
  <c r="D37" i="1"/>
  <c r="F37" i="1" s="1"/>
  <c r="H36" i="1"/>
  <c r="D36" i="1"/>
  <c r="F36" i="1" s="1"/>
  <c r="I36" i="1" s="1"/>
  <c r="K36" i="1" s="1"/>
  <c r="L36" i="1" s="1"/>
  <c r="L35" i="1"/>
  <c r="H35" i="1"/>
  <c r="D35" i="1"/>
  <c r="F35" i="1" s="1"/>
  <c r="H34" i="1"/>
  <c r="D34" i="1"/>
  <c r="F34" i="1" s="1"/>
  <c r="H33" i="1"/>
  <c r="D33" i="1"/>
  <c r="F33" i="1" s="1"/>
  <c r="L32" i="1"/>
  <c r="H32" i="1"/>
  <c r="D32" i="1"/>
  <c r="F32" i="1" s="1"/>
  <c r="H31" i="1"/>
  <c r="D31" i="1"/>
  <c r="F31" i="1" s="1"/>
  <c r="L30" i="1"/>
  <c r="H30" i="1"/>
  <c r="D30" i="1"/>
  <c r="F30" i="1" s="1"/>
  <c r="I30" i="1" s="1"/>
  <c r="K30" i="1" s="1"/>
  <c r="H29" i="1"/>
  <c r="D29" i="1"/>
  <c r="F29" i="1" s="1"/>
  <c r="I29" i="1" s="1"/>
  <c r="K29" i="1" s="1"/>
  <c r="L29" i="1" s="1"/>
  <c r="L28" i="1"/>
  <c r="H28" i="1"/>
  <c r="D28" i="1"/>
  <c r="F28" i="1" s="1"/>
  <c r="H27" i="1"/>
  <c r="D27" i="1"/>
  <c r="F27" i="1" s="1"/>
  <c r="L26" i="1"/>
  <c r="H26" i="1"/>
  <c r="F26" i="1"/>
  <c r="I26" i="1" s="1"/>
  <c r="K26" i="1" s="1"/>
  <c r="D26" i="1"/>
  <c r="H25" i="1"/>
  <c r="D25" i="1"/>
  <c r="F25" i="1" s="1"/>
  <c r="L24" i="1"/>
  <c r="H24" i="1"/>
  <c r="D24" i="1"/>
  <c r="F24" i="1" s="1"/>
  <c r="H23" i="1"/>
  <c r="D23" i="1"/>
  <c r="F23" i="1" s="1"/>
  <c r="L22" i="1"/>
  <c r="H22" i="1"/>
  <c r="D22" i="1"/>
  <c r="F22" i="1" s="1"/>
  <c r="I22" i="1" s="1"/>
  <c r="K22" i="1" s="1"/>
  <c r="L21" i="1"/>
  <c r="H21" i="1"/>
  <c r="D21" i="1"/>
  <c r="F21" i="1" s="1"/>
  <c r="I21" i="1" s="1"/>
  <c r="K21" i="1" s="1"/>
  <c r="L20" i="1"/>
  <c r="H20" i="1"/>
  <c r="D20" i="1"/>
  <c r="F20" i="1" s="1"/>
  <c r="I20" i="1" s="1"/>
  <c r="K20" i="1" s="1"/>
  <c r="H19" i="1"/>
  <c r="D19" i="1"/>
  <c r="F19" i="1" s="1"/>
  <c r="L18" i="1"/>
  <c r="H18" i="1"/>
  <c r="D18" i="1"/>
  <c r="F18" i="1" s="1"/>
  <c r="I18" i="1" s="1"/>
  <c r="K18" i="1" s="1"/>
  <c r="L17" i="1"/>
  <c r="H17" i="1"/>
  <c r="D17" i="1"/>
  <c r="F17" i="1" s="1"/>
  <c r="L16" i="1"/>
  <c r="H16" i="1"/>
  <c r="D16" i="1"/>
  <c r="F16" i="1" s="1"/>
  <c r="I16" i="1" s="1"/>
  <c r="K16" i="1" s="1"/>
  <c r="H15" i="1"/>
  <c r="D15" i="1"/>
  <c r="I33" i="1" l="1"/>
  <c r="K33" i="1" s="1"/>
  <c r="L33" i="1" s="1"/>
  <c r="I17" i="1"/>
  <c r="K17" i="1" s="1"/>
  <c r="I37" i="1"/>
  <c r="K37" i="1" s="1"/>
  <c r="L37" i="1" s="1"/>
  <c r="I31" i="1"/>
  <c r="K31" i="1" s="1"/>
  <c r="L31" i="1" s="1"/>
  <c r="I38" i="1"/>
  <c r="K38" i="1" s="1"/>
  <c r="L38" i="1" s="1"/>
  <c r="I15" i="1"/>
  <c r="K15" i="1" s="1"/>
  <c r="L15" i="1" s="1"/>
  <c r="I35" i="1"/>
  <c r="K35" i="1" s="1"/>
  <c r="I34" i="1"/>
  <c r="K34" i="1" s="1"/>
  <c r="L34" i="1" s="1"/>
  <c r="I19" i="1"/>
  <c r="K19" i="1" s="1"/>
  <c r="L19" i="1" s="1"/>
  <c r="I25" i="1"/>
  <c r="K25" i="1" s="1"/>
  <c r="L25" i="1" s="1"/>
  <c r="I27" i="1"/>
  <c r="K27" i="1" s="1"/>
  <c r="L27" i="1" s="1"/>
  <c r="I32" i="1"/>
  <c r="K32" i="1" s="1"/>
  <c r="I23" i="1"/>
  <c r="K23" i="1" s="1"/>
  <c r="L23" i="1" s="1"/>
  <c r="I28" i="1"/>
  <c r="K28" i="1" s="1"/>
  <c r="I24" i="1"/>
  <c r="K24" i="1" s="1"/>
</calcChain>
</file>

<file path=xl/sharedStrings.xml><?xml version="1.0" encoding="utf-8"?>
<sst xmlns="http://schemas.openxmlformats.org/spreadsheetml/2006/main" count="94" uniqueCount="83">
  <si>
    <t>Attachment 7: Calculations of Return Flows from Bureau of Reclamation Canals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</si>
  <si>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</si>
  <si>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</si>
  <si>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</si>
  <si>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</si>
  <si>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</si>
  <si>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</si>
  <si>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</si>
  <si>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</si>
  <si>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</si>
  <si>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</si>
  <si>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</si>
  <si>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</si>
  <si>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Canal</t>
  </si>
  <si>
    <t xml:space="preserve">Canal </t>
  </si>
  <si>
    <t xml:space="preserve">Spill to </t>
  </si>
  <si>
    <t>Net</t>
  </si>
  <si>
    <t xml:space="preserve">Field </t>
  </si>
  <si>
    <t>Canal Loss</t>
  </si>
  <si>
    <t xml:space="preserve">Average </t>
  </si>
  <si>
    <t>Field Loss</t>
  </si>
  <si>
    <t>Total Loss</t>
  </si>
  <si>
    <t>Percent Field</t>
  </si>
  <si>
    <t>Total return</t>
  </si>
  <si>
    <t>Return as</t>
  </si>
  <si>
    <t>Diversion</t>
  </si>
  <si>
    <t>Waste-Way</t>
  </si>
  <si>
    <t>Deliveries</t>
  </si>
  <si>
    <t>from District</t>
  </si>
  <si>
    <t>and Canal</t>
  </si>
  <si>
    <t>to Stream</t>
  </si>
  <si>
    <t>Percent of</t>
  </si>
  <si>
    <t>Factor</t>
  </si>
  <si>
    <t>Loss That</t>
  </si>
  <si>
    <t>from Canal</t>
  </si>
  <si>
    <t>Returns to</t>
  </si>
  <si>
    <t>and Field</t>
  </si>
  <si>
    <t>the Stream</t>
  </si>
  <si>
    <t>Loss</t>
  </si>
  <si>
    <t>Name Canal</t>
  </si>
  <si>
    <t>Headgate</t>
  </si>
  <si>
    <t>Sum of</t>
  </si>
  <si>
    <t>Col 2 - Col 3</t>
  </si>
  <si>
    <t xml:space="preserve">Sum of </t>
  </si>
  <si>
    <t>Col 4 - Col 5</t>
  </si>
  <si>
    <t>1 -Weighted</t>
  </si>
  <si>
    <t>Col 5 x</t>
  </si>
  <si>
    <t>Col 6 +</t>
  </si>
  <si>
    <t xml:space="preserve">Estimated </t>
  </si>
  <si>
    <t>Col 9 x</t>
  </si>
  <si>
    <t>Col 11/Col 2</t>
  </si>
  <si>
    <t>measured</t>
  </si>
  <si>
    <t>Deliveries to</t>
  </si>
  <si>
    <t>Average</t>
  </si>
  <si>
    <t>Percent Loss*</t>
  </si>
  <si>
    <t xml:space="preserve">Col 10 + </t>
  </si>
  <si>
    <t>spills to river</t>
  </si>
  <si>
    <t>the field</t>
  </si>
  <si>
    <t>Efficiency of</t>
  </si>
  <si>
    <t>Application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</si>
  <si>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Irrigation Season</t>
    </r>
  </si>
  <si>
    <t>System for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</si>
  <si>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Non- Irrigation Season</t>
    </r>
  </si>
  <si>
    <t>the District*</t>
  </si>
  <si>
    <t>Culbertson</t>
  </si>
  <si>
    <t>Culbertson Extension</t>
  </si>
  <si>
    <t>Meeker - Driftwood</t>
  </si>
  <si>
    <t>Red Willow</t>
  </si>
  <si>
    <t>Bartley</t>
  </si>
  <si>
    <t>Cambridge</t>
  </si>
  <si>
    <t>Naponee</t>
  </si>
  <si>
    <t>Franklin</t>
  </si>
  <si>
    <t>Franklin Pump</t>
  </si>
  <si>
    <t>Almena</t>
  </si>
  <si>
    <t>Superior</t>
  </si>
  <si>
    <t>Nebraska Courtland</t>
  </si>
  <si>
    <t>Courtland Canal Above Lovewell (KS)</t>
  </si>
  <si>
    <t>Courtland Canal Below Lovewell</t>
  </si>
  <si>
    <t>column2</t>
  </si>
  <si>
    <t>sum(column6 and 9)</t>
  </si>
  <si>
    <t>sum(column11 and 12)</t>
  </si>
  <si>
    <t>column5</t>
  </si>
  <si>
    <t>mwd18republican.xlsx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</si>
</sst>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0" fillId="0" borderId="4" xfId="0" applyFill="1" applyBorder="1" applyAlignment="1"/>
    <xf numFmtId="0" fontId="0" fillId="0" borderId="5" xfId="0" applyFill="1" applyBorder="1" applyAlignment="1"/>
    <xf numFmtId="0" fontId="3" fillId="0" borderId="5" xfId="0" applyFont="1" applyFill="1" applyBorder="1" applyAlignment="1"/>
    <xf numFmtId="0" fontId="0" fillId="0" borderId="0" xfId="0" applyFill="1" applyBorder="1" applyAlignment="1"/>
    <xf numFmtId="0" fontId="0" fillId="0" borderId="6" xfId="0" applyFill="1" applyBorder="1" applyAlignment="1"/>
    <xf numFmtId="0" fontId="0" fillId="0" borderId="7" xfId="0" applyFill="1" applyBorder="1" applyAlignment="1"/>
    <xf numFmtId="0" fontId="3" fillId="0" borderId="0" xfId="0" applyFont="1" applyFill="1" applyBorder="1" applyAlignment="1"/>
    <xf numFmtId="0" fontId="0" fillId="0" borderId="8" xfId="0" applyFill="1" applyBorder="1" applyAlignment="1"/>
    <xf numFmtId="0" fontId="3" fillId="0" borderId="6" xfId="0" applyFont="1" applyFill="1" applyBorder="1" applyAlignment="1"/>
    <xf numFmtId="0" fontId="3" fillId="0" borderId="9" xfId="0" applyFont="1" applyFill="1" applyBorder="1" applyAlignment="1"/>
    <xf numFmtId="0" fontId="3" fillId="2" borderId="9" xfId="0" applyFont="1" applyFill="1" applyBorder="1" applyAlignment="1"/>
    <xf numFmtId="38" fontId="3" fillId="0" borderId="9" xfId="0" applyNumberFormat="1" applyFont="1" applyFill="1" applyBorder="1" applyAlignment="1">
      <alignment horizontal="right"/>
    </xf>
    <xf numFmtId="38" fontId="0" fillId="0" borderId="9" xfId="0" applyNumberFormat="1" applyFill="1" applyBorder="1"/>
    <xf numFmtId="9" fontId="0" fillId="0" borderId="9" xfId="0" applyNumberFormat="1" applyFill="1" applyBorder="1"/>
    <xf numFmtId="164" fontId="0" fillId="0" borderId="9" xfId="0" applyNumberFormat="1" applyFill="1" applyBorder="1"/>
    <xf numFmtId="38" fontId="5" fillId="2" borderId="9" xfId="0" applyNumberFormat="1" applyFont="1" applyFill="1" applyBorder="1" applyAlignment="1">
      <alignment horizontal="right"/>
    </xf>
    <xf numFmtId="38" fontId="5" fillId="2" borderId="9" xfId="0" applyNumberFormat="1" applyFont="1" applyFill="1" applyBorder="1"/>
    <xf numFmtId="38" fontId="3" fillId="2" borderId="9" xfId="0" applyNumberFormat="1" applyFont="1" applyFill="1" applyBorder="1" applyAlignment="1">
      <alignment horizontal="right"/>
    </xf>
    <xf numFmtId="38" fontId="0" fillId="2" borderId="9" xfId="0" applyNumberFormat="1" applyFill="1" applyBorder="1"/>
    <xf numFmtId="9" fontId="0" fillId="2" borderId="9" xfId="0" applyNumberFormat="1" applyFill="1" applyBorder="1"/>
    <xf numFmtId="164" fontId="0" fillId="2" borderId="9" xfId="0" applyNumberFormat="1" applyFill="1" applyBorder="1"/>
    <xf numFmtId="0" fontId="6" fillId="0" borderId="9" xfId="0" applyFont="1" applyFill="1" applyBorder="1" applyAlignment="1">
      <alignment vertical="justify"/>
    </xf>
    <xf numFmtId="9" fontId="6" fillId="0" borderId="9" xfId="0" applyNumberFormat="1" applyFont="1" applyFill="1" applyBorder="1"/>
    <xf numFmtId="38" fontId="6" fillId="0" borderId="9" xfId="0" applyNumberFormat="1" applyFont="1" applyFill="1" applyBorder="1"/>
    <xf numFmtId="164" fontId="6" fillId="0" borderId="9" xfId="0" applyNumberFormat="1" applyFont="1" applyFill="1" applyBorder="1"/>
    <xf numFmtId="0" fontId="0" fillId="0" borderId="9" xfId="0" applyFill="1" applyBorder="1" applyAlignment="1">
      <alignment vertical="justify"/>
    </xf>
    <xf numFmtId="0" fontId="0" fillId="0" borderId="0" xfId="0" applyFill="1" applyBorder="1" applyAlignment="1">
      <alignment vertical="justify"/>
    </xf>
    <xf numFmtId="0" fontId="0" fillId="0" borderId="0" xfId="0" applyFill="1" applyAlignment="1">
      <alignment horizontal="left" vertical="center"/>
    </xf>
    <xf numFmtId="38" fontId="0" fillId="0" borderId="0" xfId="0" applyNumberFormat="1" applyFill="1"/>
    <xf numFmtId="38" fontId="5" fillId="0" borderId="9" xfId="2" applyNumberFormat="1" applyFont="1" applyFill="1" applyBorder="1" applyAlignment="1">
      <alignment horizontal="right"/>
    </xf>
    <xf numFmtId="38" fontId="5" fillId="0" borderId="9" xfId="2" applyNumberFormat="1" applyFont="1" applyFill="1" applyBorder="1"/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</cellXfs>
  <cellStyles count="3">
    <cellStyle name="Normal" xfId="0" builtinId="0"/>
    <cellStyle name="Normal 10 20" xfId="2"/>
    <cellStyle name="Normal 18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r\share\IWM\Republican\Projects\Forecast\2017for2018\FinalForecast\20171221_RRCA_EARLYAccounting_ForFinal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S_CWSA"/>
      <sheetName val="INPUT"/>
      <sheetName val="T1"/>
      <sheetName val="T2"/>
      <sheetName val="T3 A,B,C"/>
      <sheetName val="T4 A,B"/>
      <sheetName val="T5A,F"/>
      <sheetName val="T5 B,E"/>
      <sheetName val="T5 C,D"/>
      <sheetName val="Attachment1"/>
      <sheetName val="Attachment6"/>
      <sheetName val="Attachment7"/>
      <sheetName val="FLOOD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CourtlandAvLove"/>
      <sheetName val="GM_output"/>
      <sheetName val="Fed_Reservoir"/>
    </sheetNames>
    <sheetDataSet>
      <sheetData sheetId="0" refreshError="1"/>
      <sheetData sheetId="1">
        <row r="149">
          <cell r="C149">
            <v>0.6</v>
          </cell>
          <cell r="D149">
            <v>0.6</v>
          </cell>
          <cell r="E149">
            <v>0.6</v>
          </cell>
          <cell r="F149">
            <v>0.6</v>
          </cell>
          <cell r="G149">
            <v>0.6</v>
          </cell>
        </row>
        <row r="150">
          <cell r="C150">
            <v>0.75</v>
          </cell>
          <cell r="D150">
            <v>0.75</v>
          </cell>
          <cell r="E150">
            <v>0.75</v>
          </cell>
          <cell r="F150">
            <v>0.75</v>
          </cell>
          <cell r="G150">
            <v>0.75</v>
          </cell>
        </row>
        <row r="151">
          <cell r="C151">
            <v>0.5</v>
          </cell>
          <cell r="D151">
            <v>0.5</v>
          </cell>
          <cell r="E151">
            <v>0.5</v>
          </cell>
          <cell r="F151">
            <v>0.5</v>
          </cell>
          <cell r="G151">
            <v>0.5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17"/>
  <sheetViews>
    <sheetView tabSelected="1" zoomScaleNormal="100" workbookViewId="0">
      <selection activeCell="E16" sqref="E16"/>
    </sheetView>
  </sheetViews>
  <sheetFormatPr defaultColWidth="8.85546875" defaultRowHeight="12.75" x14ac:dyDescent="0.2"/>
  <cols>
    <col min="1" max="1" width="21.140625" style="2" customWidth="1"/>
    <col min="2" max="2" width="10" style="2" customWidth="1"/>
    <col min="3" max="3" width="12" style="2" customWidth="1"/>
    <col min="4" max="4" width="10.85546875" style="2" customWidth="1"/>
    <col min="5" max="5" width="11.140625" style="2" customWidth="1"/>
    <col min="6" max="6" width="15.85546875" style="2" customWidth="1"/>
    <col min="7" max="7" width="11.7109375" style="2" customWidth="1"/>
    <col min="8" max="8" width="10.7109375" style="2" customWidth="1"/>
    <col min="9" max="10" width="13.85546875" style="2" customWidth="1"/>
    <col min="11" max="11" width="12.85546875" style="2" customWidth="1"/>
    <col min="12" max="12" width="13.140625" style="2" customWidth="1"/>
    <col min="13" max="13" width="26.28515625" style="2" bestFit="1" customWidth="1"/>
    <col min="14" max="14" width="15.42578125" style="2" customWidth="1"/>
    <col min="15" max="16384" width="8.85546875" style="2"/>
  </cols>
  <sheetData>
    <row r="1" spans="1:12" x14ac:dyDescent="0.2">
      <c r="A1" s="3">
        <v>2017</v>
      </c>
      <c r="B1" s="35"/>
    </row>
    <row r="2" spans="1:12" x14ac:dyDescent="0.2">
      <c r="A2" s="1" t="s">
        <v>0</v>
      </c>
    </row>
    <row r="3" spans="1:12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6" t="s">
        <v>11</v>
      </c>
      <c r="L3" s="7" t="s">
        <v>12</v>
      </c>
    </row>
    <row r="4" spans="1:12" x14ac:dyDescent="0.2">
      <c r="A4" s="8" t="s">
        <v>13</v>
      </c>
      <c r="B4" s="9" t="s">
        <v>14</v>
      </c>
      <c r="C4" s="9" t="s">
        <v>15</v>
      </c>
      <c r="D4" s="10" t="s">
        <v>16</v>
      </c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11" t="s">
        <v>22</v>
      </c>
      <c r="K4" s="9" t="s">
        <v>23</v>
      </c>
      <c r="L4" s="12" t="s">
        <v>24</v>
      </c>
    </row>
    <row r="5" spans="1:12" x14ac:dyDescent="0.2">
      <c r="A5" s="13"/>
      <c r="B5" s="11" t="s">
        <v>25</v>
      </c>
      <c r="C5" s="11" t="s">
        <v>26</v>
      </c>
      <c r="D5" s="14" t="s">
        <v>25</v>
      </c>
      <c r="E5" s="11" t="s">
        <v>27</v>
      </c>
      <c r="F5" s="11"/>
      <c r="G5" s="11" t="s">
        <v>20</v>
      </c>
      <c r="H5" s="11"/>
      <c r="I5" s="11" t="s">
        <v>28</v>
      </c>
      <c r="J5" s="11" t="s">
        <v>29</v>
      </c>
      <c r="K5" s="11" t="s">
        <v>30</v>
      </c>
      <c r="L5" s="15" t="s">
        <v>31</v>
      </c>
    </row>
    <row r="6" spans="1:12" x14ac:dyDescent="0.2">
      <c r="A6" s="13"/>
      <c r="B6" s="11"/>
      <c r="C6" s="11"/>
      <c r="D6" s="11"/>
      <c r="E6" s="11"/>
      <c r="F6" s="11"/>
      <c r="G6" s="11" t="s">
        <v>32</v>
      </c>
      <c r="H6" s="11"/>
      <c r="I6" s="11"/>
      <c r="J6" s="11" t="s">
        <v>33</v>
      </c>
      <c r="K6" s="11" t="s">
        <v>34</v>
      </c>
      <c r="L6" s="15" t="s">
        <v>13</v>
      </c>
    </row>
    <row r="7" spans="1:12" x14ac:dyDescent="0.2">
      <c r="A7" s="13"/>
      <c r="B7" s="11"/>
      <c r="C7" s="11"/>
      <c r="D7" s="11"/>
      <c r="E7" s="11"/>
      <c r="F7" s="11"/>
      <c r="G7" s="11"/>
      <c r="H7" s="11"/>
      <c r="I7" s="11"/>
      <c r="J7" s="11" t="s">
        <v>35</v>
      </c>
      <c r="K7" s="11" t="s">
        <v>36</v>
      </c>
      <c r="L7" s="15" t="s">
        <v>25</v>
      </c>
    </row>
    <row r="8" spans="1:12" x14ac:dyDescent="0.2">
      <c r="A8" s="13"/>
      <c r="B8" s="11"/>
      <c r="C8" s="11"/>
      <c r="D8" s="11"/>
      <c r="E8" s="11"/>
      <c r="F8" s="11"/>
      <c r="G8" s="11"/>
      <c r="H8" s="11"/>
      <c r="I8" s="11"/>
      <c r="J8" s="11" t="s">
        <v>37</v>
      </c>
      <c r="K8" s="11" t="s">
        <v>38</v>
      </c>
      <c r="L8" s="15"/>
    </row>
    <row r="9" spans="1:12" x14ac:dyDescent="0.2">
      <c r="A9" s="8" t="s">
        <v>39</v>
      </c>
      <c r="B9" s="9" t="s">
        <v>40</v>
      </c>
      <c r="C9" s="9" t="s">
        <v>41</v>
      </c>
      <c r="D9" s="10" t="s">
        <v>42</v>
      </c>
      <c r="E9" s="9" t="s">
        <v>43</v>
      </c>
      <c r="F9" s="10" t="s">
        <v>44</v>
      </c>
      <c r="G9" s="9" t="s">
        <v>45</v>
      </c>
      <c r="H9" s="10" t="s">
        <v>46</v>
      </c>
      <c r="I9" s="10" t="s">
        <v>47</v>
      </c>
      <c r="J9" s="9" t="s">
        <v>48</v>
      </c>
      <c r="K9" s="10" t="s">
        <v>49</v>
      </c>
      <c r="L9" s="16" t="s">
        <v>50</v>
      </c>
    </row>
    <row r="10" spans="1:12" x14ac:dyDescent="0.2">
      <c r="A10" s="13"/>
      <c r="B10" s="11" t="s">
        <v>25</v>
      </c>
      <c r="C10" s="11" t="s">
        <v>51</v>
      </c>
      <c r="D10" s="11"/>
      <c r="E10" s="11" t="s">
        <v>52</v>
      </c>
      <c r="F10" s="11"/>
      <c r="G10" s="11" t="s">
        <v>53</v>
      </c>
      <c r="H10" s="14" t="s">
        <v>7</v>
      </c>
      <c r="I10" s="14" t="s">
        <v>8</v>
      </c>
      <c r="J10" s="11" t="s">
        <v>54</v>
      </c>
      <c r="K10" s="14" t="s">
        <v>55</v>
      </c>
      <c r="L10" s="15"/>
    </row>
    <row r="11" spans="1:12" x14ac:dyDescent="0.2">
      <c r="A11" s="13"/>
      <c r="B11" s="11"/>
      <c r="C11" s="11" t="s">
        <v>56</v>
      </c>
      <c r="D11" s="11"/>
      <c r="E11" s="11" t="s">
        <v>57</v>
      </c>
      <c r="F11" s="11"/>
      <c r="G11" s="11" t="s">
        <v>58</v>
      </c>
      <c r="H11" s="11"/>
      <c r="I11" s="11"/>
      <c r="J11" s="11"/>
      <c r="K11" s="14" t="s">
        <v>3</v>
      </c>
      <c r="L11" s="15"/>
    </row>
    <row r="12" spans="1:12" x14ac:dyDescent="0.2">
      <c r="A12" s="13"/>
      <c r="B12" s="11"/>
      <c r="C12" s="11"/>
      <c r="D12" s="11"/>
      <c r="E12" s="11"/>
      <c r="F12" s="11"/>
      <c r="G12" s="11" t="s">
        <v>59</v>
      </c>
      <c r="H12" s="11"/>
      <c r="I12" s="11"/>
      <c r="J12" s="11"/>
      <c r="K12" s="11"/>
      <c r="L12" s="15"/>
    </row>
    <row r="13" spans="1:12" x14ac:dyDescent="0.2">
      <c r="A13" s="17" t="s">
        <v>60</v>
      </c>
      <c r="B13" s="11"/>
      <c r="C13" s="11"/>
      <c r="D13" s="11"/>
      <c r="E13" s="11"/>
      <c r="F13" s="11"/>
      <c r="G13" s="11" t="s">
        <v>61</v>
      </c>
      <c r="H13" s="11"/>
      <c r="I13" s="11"/>
      <c r="J13" s="11"/>
      <c r="K13" s="11"/>
      <c r="L13" s="15"/>
    </row>
    <row r="14" spans="1:12" x14ac:dyDescent="0.2">
      <c r="A14" s="18" t="s">
        <v>62</v>
      </c>
      <c r="B14" s="11"/>
      <c r="C14" s="11"/>
      <c r="D14" s="11"/>
      <c r="E14" s="11"/>
      <c r="F14" s="11"/>
      <c r="G14" s="11" t="s">
        <v>63</v>
      </c>
      <c r="H14" s="11"/>
      <c r="I14" s="11"/>
      <c r="J14" s="11"/>
      <c r="K14" s="11"/>
      <c r="L14" s="15"/>
    </row>
    <row r="15" spans="1:12" x14ac:dyDescent="0.2">
      <c r="A15" s="39" t="s">
        <v>64</v>
      </c>
      <c r="B15" s="37">
        <v>7426</v>
      </c>
      <c r="C15" s="38">
        <v>194</v>
      </c>
      <c r="D15" s="19">
        <f t="shared" ref="D15:D38" si="0">B15-C15</f>
        <v>7232</v>
      </c>
      <c r="E15" s="37">
        <v>319</v>
      </c>
      <c r="F15" s="20">
        <f>D15-E15</f>
        <v>6913</v>
      </c>
      <c r="G15" s="21">
        <v>0.3</v>
      </c>
      <c r="H15" s="20">
        <f t="shared" ref="H15:H38" si="1">E15*G15</f>
        <v>95.7</v>
      </c>
      <c r="I15" s="20">
        <f t="shared" ref="I15:I38" si="2">F15+H15</f>
        <v>7008.7</v>
      </c>
      <c r="J15" s="21">
        <v>0.82</v>
      </c>
      <c r="K15" s="20">
        <f>I15*J15 + C15</f>
        <v>5941.1339999999991</v>
      </c>
      <c r="L15" s="21">
        <f t="shared" ref="L15:L38" si="3">IF(B15&gt;0, K15/B15, 1)</f>
        <v>0.80004497710746014</v>
      </c>
    </row>
    <row r="16" spans="1:12" x14ac:dyDescent="0.2">
      <c r="A16" s="40"/>
      <c r="B16" s="23">
        <v>0</v>
      </c>
      <c r="C16" s="24">
        <v>0</v>
      </c>
      <c r="D16" s="25">
        <f t="shared" si="0"/>
        <v>0</v>
      </c>
      <c r="E16" s="23">
        <v>0</v>
      </c>
      <c r="F16" s="26">
        <f>D16-E16</f>
        <v>0</v>
      </c>
      <c r="G16" s="27">
        <v>0.3</v>
      </c>
      <c r="H16" s="26">
        <f t="shared" si="1"/>
        <v>0</v>
      </c>
      <c r="I16" s="26">
        <f t="shared" si="2"/>
        <v>0</v>
      </c>
      <c r="J16" s="27">
        <v>0.92</v>
      </c>
      <c r="K16" s="26">
        <f>I16*J16 + C16</f>
        <v>0</v>
      </c>
      <c r="L16" s="28">
        <f t="shared" si="3"/>
        <v>1</v>
      </c>
    </row>
    <row r="17" spans="1:12" x14ac:dyDescent="0.2">
      <c r="A17" s="39" t="s">
        <v>65</v>
      </c>
      <c r="B17" s="38">
        <v>0</v>
      </c>
      <c r="C17" s="38">
        <v>0</v>
      </c>
      <c r="D17" s="19">
        <f t="shared" si="0"/>
        <v>0</v>
      </c>
      <c r="E17" s="37">
        <v>0</v>
      </c>
      <c r="F17" s="20">
        <f t="shared" ref="F17:F38" si="4">D17-E17</f>
        <v>0</v>
      </c>
      <c r="G17" s="21">
        <v>0.3</v>
      </c>
      <c r="H17" s="20">
        <f t="shared" si="1"/>
        <v>0</v>
      </c>
      <c r="I17" s="20">
        <f t="shared" si="2"/>
        <v>0</v>
      </c>
      <c r="J17" s="21">
        <v>0.82</v>
      </c>
      <c r="K17" s="20">
        <f t="shared" ref="K17:K38" si="5">I17*J17 + C17</f>
        <v>0</v>
      </c>
      <c r="L17" s="21">
        <f t="shared" si="3"/>
        <v>1</v>
      </c>
    </row>
    <row r="18" spans="1:12" x14ac:dyDescent="0.2">
      <c r="A18" s="40"/>
      <c r="B18" s="23">
        <v>0</v>
      </c>
      <c r="C18" s="24">
        <v>0</v>
      </c>
      <c r="D18" s="25">
        <f t="shared" si="0"/>
        <v>0</v>
      </c>
      <c r="E18" s="23">
        <v>0</v>
      </c>
      <c r="F18" s="26">
        <f>D18-E18</f>
        <v>0</v>
      </c>
      <c r="G18" s="27">
        <v>0.3</v>
      </c>
      <c r="H18" s="26">
        <f t="shared" si="1"/>
        <v>0</v>
      </c>
      <c r="I18" s="26">
        <f t="shared" si="2"/>
        <v>0</v>
      </c>
      <c r="J18" s="27">
        <v>0.92</v>
      </c>
      <c r="K18" s="26">
        <f>I18*J18 + C18</f>
        <v>0</v>
      </c>
      <c r="L18" s="28">
        <f t="shared" si="3"/>
        <v>1</v>
      </c>
    </row>
    <row r="19" spans="1:12" x14ac:dyDescent="0.2">
      <c r="A19" s="39" t="s">
        <v>66</v>
      </c>
      <c r="B19" s="38">
        <v>14295</v>
      </c>
      <c r="C19" s="38">
        <v>617</v>
      </c>
      <c r="D19" s="19">
        <f t="shared" si="0"/>
        <v>13678</v>
      </c>
      <c r="E19" s="37">
        <v>4264</v>
      </c>
      <c r="F19" s="20">
        <f t="shared" si="4"/>
        <v>9414</v>
      </c>
      <c r="G19" s="21">
        <v>0.3</v>
      </c>
      <c r="H19" s="20">
        <f t="shared" si="1"/>
        <v>1279.2</v>
      </c>
      <c r="I19" s="20">
        <f t="shared" si="2"/>
        <v>10693.2</v>
      </c>
      <c r="J19" s="21">
        <v>0.82</v>
      </c>
      <c r="K19" s="20">
        <f t="shared" si="5"/>
        <v>9385.4240000000009</v>
      </c>
      <c r="L19" s="22">
        <f t="shared" si="3"/>
        <v>0.65655292060160897</v>
      </c>
    </row>
    <row r="20" spans="1:12" x14ac:dyDescent="0.2">
      <c r="A20" s="40"/>
      <c r="B20" s="23">
        <v>0</v>
      </c>
      <c r="C20" s="24">
        <v>0</v>
      </c>
      <c r="D20" s="25">
        <f t="shared" si="0"/>
        <v>0</v>
      </c>
      <c r="E20" s="23">
        <v>0</v>
      </c>
      <c r="F20" s="26">
        <f>D20-E20</f>
        <v>0</v>
      </c>
      <c r="G20" s="27">
        <v>0.3</v>
      </c>
      <c r="H20" s="26">
        <f t="shared" si="1"/>
        <v>0</v>
      </c>
      <c r="I20" s="26">
        <f t="shared" si="2"/>
        <v>0</v>
      </c>
      <c r="J20" s="27">
        <v>0.92</v>
      </c>
      <c r="K20" s="26">
        <f>I20*J20 + C20</f>
        <v>0</v>
      </c>
      <c r="L20" s="28">
        <f t="shared" si="3"/>
        <v>1</v>
      </c>
    </row>
    <row r="21" spans="1:12" x14ac:dyDescent="0.2">
      <c r="A21" s="39" t="s">
        <v>67</v>
      </c>
      <c r="B21" s="38">
        <v>0</v>
      </c>
      <c r="C21" s="38">
        <v>0</v>
      </c>
      <c r="D21" s="19">
        <f t="shared" si="0"/>
        <v>0</v>
      </c>
      <c r="E21" s="37">
        <v>0</v>
      </c>
      <c r="F21" s="20">
        <f t="shared" si="4"/>
        <v>0</v>
      </c>
      <c r="G21" s="21">
        <v>0.3</v>
      </c>
      <c r="H21" s="20">
        <f t="shared" si="1"/>
        <v>0</v>
      </c>
      <c r="I21" s="20">
        <f t="shared" si="2"/>
        <v>0</v>
      </c>
      <c r="J21" s="21">
        <v>0.82</v>
      </c>
      <c r="K21" s="20">
        <f t="shared" si="5"/>
        <v>0</v>
      </c>
      <c r="L21" s="22">
        <f t="shared" si="3"/>
        <v>1</v>
      </c>
    </row>
    <row r="22" spans="1:12" x14ac:dyDescent="0.2">
      <c r="A22" s="40"/>
      <c r="B22" s="23">
        <v>0</v>
      </c>
      <c r="C22" s="24">
        <v>0</v>
      </c>
      <c r="D22" s="25">
        <f t="shared" si="0"/>
        <v>0</v>
      </c>
      <c r="E22" s="23">
        <v>0</v>
      </c>
      <c r="F22" s="26">
        <f>D22-E22</f>
        <v>0</v>
      </c>
      <c r="G22" s="27">
        <v>0.3</v>
      </c>
      <c r="H22" s="26">
        <f t="shared" si="1"/>
        <v>0</v>
      </c>
      <c r="I22" s="26">
        <f t="shared" si="2"/>
        <v>0</v>
      </c>
      <c r="J22" s="27">
        <v>0.92</v>
      </c>
      <c r="K22" s="26">
        <f>I22*J22 + C22</f>
        <v>0</v>
      </c>
      <c r="L22" s="28">
        <f t="shared" si="3"/>
        <v>1</v>
      </c>
    </row>
    <row r="23" spans="1:12" x14ac:dyDescent="0.2">
      <c r="A23" s="39" t="s">
        <v>68</v>
      </c>
      <c r="B23" s="38">
        <v>9172</v>
      </c>
      <c r="C23" s="38">
        <v>2477</v>
      </c>
      <c r="D23" s="19">
        <f t="shared" si="0"/>
        <v>6695</v>
      </c>
      <c r="E23" s="37">
        <v>1733</v>
      </c>
      <c r="F23" s="20">
        <f t="shared" si="4"/>
        <v>4962</v>
      </c>
      <c r="G23" s="21">
        <v>0.3</v>
      </c>
      <c r="H23" s="20">
        <f t="shared" si="1"/>
        <v>519.9</v>
      </c>
      <c r="I23" s="20">
        <f t="shared" si="2"/>
        <v>5481.9</v>
      </c>
      <c r="J23" s="21">
        <v>0.82</v>
      </c>
      <c r="K23" s="20">
        <f t="shared" si="5"/>
        <v>6972.1579999999994</v>
      </c>
      <c r="L23" s="22">
        <f t="shared" si="3"/>
        <v>0.76015678150894017</v>
      </c>
    </row>
    <row r="24" spans="1:12" x14ac:dyDescent="0.2">
      <c r="A24" s="40"/>
      <c r="B24" s="23">
        <v>0</v>
      </c>
      <c r="C24" s="24">
        <v>0</v>
      </c>
      <c r="D24" s="25">
        <f t="shared" si="0"/>
        <v>0</v>
      </c>
      <c r="E24" s="23">
        <v>0</v>
      </c>
      <c r="F24" s="26">
        <f>D24-E24</f>
        <v>0</v>
      </c>
      <c r="G24" s="27">
        <v>0.3</v>
      </c>
      <c r="H24" s="26">
        <f t="shared" si="1"/>
        <v>0</v>
      </c>
      <c r="I24" s="26">
        <f t="shared" si="2"/>
        <v>0</v>
      </c>
      <c r="J24" s="27">
        <v>0.92</v>
      </c>
      <c r="K24" s="26">
        <f>I24*J24 + C24</f>
        <v>0</v>
      </c>
      <c r="L24" s="28">
        <f t="shared" si="3"/>
        <v>1</v>
      </c>
    </row>
    <row r="25" spans="1:12" x14ac:dyDescent="0.2">
      <c r="A25" s="39" t="s">
        <v>69</v>
      </c>
      <c r="B25" s="38">
        <v>21005</v>
      </c>
      <c r="C25" s="38">
        <v>2307</v>
      </c>
      <c r="D25" s="19">
        <f t="shared" si="0"/>
        <v>18698</v>
      </c>
      <c r="E25" s="37">
        <v>7235</v>
      </c>
      <c r="F25" s="20">
        <f t="shared" si="4"/>
        <v>11463</v>
      </c>
      <c r="G25" s="21">
        <v>0.3</v>
      </c>
      <c r="H25" s="20">
        <f t="shared" si="1"/>
        <v>2170.5</v>
      </c>
      <c r="I25" s="20">
        <f t="shared" si="2"/>
        <v>13633.5</v>
      </c>
      <c r="J25" s="21">
        <v>0.82</v>
      </c>
      <c r="K25" s="20">
        <f t="shared" si="5"/>
        <v>13486.47</v>
      </c>
      <c r="L25" s="22">
        <f t="shared" si="3"/>
        <v>0.64205998571768619</v>
      </c>
    </row>
    <row r="26" spans="1:12" x14ac:dyDescent="0.2">
      <c r="A26" s="40"/>
      <c r="B26" s="23">
        <v>0</v>
      </c>
      <c r="C26" s="24">
        <v>0</v>
      </c>
      <c r="D26" s="25">
        <f t="shared" si="0"/>
        <v>0</v>
      </c>
      <c r="E26" s="23">
        <v>0</v>
      </c>
      <c r="F26" s="26">
        <f>D26-E26</f>
        <v>0</v>
      </c>
      <c r="G26" s="27">
        <v>0.3</v>
      </c>
      <c r="H26" s="26">
        <f t="shared" si="1"/>
        <v>0</v>
      </c>
      <c r="I26" s="26">
        <f t="shared" si="2"/>
        <v>0</v>
      </c>
      <c r="J26" s="27">
        <v>0.92</v>
      </c>
      <c r="K26" s="26">
        <f>I26*J26 + C26</f>
        <v>0</v>
      </c>
      <c r="L26" s="28">
        <f t="shared" si="3"/>
        <v>1</v>
      </c>
    </row>
    <row r="27" spans="1:12" x14ac:dyDescent="0.2">
      <c r="A27" s="39" t="s">
        <v>70</v>
      </c>
      <c r="B27" s="38">
        <v>660</v>
      </c>
      <c r="C27" s="38">
        <v>88</v>
      </c>
      <c r="D27" s="19">
        <f t="shared" si="0"/>
        <v>572</v>
      </c>
      <c r="E27" s="37">
        <v>212</v>
      </c>
      <c r="F27" s="20">
        <f t="shared" si="4"/>
        <v>360</v>
      </c>
      <c r="G27" s="21">
        <v>0.35</v>
      </c>
      <c r="H27" s="20">
        <f t="shared" si="1"/>
        <v>74.199999999999989</v>
      </c>
      <c r="I27" s="20">
        <f t="shared" si="2"/>
        <v>434.2</v>
      </c>
      <c r="J27" s="21">
        <v>0.82</v>
      </c>
      <c r="K27" s="20">
        <f t="shared" si="5"/>
        <v>444.04399999999998</v>
      </c>
      <c r="L27" s="22">
        <f t="shared" si="3"/>
        <v>0.67279393939393939</v>
      </c>
    </row>
    <row r="28" spans="1:12" x14ac:dyDescent="0.2">
      <c r="A28" s="40"/>
      <c r="B28" s="23">
        <v>0</v>
      </c>
      <c r="C28" s="24">
        <v>0</v>
      </c>
      <c r="D28" s="25">
        <f t="shared" si="0"/>
        <v>0</v>
      </c>
      <c r="E28" s="23">
        <v>0</v>
      </c>
      <c r="F28" s="26">
        <f>D28-E28</f>
        <v>0</v>
      </c>
      <c r="G28" s="27">
        <v>0.35</v>
      </c>
      <c r="H28" s="26">
        <f t="shared" si="1"/>
        <v>0</v>
      </c>
      <c r="I28" s="26">
        <f t="shared" si="2"/>
        <v>0</v>
      </c>
      <c r="J28" s="27">
        <v>0.92</v>
      </c>
      <c r="K28" s="26">
        <f>I28*J28 + C28</f>
        <v>0</v>
      </c>
      <c r="L28" s="28">
        <f t="shared" si="3"/>
        <v>1</v>
      </c>
    </row>
    <row r="29" spans="1:12" x14ac:dyDescent="0.2">
      <c r="A29" s="39" t="s">
        <v>71</v>
      </c>
      <c r="B29" s="38">
        <v>15780</v>
      </c>
      <c r="C29" s="38">
        <v>2064</v>
      </c>
      <c r="D29" s="19">
        <f t="shared" si="0"/>
        <v>13716</v>
      </c>
      <c r="E29" s="37">
        <v>4614</v>
      </c>
      <c r="F29" s="20">
        <f t="shared" si="4"/>
        <v>9102</v>
      </c>
      <c r="G29" s="21">
        <v>0.35</v>
      </c>
      <c r="H29" s="20">
        <f t="shared" si="1"/>
        <v>1614.8999999999999</v>
      </c>
      <c r="I29" s="20">
        <f t="shared" si="2"/>
        <v>10716.9</v>
      </c>
      <c r="J29" s="21">
        <v>0.82</v>
      </c>
      <c r="K29" s="20">
        <f t="shared" si="5"/>
        <v>10851.857999999998</v>
      </c>
      <c r="L29" s="22">
        <f t="shared" si="3"/>
        <v>0.68769695817490484</v>
      </c>
    </row>
    <row r="30" spans="1:12" x14ac:dyDescent="0.2">
      <c r="A30" s="40"/>
      <c r="B30" s="23">
        <v>0</v>
      </c>
      <c r="C30" s="24">
        <v>0</v>
      </c>
      <c r="D30" s="25">
        <f t="shared" si="0"/>
        <v>0</v>
      </c>
      <c r="E30" s="23">
        <v>0</v>
      </c>
      <c r="F30" s="26">
        <f>D30-E30</f>
        <v>0</v>
      </c>
      <c r="G30" s="27">
        <v>0.35</v>
      </c>
      <c r="H30" s="26">
        <f t="shared" si="1"/>
        <v>0</v>
      </c>
      <c r="I30" s="26">
        <f t="shared" si="2"/>
        <v>0</v>
      </c>
      <c r="J30" s="27">
        <v>0.92</v>
      </c>
      <c r="K30" s="26">
        <f>I30*J30 + C30</f>
        <v>0</v>
      </c>
      <c r="L30" s="28">
        <f t="shared" si="3"/>
        <v>1</v>
      </c>
    </row>
    <row r="31" spans="1:12" x14ac:dyDescent="0.2">
      <c r="A31" s="39" t="s">
        <v>72</v>
      </c>
      <c r="B31" s="38">
        <v>813</v>
      </c>
      <c r="C31" s="38">
        <v>5</v>
      </c>
      <c r="D31" s="19">
        <f t="shared" si="0"/>
        <v>808</v>
      </c>
      <c r="E31" s="37">
        <v>406</v>
      </c>
      <c r="F31" s="20">
        <f t="shared" si="4"/>
        <v>402</v>
      </c>
      <c r="G31" s="21">
        <v>0.35</v>
      </c>
      <c r="H31" s="20">
        <f t="shared" si="1"/>
        <v>142.1</v>
      </c>
      <c r="I31" s="20">
        <f t="shared" si="2"/>
        <v>544.1</v>
      </c>
      <c r="J31" s="21">
        <v>0.82</v>
      </c>
      <c r="K31" s="20">
        <f t="shared" si="5"/>
        <v>451.16199999999998</v>
      </c>
      <c r="L31" s="22">
        <f t="shared" si="3"/>
        <v>0.55493480934809347</v>
      </c>
    </row>
    <row r="32" spans="1:12" x14ac:dyDescent="0.2">
      <c r="A32" s="40"/>
      <c r="B32" s="23">
        <v>0</v>
      </c>
      <c r="C32" s="24">
        <v>0</v>
      </c>
      <c r="D32" s="25">
        <f t="shared" si="0"/>
        <v>0</v>
      </c>
      <c r="E32" s="23">
        <v>0</v>
      </c>
      <c r="F32" s="26">
        <f>D32-E32</f>
        <v>0</v>
      </c>
      <c r="G32" s="27">
        <v>0.35</v>
      </c>
      <c r="H32" s="26">
        <f t="shared" si="1"/>
        <v>0</v>
      </c>
      <c r="I32" s="26">
        <f t="shared" si="2"/>
        <v>0</v>
      </c>
      <c r="J32" s="27">
        <v>0.92</v>
      </c>
      <c r="K32" s="26">
        <f>I32*J32 + C32</f>
        <v>0</v>
      </c>
      <c r="L32" s="28">
        <f t="shared" si="3"/>
        <v>1</v>
      </c>
    </row>
    <row r="33" spans="1:17" x14ac:dyDescent="0.2">
      <c r="A33" s="29" t="s">
        <v>73</v>
      </c>
      <c r="B33" s="38">
        <v>0</v>
      </c>
      <c r="C33" s="38">
        <v>0</v>
      </c>
      <c r="D33" s="19">
        <f t="shared" si="0"/>
        <v>0</v>
      </c>
      <c r="E33" s="37">
        <v>0</v>
      </c>
      <c r="F33" s="20">
        <f t="shared" si="4"/>
        <v>0</v>
      </c>
      <c r="G33" s="30">
        <v>0.3</v>
      </c>
      <c r="H33" s="31">
        <f t="shared" si="1"/>
        <v>0</v>
      </c>
      <c r="I33" s="31">
        <f t="shared" si="2"/>
        <v>0</v>
      </c>
      <c r="J33" s="30">
        <v>0.82</v>
      </c>
      <c r="K33" s="20">
        <f t="shared" si="5"/>
        <v>0</v>
      </c>
      <c r="L33" s="32">
        <f t="shared" si="3"/>
        <v>1</v>
      </c>
    </row>
    <row r="34" spans="1:17" x14ac:dyDescent="0.2">
      <c r="A34" s="39" t="s">
        <v>74</v>
      </c>
      <c r="B34" s="38">
        <v>8121</v>
      </c>
      <c r="C34" s="38">
        <v>269</v>
      </c>
      <c r="D34" s="19">
        <f t="shared" si="0"/>
        <v>7852</v>
      </c>
      <c r="E34" s="37">
        <v>2352</v>
      </c>
      <c r="F34" s="20">
        <f t="shared" si="4"/>
        <v>5500</v>
      </c>
      <c r="G34" s="21">
        <v>0.31</v>
      </c>
      <c r="H34" s="20">
        <f t="shared" si="1"/>
        <v>729.12</v>
      </c>
      <c r="I34" s="20">
        <f t="shared" si="2"/>
        <v>6229.12</v>
      </c>
      <c r="J34" s="21">
        <v>0.82</v>
      </c>
      <c r="K34" s="20">
        <f t="shared" si="5"/>
        <v>5376.8783999999996</v>
      </c>
      <c r="L34" s="22">
        <f t="shared" si="3"/>
        <v>0.66209560398965639</v>
      </c>
    </row>
    <row r="35" spans="1:17" x14ac:dyDescent="0.2">
      <c r="A35" s="40"/>
      <c r="B35" s="23">
        <v>0</v>
      </c>
      <c r="C35" s="24">
        <v>0</v>
      </c>
      <c r="D35" s="25">
        <f t="shared" si="0"/>
        <v>0</v>
      </c>
      <c r="E35" s="23">
        <v>0</v>
      </c>
      <c r="F35" s="26">
        <f>D35-E35</f>
        <v>0</v>
      </c>
      <c r="G35" s="27">
        <v>0.31</v>
      </c>
      <c r="H35" s="26">
        <f t="shared" si="1"/>
        <v>0</v>
      </c>
      <c r="I35" s="26">
        <f t="shared" si="2"/>
        <v>0</v>
      </c>
      <c r="J35" s="27">
        <v>0.92</v>
      </c>
      <c r="K35" s="26">
        <f>I35*J35 + C35</f>
        <v>0</v>
      </c>
      <c r="L35" s="28">
        <f t="shared" si="3"/>
        <v>1</v>
      </c>
    </row>
    <row r="36" spans="1:17" x14ac:dyDescent="0.2">
      <c r="A36" s="33" t="s">
        <v>75</v>
      </c>
      <c r="B36" s="38">
        <v>532</v>
      </c>
      <c r="C36" s="38">
        <v>0</v>
      </c>
      <c r="D36" s="19">
        <f t="shared" si="0"/>
        <v>532</v>
      </c>
      <c r="E36" s="37">
        <v>497</v>
      </c>
      <c r="F36" s="20">
        <f t="shared" si="4"/>
        <v>35</v>
      </c>
      <c r="G36" s="21">
        <v>0.23</v>
      </c>
      <c r="H36" s="20">
        <f>E36*G36</f>
        <v>114.31</v>
      </c>
      <c r="I36" s="20">
        <f>F36+H36</f>
        <v>149.31</v>
      </c>
      <c r="J36" s="21">
        <v>0.82</v>
      </c>
      <c r="K36" s="20">
        <f t="shared" si="5"/>
        <v>122.43419999999999</v>
      </c>
      <c r="L36" s="22">
        <f t="shared" si="3"/>
        <v>0.2301394736842105</v>
      </c>
    </row>
    <row r="37" spans="1:17" ht="25.5" x14ac:dyDescent="0.2">
      <c r="A37" s="33" t="s">
        <v>76</v>
      </c>
      <c r="B37" s="38">
        <v>17007</v>
      </c>
      <c r="C37" s="38">
        <v>1026</v>
      </c>
      <c r="D37" s="19">
        <f t="shared" si="0"/>
        <v>15981</v>
      </c>
      <c r="E37" s="37">
        <v>7928</v>
      </c>
      <c r="F37" s="20">
        <f t="shared" si="4"/>
        <v>8053</v>
      </c>
      <c r="G37" s="21">
        <v>0.23</v>
      </c>
      <c r="H37" s="20">
        <f t="shared" si="1"/>
        <v>1823.44</v>
      </c>
      <c r="I37" s="20">
        <f t="shared" si="2"/>
        <v>9876.44</v>
      </c>
      <c r="J37" s="21">
        <v>0.82</v>
      </c>
      <c r="K37" s="20">
        <f t="shared" si="5"/>
        <v>9124.6808000000001</v>
      </c>
      <c r="L37" s="22">
        <f t="shared" si="3"/>
        <v>0.53652500734991471</v>
      </c>
      <c r="M37" s="34" t="s">
        <v>82</v>
      </c>
      <c r="N37" s="36" t="s">
        <v>81</v>
      </c>
      <c r="O37" s="2" t="s">
        <v>79</v>
      </c>
      <c r="Q37" s="2" t="s">
        <v>80</v>
      </c>
    </row>
    <row r="38" spans="1:17" ht="25.5" x14ac:dyDescent="0.2">
      <c r="A38" s="33" t="s">
        <v>77</v>
      </c>
      <c r="B38" s="38">
        <v>30608</v>
      </c>
      <c r="C38" s="38">
        <v>2648</v>
      </c>
      <c r="D38" s="19">
        <f t="shared" si="0"/>
        <v>27960</v>
      </c>
      <c r="E38" s="37">
        <v>16558</v>
      </c>
      <c r="F38" s="20">
        <f t="shared" si="4"/>
        <v>11402</v>
      </c>
      <c r="G38" s="21">
        <v>0.23</v>
      </c>
      <c r="H38" s="20">
        <f t="shared" si="1"/>
        <v>3808.34</v>
      </c>
      <c r="I38" s="20">
        <f t="shared" si="2"/>
        <v>15210.34</v>
      </c>
      <c r="J38" s="21">
        <v>0.82</v>
      </c>
      <c r="K38" s="20">
        <f t="shared" si="5"/>
        <v>15120.478799999999</v>
      </c>
      <c r="L38" s="22">
        <f t="shared" si="3"/>
        <v>0.49400414270778881</v>
      </c>
    </row>
    <row r="39" spans="1:17" x14ac:dyDescent="0.2">
      <c r="B39" s="36"/>
    </row>
    <row r="40" spans="1:17" x14ac:dyDescent="0.2">
      <c r="A40" s="34" t="s">
        <v>82</v>
      </c>
      <c r="B40" s="36" t="s">
        <v>78</v>
      </c>
      <c r="C40" s="2" t="s">
        <v>79</v>
      </c>
      <c r="E40" s="2" t="s">
        <v>80</v>
      </c>
    </row>
    <row r="41" spans="1:17" x14ac:dyDescent="0.2">
      <c r="B41" s="36"/>
    </row>
    <row r="42" spans="1:17" x14ac:dyDescent="0.2">
      <c r="B42" s="36"/>
    </row>
    <row r="43" spans="1:17" x14ac:dyDescent="0.2">
      <c r="B43" s="36"/>
    </row>
    <row r="44" spans="1:17" x14ac:dyDescent="0.2">
      <c r="B44" s="36"/>
    </row>
    <row r="45" spans="1:17" x14ac:dyDescent="0.2">
      <c r="B45" s="36"/>
    </row>
    <row r="46" spans="1:17" x14ac:dyDescent="0.2">
      <c r="B46" s="36"/>
    </row>
    <row r="47" spans="1:17" x14ac:dyDescent="0.2">
      <c r="B47" s="36"/>
    </row>
    <row r="48" spans="1:17" x14ac:dyDescent="0.2">
      <c r="B48" s="36"/>
    </row>
    <row r="49" spans="2:2" x14ac:dyDescent="0.2">
      <c r="B49" s="36"/>
    </row>
    <row r="50" spans="2:2" x14ac:dyDescent="0.2">
      <c r="B50" s="36"/>
    </row>
    <row r="51" spans="2:2" x14ac:dyDescent="0.2">
      <c r="B51" s="36"/>
    </row>
    <row r="52" spans="2:2" x14ac:dyDescent="0.2">
      <c r="B52" s="36"/>
    </row>
    <row r="53" spans="2:2" x14ac:dyDescent="0.2">
      <c r="B53" s="36"/>
    </row>
    <row r="54" spans="2:2" x14ac:dyDescent="0.2">
      <c r="B54" s="36"/>
    </row>
    <row r="55" spans="2:2" x14ac:dyDescent="0.2">
      <c r="B55" s="36"/>
    </row>
    <row r="56" spans="2:2" x14ac:dyDescent="0.2">
      <c r="B56" s="36"/>
    </row>
    <row r="57" spans="2:2" x14ac:dyDescent="0.2">
      <c r="B57" s="36"/>
    </row>
    <row r="58" spans="2:2" x14ac:dyDescent="0.2">
      <c r="B58" s="36"/>
    </row>
    <row r="59" spans="2:2" x14ac:dyDescent="0.2">
      <c r="B59" s="36"/>
    </row>
    <row r="60" spans="2:2" x14ac:dyDescent="0.2">
      <c r="B60" s="36"/>
    </row>
    <row r="61" spans="2:2" x14ac:dyDescent="0.2">
      <c r="B61" s="36"/>
    </row>
    <row r="62" spans="2:2" x14ac:dyDescent="0.2">
      <c r="B62" s="36"/>
    </row>
    <row r="63" spans="2:2" x14ac:dyDescent="0.2">
      <c r="B63" s="36"/>
    </row>
    <row r="64" spans="2:2" x14ac:dyDescent="0.2">
      <c r="B64" s="36"/>
    </row>
    <row r="65" spans="2:2" x14ac:dyDescent="0.2">
      <c r="B65" s="36"/>
    </row>
    <row r="66" spans="2:2" x14ac:dyDescent="0.2">
      <c r="B66" s="36"/>
    </row>
    <row r="67" spans="2:2" x14ac:dyDescent="0.2">
      <c r="B67" s="36"/>
    </row>
    <row r="68" spans="2:2" x14ac:dyDescent="0.2">
      <c r="B68" s="36"/>
    </row>
    <row r="69" spans="2:2" x14ac:dyDescent="0.2">
      <c r="B69" s="36"/>
    </row>
    <row r="70" spans="2:2" x14ac:dyDescent="0.2">
      <c r="B70" s="36"/>
    </row>
    <row r="71" spans="2:2" x14ac:dyDescent="0.2">
      <c r="B71" s="36"/>
    </row>
    <row r="72" spans="2:2" x14ac:dyDescent="0.2">
      <c r="B72" s="36"/>
    </row>
    <row r="73" spans="2:2" x14ac:dyDescent="0.2">
      <c r="B73" s="36"/>
    </row>
    <row r="74" spans="2:2" x14ac:dyDescent="0.2">
      <c r="B74" s="36"/>
    </row>
    <row r="75" spans="2:2" x14ac:dyDescent="0.2">
      <c r="B75" s="36"/>
    </row>
    <row r="76" spans="2:2" x14ac:dyDescent="0.2">
      <c r="B76" s="36"/>
    </row>
    <row r="77" spans="2:2" x14ac:dyDescent="0.2">
      <c r="B77" s="36"/>
    </row>
    <row r="78" spans="2:2" x14ac:dyDescent="0.2">
      <c r="B78" s="36"/>
    </row>
    <row r="79" spans="2:2" x14ac:dyDescent="0.2">
      <c r="B79" s="36"/>
    </row>
    <row r="80" spans="2:2" x14ac:dyDescent="0.2">
      <c r="B80" s="36"/>
    </row>
    <row r="81" spans="2:2" x14ac:dyDescent="0.2">
      <c r="B81" s="36"/>
    </row>
    <row r="82" spans="2:2" x14ac:dyDescent="0.2">
      <c r="B82" s="36"/>
    </row>
    <row r="83" spans="2:2" x14ac:dyDescent="0.2">
      <c r="B83" s="36"/>
    </row>
    <row r="84" spans="2:2" x14ac:dyDescent="0.2">
      <c r="B84" s="36"/>
    </row>
    <row r="85" spans="2:2" x14ac:dyDescent="0.2">
      <c r="B85" s="36"/>
    </row>
    <row r="86" spans="2:2" x14ac:dyDescent="0.2">
      <c r="B86" s="36"/>
    </row>
    <row r="87" spans="2:2" x14ac:dyDescent="0.2">
      <c r="B87" s="36"/>
    </row>
    <row r="88" spans="2:2" x14ac:dyDescent="0.2">
      <c r="B88" s="36"/>
    </row>
    <row r="89" spans="2:2" x14ac:dyDescent="0.2">
      <c r="B89" s="36"/>
    </row>
    <row r="90" spans="2:2" x14ac:dyDescent="0.2">
      <c r="B90" s="36"/>
    </row>
    <row r="91" spans="2:2" x14ac:dyDescent="0.2">
      <c r="B91" s="36"/>
    </row>
    <row r="92" spans="2:2" x14ac:dyDescent="0.2">
      <c r="B92" s="36"/>
    </row>
    <row r="93" spans="2:2" x14ac:dyDescent="0.2">
      <c r="B93" s="36"/>
    </row>
    <row r="94" spans="2:2" x14ac:dyDescent="0.2">
      <c r="B94" s="36"/>
    </row>
    <row r="95" spans="2:2" x14ac:dyDescent="0.2">
      <c r="B95" s="36"/>
    </row>
    <row r="96" spans="2:2" x14ac:dyDescent="0.2">
      <c r="B96" s="36"/>
    </row>
    <row r="97" spans="2:2" x14ac:dyDescent="0.2">
      <c r="B97" s="36"/>
    </row>
    <row r="98" spans="2:2" x14ac:dyDescent="0.2">
      <c r="B98" s="36"/>
    </row>
    <row r="99" spans="2:2" x14ac:dyDescent="0.2">
      <c r="B99" s="36"/>
    </row>
    <row r="100" spans="2:2" x14ac:dyDescent="0.2">
      <c r="B100" s="36"/>
    </row>
    <row r="101" spans="2:2" x14ac:dyDescent="0.2">
      <c r="B101" s="36"/>
    </row>
    <row r="102" spans="2:2" x14ac:dyDescent="0.2">
      <c r="B102" s="36"/>
    </row>
    <row r="103" spans="2:2" x14ac:dyDescent="0.2">
      <c r="B103" s="36"/>
    </row>
    <row r="104" spans="2:2" x14ac:dyDescent="0.2">
      <c r="B104" s="36"/>
    </row>
    <row r="105" spans="2:2" x14ac:dyDescent="0.2">
      <c r="B105" s="36"/>
    </row>
    <row r="106" spans="2:2" x14ac:dyDescent="0.2">
      <c r="B106" s="36"/>
    </row>
    <row r="107" spans="2:2" x14ac:dyDescent="0.2">
      <c r="B107" s="36"/>
    </row>
    <row r="108" spans="2:2" x14ac:dyDescent="0.2">
      <c r="B108" s="36"/>
    </row>
    <row r="109" spans="2:2" x14ac:dyDescent="0.2">
      <c r="B109" s="36"/>
    </row>
    <row r="110" spans="2:2" x14ac:dyDescent="0.2">
      <c r="B110" s="36"/>
    </row>
    <row r="111" spans="2:2" x14ac:dyDescent="0.2">
      <c r="B111" s="36"/>
    </row>
    <row r="112" spans="2:2" x14ac:dyDescent="0.2">
      <c r="B112" s="36"/>
    </row>
    <row r="113" spans="2:2" x14ac:dyDescent="0.2">
      <c r="B113" s="36"/>
    </row>
    <row r="114" spans="2:2" x14ac:dyDescent="0.2">
      <c r="B114" s="36"/>
    </row>
    <row r="115" spans="2:2" x14ac:dyDescent="0.2">
      <c r="B115" s="36"/>
    </row>
    <row r="116" spans="2:2" x14ac:dyDescent="0.2">
      <c r="B116" s="36"/>
    </row>
    <row r="117" spans="2:2" x14ac:dyDescent="0.2">
      <c r="B117" s="36"/>
    </row>
  </sheetData>
  <mergeCells count="10">
    <mergeCell ref="A15:A16"/>
    <mergeCell ref="A17:A18"/>
    <mergeCell ref="A31:A32"/>
    <mergeCell ref="A34:A35"/>
    <mergeCell ref="A19:A20"/>
    <mergeCell ref="A21:A22"/>
    <mergeCell ref="A23:A24"/>
    <mergeCell ref="A25:A26"/>
    <mergeCell ref="A27:A28"/>
    <mergeCell ref="A29:A30"/>
  </mergeCells>
  <pageMargins left="0.56999999999999995" right="0.54" top="0.75" bottom="0.38" header="0.25" footer="0.34"/>
  <pageSetup scale="49" fitToHeight="5" orientation="landscape" r:id="rId1"/>
  <headerFooter alignWithMargins="0">
    <oddHeader>&amp;LRRCA 
Compact Accounting&amp;RPage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Attachment7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2018-02-15T17:41:48Z</dcterms:created>
  <dcterms:modified xsi:type="dcterms:W3CDTF">2019-03-11T18:14:27Z</dcterms:modified>
</cp:coreProperties>
</file>