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96" yWindow="-132" windowWidth="12120" windowHeight="9000" tabRatio="879" activeTab="5"/>
  </bookViews>
  <sheets>
    <sheet name="culb" sheetId="7" r:id="rId1"/>
    <sheet name="culb ext 1" sheetId="8" r:id="rId2"/>
    <sheet name="mk drift" sheetId="21" r:id="rId3"/>
    <sheet name="bartley" sheetId="3" r:id="rId4"/>
    <sheet name="red wil" sheetId="26" r:id="rId5"/>
    <sheet name="camb" sheetId="5" r:id="rId6"/>
    <sheet name="fr cam sum" sheetId="12" r:id="rId7"/>
    <sheet name="frnklin" sheetId="14" r:id="rId8"/>
    <sheet name="nap" sheetId="24" r:id="rId9"/>
    <sheet name="frnk pmp" sheetId="13" r:id="rId10"/>
    <sheet name="sup" sheetId="29" r:id="rId11"/>
    <sheet name="ne-bost sum" sheetId="4" r:id="rId12"/>
    <sheet name="cout ne" sheetId="31" r:id="rId13"/>
    <sheet name="almena" sheetId="2" r:id="rId14"/>
    <sheet name="ks abov" sheetId="18" r:id="rId15"/>
    <sheet name="ks below" sheetId="19" r:id="rId16"/>
    <sheet name="ks-bost sum" sheetId="20" r:id="rId17"/>
  </sheets>
  <definedNames>
    <definedName name="_xlnm.Print_Area">#REF!</definedName>
  </definedNames>
  <calcPr calcId="152511" calcMode="autoNoTable" iterate="1" iterateCount="1" iterateDelta="0"/>
</workbook>
</file>

<file path=xl/calcChain.xml><?xml version="1.0" encoding="utf-8"?>
<calcChain xmlns="http://schemas.openxmlformats.org/spreadsheetml/2006/main"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M19" i="4" s="1"/>
  <c r="K20" i="4"/>
  <c r="K21" i="4"/>
  <c r="K22" i="4"/>
  <c r="M22" i="4" s="1"/>
  <c r="K23" i="4"/>
  <c r="K24" i="4"/>
  <c r="K25" i="4"/>
  <c r="M25" i="4" s="1"/>
  <c r="K26" i="4"/>
  <c r="K27" i="4"/>
  <c r="K16" i="4"/>
  <c r="H17" i="4"/>
  <c r="H18" i="4"/>
  <c r="J18" i="4" s="1"/>
  <c r="H19" i="4"/>
  <c r="H20" i="4"/>
  <c r="J20" i="4" s="1"/>
  <c r="H21" i="4"/>
  <c r="H22" i="4"/>
  <c r="J22" i="4" s="1"/>
  <c r="H23" i="4"/>
  <c r="H24" i="4"/>
  <c r="H25" i="4"/>
  <c r="J25" i="4" s="1"/>
  <c r="H26" i="4"/>
  <c r="J26" i="4" s="1"/>
  <c r="H27" i="4"/>
  <c r="J27" i="4" s="1"/>
  <c r="H16" i="4"/>
  <c r="E16" i="4"/>
  <c r="F16" i="4"/>
  <c r="E17" i="4"/>
  <c r="F17" i="4"/>
  <c r="M17" i="4"/>
  <c r="E18" i="4"/>
  <c r="G18" i="4" s="1"/>
  <c r="F18" i="4"/>
  <c r="E19" i="4"/>
  <c r="F19" i="4"/>
  <c r="E20" i="4"/>
  <c r="F20" i="4"/>
  <c r="M20" i="4"/>
  <c r="E21" i="4"/>
  <c r="F21" i="4"/>
  <c r="E22" i="4"/>
  <c r="F22" i="4"/>
  <c r="E23" i="4"/>
  <c r="F23" i="4"/>
  <c r="E24" i="4"/>
  <c r="F24" i="4"/>
  <c r="E25" i="4"/>
  <c r="F25" i="4"/>
  <c r="E26" i="4"/>
  <c r="F26" i="4"/>
  <c r="M26" i="4"/>
  <c r="E27" i="4"/>
  <c r="G27" i="4" s="1"/>
  <c r="F27" i="4"/>
  <c r="C28" i="4"/>
  <c r="D28" i="4"/>
  <c r="I28" i="4"/>
  <c r="G20" i="4" l="1"/>
  <c r="M24" i="4"/>
  <c r="N24" i="4" s="1"/>
  <c r="J21" i="4"/>
  <c r="M23" i="4"/>
  <c r="N23" i="4" s="1"/>
  <c r="G26" i="4"/>
  <c r="G21" i="4"/>
  <c r="M27" i="4"/>
  <c r="N27" i="4" s="1"/>
  <c r="J19" i="4"/>
  <c r="J17" i="4"/>
  <c r="M21" i="4"/>
  <c r="N21" i="4" s="1"/>
  <c r="J23" i="4"/>
  <c r="M16" i="4"/>
  <c r="G22" i="4"/>
  <c r="G25" i="4"/>
  <c r="G17" i="4"/>
  <c r="J24" i="4"/>
  <c r="G23" i="4"/>
  <c r="J16" i="4"/>
  <c r="E28" i="4"/>
  <c r="G19" i="4"/>
  <c r="G16" i="4"/>
  <c r="G24" i="4"/>
  <c r="N17" i="4"/>
  <c r="N18" i="4"/>
  <c r="N19" i="4"/>
  <c r="N20" i="4"/>
  <c r="N22" i="4"/>
  <c r="N25" i="4"/>
  <c r="N26" i="4"/>
  <c r="M28" i="4" l="1"/>
  <c r="N28" i="4" s="1"/>
  <c r="N16" i="4"/>
  <c r="I29" i="4"/>
  <c r="E29" i="4" l="1"/>
  <c r="I30" i="4"/>
  <c r="E30" i="4"/>
  <c r="M29" i="4"/>
  <c r="M30" i="4"/>
  <c r="D22" i="18" l="1"/>
  <c r="H20" i="5" l="1"/>
  <c r="D21" i="18" l="1"/>
  <c r="E21" i="18" s="1"/>
  <c r="G21" i="18" s="1"/>
  <c r="E22" i="31"/>
  <c r="G22" i="31" s="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J22" i="31"/>
  <c r="M22" i="31"/>
  <c r="N22" i="31" s="1"/>
  <c r="J23" i="31"/>
  <c r="M23" i="31"/>
  <c r="N23" i="31" s="1"/>
  <c r="E24" i="31"/>
  <c r="G24" i="31" s="1"/>
  <c r="J24" i="31"/>
  <c r="M24" i="31"/>
  <c r="N24" i="31" s="1"/>
  <c r="E25" i="31"/>
  <c r="G25" i="31" s="1"/>
  <c r="J25" i="31"/>
  <c r="M25" i="31"/>
  <c r="N25" i="31"/>
  <c r="E26" i="31"/>
  <c r="G26" i="31"/>
  <c r="J26" i="31"/>
  <c r="M26" i="31"/>
  <c r="N26" i="31" s="1"/>
  <c r="E27" i="31"/>
  <c r="G27" i="31" s="1"/>
  <c r="J27" i="31"/>
  <c r="M27" i="31"/>
  <c r="N27" i="31"/>
  <c r="B28" i="31"/>
  <c r="C28" i="31"/>
  <c r="D28" i="31"/>
  <c r="F28" i="31"/>
  <c r="F29" i="31" s="1"/>
  <c r="H28" i="31"/>
  <c r="I28" i="31"/>
  <c r="I29" i="31" s="1"/>
  <c r="K28" i="31"/>
  <c r="K29" i="31" s="1"/>
  <c r="L28" i="31"/>
  <c r="H29" i="31"/>
  <c r="L29" i="31"/>
  <c r="J21" i="7"/>
  <c r="J20" i="7"/>
  <c r="J22" i="2"/>
  <c r="E22" i="2"/>
  <c r="G22" i="2" s="1"/>
  <c r="E16" i="2"/>
  <c r="E17" i="2"/>
  <c r="E18" i="2"/>
  <c r="G18" i="2" s="1"/>
  <c r="E19" i="2"/>
  <c r="G19" i="2" s="1"/>
  <c r="E20" i="2"/>
  <c r="G20" i="2" s="1"/>
  <c r="E21" i="2"/>
  <c r="E23" i="2"/>
  <c r="G23" i="2" s="1"/>
  <c r="E24" i="2"/>
  <c r="E25" i="2"/>
  <c r="E26" i="2"/>
  <c r="E27" i="2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/>
  <c r="H27" i="7"/>
  <c r="J27" i="7" s="1"/>
  <c r="E27" i="7"/>
  <c r="G27" i="7" s="1"/>
  <c r="M26" i="7"/>
  <c r="N26" i="7"/>
  <c r="H26" i="7"/>
  <c r="J26" i="7"/>
  <c r="E26" i="7"/>
  <c r="G26" i="7" s="1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H19" i="7"/>
  <c r="J19" i="7"/>
  <c r="E19" i="7"/>
  <c r="G19" i="7" s="1"/>
  <c r="M18" i="7"/>
  <c r="N18" i="7" s="1"/>
  <c r="H18" i="7"/>
  <c r="J18" i="7" s="1"/>
  <c r="E18" i="7"/>
  <c r="M17" i="7"/>
  <c r="N17" i="7" s="1"/>
  <c r="H17" i="7"/>
  <c r="J17" i="7" s="1"/>
  <c r="E17" i="7"/>
  <c r="G17" i="7" s="1"/>
  <c r="M16" i="7"/>
  <c r="H16" i="7"/>
  <c r="H28" i="7" s="1"/>
  <c r="H29" i="7" s="1"/>
  <c r="J16" i="7"/>
  <c r="E16" i="7"/>
  <c r="G16" i="7" s="1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/>
  <c r="H27" i="21"/>
  <c r="J27" i="21" s="1"/>
  <c r="E27" i="21"/>
  <c r="G27" i="21" s="1"/>
  <c r="M26" i="21"/>
  <c r="N26" i="21" s="1"/>
  <c r="H26" i="21"/>
  <c r="J26" i="21" s="1"/>
  <c r="E26" i="21"/>
  <c r="M25" i="21"/>
  <c r="N25" i="21" s="1"/>
  <c r="H25" i="21"/>
  <c r="J25" i="21" s="1"/>
  <c r="E25" i="21"/>
  <c r="G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G18" i="21" s="1"/>
  <c r="M17" i="21"/>
  <c r="N17" i="21" s="1"/>
  <c r="H17" i="21"/>
  <c r="J17" i="21" s="1"/>
  <c r="E17" i="21"/>
  <c r="G17" i="21" s="1"/>
  <c r="M16" i="21"/>
  <c r="N16" i="21" s="1"/>
  <c r="H16" i="21"/>
  <c r="G16" i="21" s="1"/>
  <c r="J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G26" i="5" s="1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J20" i="5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G18" i="5" s="1"/>
  <c r="M17" i="5"/>
  <c r="N17" i="5" s="1"/>
  <c r="H17" i="5"/>
  <c r="J17" i="5" s="1"/>
  <c r="E17" i="5"/>
  <c r="M16" i="5"/>
  <c r="H16" i="5"/>
  <c r="J16" i="5"/>
  <c r="E16" i="5"/>
  <c r="L28" i="3"/>
  <c r="K28" i="3"/>
  <c r="K29" i="3" s="1"/>
  <c r="I28" i="3"/>
  <c r="I29" i="3" s="1"/>
  <c r="F28" i="3"/>
  <c r="F29" i="3" s="1"/>
  <c r="D28" i="3"/>
  <c r="C28" i="3"/>
  <c r="B28" i="3"/>
  <c r="M27" i="3"/>
  <c r="N27" i="3" s="1"/>
  <c r="H27" i="3"/>
  <c r="J27" i="3" s="1"/>
  <c r="E27" i="3"/>
  <c r="G27" i="3" s="1"/>
  <c r="M26" i="3"/>
  <c r="N26" i="3" s="1"/>
  <c r="H26" i="3"/>
  <c r="J26" i="3" s="1"/>
  <c r="E26" i="3"/>
  <c r="G26" i="3" s="1"/>
  <c r="M25" i="3"/>
  <c r="N25" i="3" s="1"/>
  <c r="H25" i="3"/>
  <c r="J25" i="3" s="1"/>
  <c r="E25" i="3"/>
  <c r="G25" i="3" s="1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/>
  <c r="H19" i="3"/>
  <c r="J19" i="3"/>
  <c r="E19" i="3"/>
  <c r="M18" i="3"/>
  <c r="N18" i="3" s="1"/>
  <c r="H18" i="3"/>
  <c r="J18" i="3" s="1"/>
  <c r="E18" i="3"/>
  <c r="G18" i="3" s="1"/>
  <c r="M17" i="3"/>
  <c r="N17" i="3" s="1"/>
  <c r="H17" i="3"/>
  <c r="J17" i="3" s="1"/>
  <c r="E17" i="3"/>
  <c r="G17" i="3" s="1"/>
  <c r="M16" i="3"/>
  <c r="N16" i="3" s="1"/>
  <c r="H16" i="3"/>
  <c r="J16" i="3"/>
  <c r="E16" i="3"/>
  <c r="L28" i="14"/>
  <c r="L28" i="29"/>
  <c r="K28" i="14"/>
  <c r="K28" i="13"/>
  <c r="K29" i="13" s="1"/>
  <c r="K28" i="24"/>
  <c r="K29" i="24" s="1"/>
  <c r="K28" i="29"/>
  <c r="K29" i="29" s="1"/>
  <c r="H28" i="14"/>
  <c r="H28" i="4" s="1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M17" i="13"/>
  <c r="M18" i="13"/>
  <c r="N18" i="13" s="1"/>
  <c r="M19" i="13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M26" i="13"/>
  <c r="M27" i="13"/>
  <c r="N27" i="13" s="1"/>
  <c r="E16" i="13"/>
  <c r="G16" i="13" s="1"/>
  <c r="E17" i="13"/>
  <c r="E18" i="13"/>
  <c r="E19" i="13"/>
  <c r="E20" i="13"/>
  <c r="E21" i="13"/>
  <c r="G21" i="13" s="1"/>
  <c r="E22" i="13"/>
  <c r="G22" i="13" s="1"/>
  <c r="E23" i="13"/>
  <c r="E24" i="13"/>
  <c r="G24" i="13" s="1"/>
  <c r="E25" i="13"/>
  <c r="G25" i="13" s="1"/>
  <c r="E26" i="13"/>
  <c r="E27" i="13"/>
  <c r="G27" i="13" s="1"/>
  <c r="L28" i="13"/>
  <c r="H28" i="13"/>
  <c r="H29" i="13" s="1"/>
  <c r="I28" i="13"/>
  <c r="I29" i="13"/>
  <c r="D28" i="13"/>
  <c r="C28" i="13"/>
  <c r="J27" i="13"/>
  <c r="N26" i="13"/>
  <c r="J26" i="13"/>
  <c r="G26" i="13"/>
  <c r="N25" i="13"/>
  <c r="J25" i="13"/>
  <c r="J24" i="13"/>
  <c r="J23" i="13"/>
  <c r="J22" i="13"/>
  <c r="J21" i="13"/>
  <c r="J20" i="13"/>
  <c r="G20" i="13"/>
  <c r="N19" i="13"/>
  <c r="J19" i="13"/>
  <c r="G19" i="13"/>
  <c r="J18" i="13"/>
  <c r="G18" i="13"/>
  <c r="N17" i="13"/>
  <c r="J17" i="13"/>
  <c r="G17" i="13"/>
  <c r="N16" i="13"/>
  <c r="J16" i="13"/>
  <c r="M16" i="24"/>
  <c r="M17" i="24"/>
  <c r="N17" i="24" s="1"/>
  <c r="M18" i="24"/>
  <c r="M19" i="24"/>
  <c r="N19" i="24" s="1"/>
  <c r="M20" i="24"/>
  <c r="M21" i="24"/>
  <c r="N21" i="24" s="1"/>
  <c r="M22" i="24"/>
  <c r="N22" i="24" s="1"/>
  <c r="M23" i="24"/>
  <c r="N23" i="24" s="1"/>
  <c r="M24" i="24"/>
  <c r="N24" i="24" s="1"/>
  <c r="M25" i="24"/>
  <c r="M26" i="24"/>
  <c r="N26" i="24" s="1"/>
  <c r="M27" i="24"/>
  <c r="N27" i="24" s="1"/>
  <c r="E16" i="24"/>
  <c r="G16" i="24" s="1"/>
  <c r="E17" i="24"/>
  <c r="G17" i="24" s="1"/>
  <c r="E18" i="24"/>
  <c r="E19" i="24"/>
  <c r="E20" i="24"/>
  <c r="E21" i="24"/>
  <c r="G21" i="24" s="1"/>
  <c r="E22" i="24"/>
  <c r="G22" i="24" s="1"/>
  <c r="E23" i="24"/>
  <c r="G23" i="24" s="1"/>
  <c r="E24" i="24"/>
  <c r="G24" i="24" s="1"/>
  <c r="E25" i="24"/>
  <c r="E26" i="24"/>
  <c r="E27" i="24"/>
  <c r="L28" i="24"/>
  <c r="L29" i="24" s="1"/>
  <c r="H28" i="24"/>
  <c r="H29" i="24" s="1"/>
  <c r="I28" i="24"/>
  <c r="I29" i="24"/>
  <c r="D28" i="24"/>
  <c r="C28" i="24"/>
  <c r="J27" i="24"/>
  <c r="G27" i="24"/>
  <c r="J26" i="24"/>
  <c r="G26" i="24"/>
  <c r="N25" i="24"/>
  <c r="J25" i="24"/>
  <c r="G25" i="24"/>
  <c r="J24" i="24"/>
  <c r="J23" i="24"/>
  <c r="J22" i="24"/>
  <c r="J21" i="24"/>
  <c r="N20" i="24"/>
  <c r="J20" i="24"/>
  <c r="G20" i="24"/>
  <c r="J19" i="24"/>
  <c r="G19" i="24"/>
  <c r="N18" i="24"/>
  <c r="J18" i="24"/>
  <c r="G18" i="24"/>
  <c r="J17" i="24"/>
  <c r="N16" i="24"/>
  <c r="J16" i="24"/>
  <c r="M16" i="14"/>
  <c r="N16" i="14" s="1"/>
  <c r="M17" i="14"/>
  <c r="N17" i="14" s="1"/>
  <c r="M18" i="14"/>
  <c r="M19" i="14"/>
  <c r="N19" i="14" s="1"/>
  <c r="M20" i="14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M27" i="14"/>
  <c r="N27" i="14" s="1"/>
  <c r="E16" i="14"/>
  <c r="E17" i="14"/>
  <c r="G17" i="14" s="1"/>
  <c r="E18" i="14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E27" i="14"/>
  <c r="G27" i="14" s="1"/>
  <c r="I28" i="14"/>
  <c r="I29" i="14" s="1"/>
  <c r="L29" i="14"/>
  <c r="H29" i="14"/>
  <c r="D28" i="14"/>
  <c r="C28" i="14"/>
  <c r="J27" i="14"/>
  <c r="N26" i="14"/>
  <c r="J26" i="14"/>
  <c r="G26" i="14"/>
  <c r="J25" i="14"/>
  <c r="J24" i="14"/>
  <c r="J23" i="14"/>
  <c r="J22" i="14"/>
  <c r="J21" i="14"/>
  <c r="N20" i="14"/>
  <c r="J20" i="14"/>
  <c r="J19" i="14"/>
  <c r="N18" i="14"/>
  <c r="J18" i="14"/>
  <c r="G18" i="14"/>
  <c r="J17" i="14"/>
  <c r="J16" i="14"/>
  <c r="G16" i="14"/>
  <c r="M16" i="29"/>
  <c r="N16" i="29" s="1"/>
  <c r="M17" i="29"/>
  <c r="M18" i="29"/>
  <c r="N18" i="29" s="1"/>
  <c r="M19" i="29"/>
  <c r="N19" i="29" s="1"/>
  <c r="M20" i="29"/>
  <c r="M21" i="29"/>
  <c r="N21" i="29" s="1"/>
  <c r="M22" i="29"/>
  <c r="N22" i="29" s="1"/>
  <c r="M23" i="29"/>
  <c r="N23" i="29" s="1"/>
  <c r="M24" i="29"/>
  <c r="N24" i="29" s="1"/>
  <c r="M25" i="29"/>
  <c r="M26" i="29"/>
  <c r="N26" i="29" s="1"/>
  <c r="M27" i="29"/>
  <c r="N27" i="29" s="1"/>
  <c r="E16" i="29"/>
  <c r="E17" i="29"/>
  <c r="E18" i="29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H28" i="29"/>
  <c r="I28" i="29"/>
  <c r="L29" i="29"/>
  <c r="I29" i="29"/>
  <c r="D28" i="29"/>
  <c r="C28" i="29"/>
  <c r="J27" i="29"/>
  <c r="G27" i="29"/>
  <c r="J26" i="29"/>
  <c r="N25" i="29"/>
  <c r="J25" i="29"/>
  <c r="G25" i="29"/>
  <c r="J24" i="29"/>
  <c r="J23" i="29"/>
  <c r="J22" i="29"/>
  <c r="J21" i="29"/>
  <c r="N20" i="29"/>
  <c r="J20" i="29"/>
  <c r="J19" i="29"/>
  <c r="J18" i="29"/>
  <c r="G18" i="29"/>
  <c r="N17" i="29"/>
  <c r="J17" i="29"/>
  <c r="G17" i="29"/>
  <c r="J16" i="29"/>
  <c r="G16" i="29"/>
  <c r="M16" i="12"/>
  <c r="N16" i="12" s="1"/>
  <c r="M17" i="12"/>
  <c r="N17" i="12" s="1"/>
  <c r="M18" i="12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E16" i="12"/>
  <c r="G16" i="12" s="1"/>
  <c r="E17" i="12"/>
  <c r="E18" i="12"/>
  <c r="E19" i="12"/>
  <c r="E20" i="12"/>
  <c r="E21" i="12"/>
  <c r="E22" i="12"/>
  <c r="E23" i="12"/>
  <c r="E24" i="12"/>
  <c r="E25" i="12"/>
  <c r="E26" i="12"/>
  <c r="E27" i="12"/>
  <c r="G27" i="12" s="1"/>
  <c r="L28" i="12"/>
  <c r="L29" i="12" s="1"/>
  <c r="K28" i="12"/>
  <c r="K29" i="12" s="1"/>
  <c r="H16" i="12"/>
  <c r="J16" i="12" s="1"/>
  <c r="H17" i="12"/>
  <c r="H18" i="12"/>
  <c r="J18" i="12" s="1"/>
  <c r="H19" i="12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H26" i="12"/>
  <c r="J26" i="12" s="1"/>
  <c r="H27" i="12"/>
  <c r="I28" i="12"/>
  <c r="I29" i="12" s="1"/>
  <c r="F28" i="12"/>
  <c r="F29" i="12" s="1"/>
  <c r="D28" i="12"/>
  <c r="C28" i="12"/>
  <c r="B28" i="12"/>
  <c r="N27" i="12"/>
  <c r="J27" i="12"/>
  <c r="J25" i="12"/>
  <c r="G25" i="12"/>
  <c r="J19" i="12"/>
  <c r="N18" i="12"/>
  <c r="J17" i="12"/>
  <c r="G17" i="12"/>
  <c r="M16" i="26"/>
  <c r="M28" i="26" s="1"/>
  <c r="M17" i="26"/>
  <c r="N17" i="26" s="1"/>
  <c r="M18" i="26"/>
  <c r="N18" i="26" s="1"/>
  <c r="M19" i="26"/>
  <c r="M20" i="26"/>
  <c r="N20" i="26" s="1"/>
  <c r="M21" i="26"/>
  <c r="M22" i="26"/>
  <c r="M23" i="26"/>
  <c r="N23" i="26" s="1"/>
  <c r="M24" i="26"/>
  <c r="N24" i="26" s="1"/>
  <c r="M25" i="26"/>
  <c r="N25" i="26" s="1"/>
  <c r="M26" i="26"/>
  <c r="N26" i="26" s="1"/>
  <c r="M27" i="26"/>
  <c r="E16" i="26"/>
  <c r="G16" i="26" s="1"/>
  <c r="E17" i="26"/>
  <c r="E18" i="26"/>
  <c r="E19" i="26"/>
  <c r="E20" i="26"/>
  <c r="E21" i="26"/>
  <c r="G21" i="26" s="1"/>
  <c r="E22" i="26"/>
  <c r="G22" i="26" s="1"/>
  <c r="E23" i="26"/>
  <c r="E24" i="26"/>
  <c r="G24" i="26" s="1"/>
  <c r="E25" i="26"/>
  <c r="E26" i="26"/>
  <c r="E27" i="26"/>
  <c r="L28" i="26"/>
  <c r="K28" i="26"/>
  <c r="H16" i="26"/>
  <c r="J16" i="26" s="1"/>
  <c r="H17" i="26"/>
  <c r="H18" i="26"/>
  <c r="G18" i="26" s="1"/>
  <c r="H19" i="26"/>
  <c r="H20" i="26"/>
  <c r="H21" i="26"/>
  <c r="J21" i="26" s="1"/>
  <c r="H22" i="26"/>
  <c r="J22" i="26" s="1"/>
  <c r="H23" i="26"/>
  <c r="J23" i="26" s="1"/>
  <c r="H24" i="26"/>
  <c r="J24" i="26" s="1"/>
  <c r="H25" i="26"/>
  <c r="G25" i="26" s="1"/>
  <c r="H26" i="26"/>
  <c r="H27" i="26"/>
  <c r="I28" i="26"/>
  <c r="F28" i="26"/>
  <c r="F29" i="26" s="1"/>
  <c r="L29" i="26"/>
  <c r="K29" i="26"/>
  <c r="I29" i="26"/>
  <c r="D28" i="26"/>
  <c r="C28" i="26"/>
  <c r="B28" i="26"/>
  <c r="N27" i="26"/>
  <c r="J27" i="26"/>
  <c r="J26" i="26"/>
  <c r="G26" i="26"/>
  <c r="J25" i="26"/>
  <c r="G23" i="26"/>
  <c r="N22" i="26"/>
  <c r="N21" i="26"/>
  <c r="J20" i="26"/>
  <c r="G20" i="26"/>
  <c r="N19" i="26"/>
  <c r="J19" i="26"/>
  <c r="G19" i="26"/>
  <c r="J17" i="26"/>
  <c r="G17" i="26"/>
  <c r="M16" i="2"/>
  <c r="M17" i="2"/>
  <c r="M18" i="2"/>
  <c r="M19" i="2"/>
  <c r="M20" i="2"/>
  <c r="M21" i="2"/>
  <c r="N21" i="2" s="1"/>
  <c r="M22" i="2"/>
  <c r="N22" i="2" s="1"/>
  <c r="M23" i="2"/>
  <c r="N23" i="2" s="1"/>
  <c r="M24" i="2"/>
  <c r="M25" i="2"/>
  <c r="N25" i="2" s="1"/>
  <c r="M26" i="2"/>
  <c r="M27" i="2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N27" i="2"/>
  <c r="J27" i="2"/>
  <c r="G27" i="2"/>
  <c r="N26" i="2"/>
  <c r="J26" i="2"/>
  <c r="G26" i="2"/>
  <c r="J25" i="2"/>
  <c r="G25" i="2"/>
  <c r="N24" i="2"/>
  <c r="J24" i="2"/>
  <c r="G24" i="2"/>
  <c r="J23" i="2"/>
  <c r="J21" i="2"/>
  <c r="G21" i="2"/>
  <c r="N20" i="2"/>
  <c r="J20" i="2"/>
  <c r="N19" i="2"/>
  <c r="J19" i="2"/>
  <c r="N18" i="2"/>
  <c r="J18" i="2"/>
  <c r="N17" i="2"/>
  <c r="J17" i="2"/>
  <c r="G17" i="2"/>
  <c r="N16" i="2"/>
  <c r="J16" i="2"/>
  <c r="G16" i="2"/>
  <c r="H28" i="18"/>
  <c r="H29" i="18" s="1"/>
  <c r="K28" i="18"/>
  <c r="D23" i="18"/>
  <c r="E23" i="18" s="1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M16" i="20" s="1"/>
  <c r="N16" i="20" s="1"/>
  <c r="D27" i="18"/>
  <c r="E27" i="18" s="1"/>
  <c r="B27" i="20" s="1"/>
  <c r="C27" i="20"/>
  <c r="K27" i="20"/>
  <c r="D26" i="18"/>
  <c r="E26" i="18"/>
  <c r="C26" i="20"/>
  <c r="K26" i="20"/>
  <c r="M26" i="20" s="1"/>
  <c r="N26" i="20" s="1"/>
  <c r="D25" i="18"/>
  <c r="E25" i="18" s="1"/>
  <c r="D24" i="18"/>
  <c r="E24" i="18" s="1"/>
  <c r="I18" i="20"/>
  <c r="L18" i="20"/>
  <c r="J18" i="20" s="1"/>
  <c r="I17" i="20"/>
  <c r="L17" i="20"/>
  <c r="I16" i="20"/>
  <c r="L16" i="20"/>
  <c r="D16" i="18"/>
  <c r="E16" i="18"/>
  <c r="G16" i="18" s="1"/>
  <c r="J16" i="18"/>
  <c r="M16" i="18"/>
  <c r="N16" i="18"/>
  <c r="D17" i="18"/>
  <c r="E17" i="18"/>
  <c r="G17" i="18" s="1"/>
  <c r="J17" i="18"/>
  <c r="M17" i="18"/>
  <c r="N17" i="18"/>
  <c r="D18" i="18"/>
  <c r="E18" i="18"/>
  <c r="G18" i="18" s="1"/>
  <c r="J18" i="18"/>
  <c r="M18" i="18"/>
  <c r="N18" i="18"/>
  <c r="D19" i="18"/>
  <c r="E19" i="18" s="1"/>
  <c r="B19" i="20" s="1"/>
  <c r="J19" i="18"/>
  <c r="M19" i="18"/>
  <c r="N19" i="18"/>
  <c r="D20" i="18"/>
  <c r="E20" i="18" s="1"/>
  <c r="J20" i="18"/>
  <c r="M20" i="18"/>
  <c r="N20" i="18" s="1"/>
  <c r="J21" i="18"/>
  <c r="M21" i="18"/>
  <c r="N21" i="18" s="1"/>
  <c r="E22" i="18"/>
  <c r="J22" i="18"/>
  <c r="M22" i="18"/>
  <c r="N22" i="18" s="1"/>
  <c r="J23" i="18"/>
  <c r="M23" i="18"/>
  <c r="N23" i="18" s="1"/>
  <c r="J24" i="18"/>
  <c r="M24" i="18"/>
  <c r="N24" i="18" s="1"/>
  <c r="J25" i="18"/>
  <c r="M25" i="18"/>
  <c r="N25" i="18" s="1"/>
  <c r="J26" i="18"/>
  <c r="M26" i="18"/>
  <c r="N26" i="18"/>
  <c r="G27" i="18"/>
  <c r="J27" i="18"/>
  <c r="M27" i="18"/>
  <c r="N27" i="18"/>
  <c r="B28" i="18"/>
  <c r="C28" i="18"/>
  <c r="F28" i="18"/>
  <c r="I28" i="18"/>
  <c r="I29" i="18" s="1"/>
  <c r="L28" i="18"/>
  <c r="L29" i="18" s="1"/>
  <c r="F29" i="18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M17" i="20"/>
  <c r="I19" i="20"/>
  <c r="J19" i="20" s="1"/>
  <c r="L19" i="20"/>
  <c r="M19" i="20" s="1"/>
  <c r="N19" i="20" s="1"/>
  <c r="C20" i="20"/>
  <c r="H20" i="20"/>
  <c r="K20" i="20"/>
  <c r="I20" i="20"/>
  <c r="L20" i="20"/>
  <c r="M20" i="20" s="1"/>
  <c r="N20" i="20" s="1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M24" i="20" s="1"/>
  <c r="N24" i="20" s="1"/>
  <c r="C25" i="20"/>
  <c r="K25" i="20"/>
  <c r="M25" i="20" s="1"/>
  <c r="N25" i="20" s="1"/>
  <c r="M27" i="20"/>
  <c r="D28" i="20"/>
  <c r="F28" i="20"/>
  <c r="F29" i="20" s="1"/>
  <c r="N17" i="20"/>
  <c r="N27" i="20"/>
  <c r="H29" i="29"/>
  <c r="N16" i="7"/>
  <c r="G16" i="5"/>
  <c r="N16" i="5"/>
  <c r="G16" i="3"/>
  <c r="B26" i="20"/>
  <c r="G26" i="18"/>
  <c r="B28" i="4" l="1"/>
  <c r="G21" i="5"/>
  <c r="G24" i="3"/>
  <c r="N28" i="26"/>
  <c r="M29" i="26"/>
  <c r="B25" i="20"/>
  <c r="E25" i="20" s="1"/>
  <c r="G25" i="20" s="1"/>
  <c r="G25" i="18"/>
  <c r="G16" i="20"/>
  <c r="H30" i="4"/>
  <c r="H29" i="4"/>
  <c r="J27" i="20"/>
  <c r="N16" i="26"/>
  <c r="G19" i="3"/>
  <c r="G17" i="5"/>
  <c r="G25" i="5"/>
  <c r="G26" i="21"/>
  <c r="G18" i="7"/>
  <c r="J25" i="20"/>
  <c r="M18" i="20"/>
  <c r="N18" i="20" s="1"/>
  <c r="J26" i="20"/>
  <c r="J18" i="26"/>
  <c r="L28" i="4"/>
  <c r="K29" i="14"/>
  <c r="K28" i="4"/>
  <c r="E26" i="20"/>
  <c r="G26" i="20" s="1"/>
  <c r="G27" i="26"/>
  <c r="F29" i="14"/>
  <c r="F28" i="4"/>
  <c r="G19" i="5"/>
  <c r="G27" i="5"/>
  <c r="G20" i="21"/>
  <c r="N28" i="18"/>
  <c r="G25" i="7"/>
  <c r="M28" i="7"/>
  <c r="M29" i="7" s="1"/>
  <c r="M28" i="3"/>
  <c r="M29" i="3" s="1"/>
  <c r="G21" i="21"/>
  <c r="H28" i="5"/>
  <c r="H29" i="5" s="1"/>
  <c r="H28" i="21"/>
  <c r="H29" i="21" s="1"/>
  <c r="D28" i="18"/>
  <c r="J28" i="19"/>
  <c r="J29" i="19" s="1"/>
  <c r="K29" i="18"/>
  <c r="M21" i="20"/>
  <c r="N21" i="20" s="1"/>
  <c r="M28" i="2"/>
  <c r="N28" i="2" s="1"/>
  <c r="E28" i="2"/>
  <c r="E29" i="2" s="1"/>
  <c r="G22" i="5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H30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J28" i="7"/>
  <c r="J29" i="7" s="1"/>
  <c r="G23" i="21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G21" i="12"/>
  <c r="G24" i="5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B21" i="20"/>
  <c r="E21" i="20" s="1"/>
  <c r="G21" i="20" s="1"/>
  <c r="J23" i="20"/>
  <c r="M28" i="19"/>
  <c r="M29" i="19" s="1"/>
  <c r="J24" i="20"/>
  <c r="I28" i="20"/>
  <c r="I29" i="20" s="1"/>
  <c r="J21" i="20"/>
  <c r="H28" i="20"/>
  <c r="H29" i="20" s="1"/>
  <c r="E28" i="29"/>
  <c r="I30" i="29" s="1"/>
  <c r="G23" i="13"/>
  <c r="E28" i="19"/>
  <c r="H30" i="19" s="1"/>
  <c r="E28" i="3"/>
  <c r="E30" i="3" s="1"/>
  <c r="E28" i="21"/>
  <c r="L29" i="13"/>
  <c r="G23" i="12"/>
  <c r="G22" i="12"/>
  <c r="J28" i="24"/>
  <c r="J29" i="24" s="1"/>
  <c r="J28" i="13"/>
  <c r="J29" i="13" s="1"/>
  <c r="M28" i="31"/>
  <c r="E28" i="31"/>
  <c r="J28" i="29"/>
  <c r="J29" i="29" s="1"/>
  <c r="G20" i="7"/>
  <c r="G24" i="12"/>
  <c r="J28" i="26"/>
  <c r="J29" i="26" s="1"/>
  <c r="H29" i="26"/>
  <c r="E29" i="26"/>
  <c r="G28" i="26"/>
  <c r="M30" i="26"/>
  <c r="F30" i="26"/>
  <c r="I30" i="26"/>
  <c r="K30" i="26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E28" i="18"/>
  <c r="I30" i="18" s="1"/>
  <c r="M28" i="13"/>
  <c r="M29" i="13" s="1"/>
  <c r="E28" i="7"/>
  <c r="E28" i="5"/>
  <c r="L29" i="3"/>
  <c r="H28" i="3"/>
  <c r="G20" i="3"/>
  <c r="M28" i="14"/>
  <c r="M29" i="14" s="1"/>
  <c r="E28" i="14"/>
  <c r="J30" i="14" s="1"/>
  <c r="M28" i="29"/>
  <c r="N28" i="29" s="1"/>
  <c r="G18" i="20"/>
  <c r="J28" i="4" l="1"/>
  <c r="L30" i="4"/>
  <c r="L29" i="4"/>
  <c r="L30" i="26"/>
  <c r="K30" i="2"/>
  <c r="J30" i="26"/>
  <c r="K30" i="4"/>
  <c r="K29" i="4"/>
  <c r="F29" i="4"/>
  <c r="F30" i="4"/>
  <c r="G28" i="4"/>
  <c r="I30" i="2"/>
  <c r="H30" i="2"/>
  <c r="E30" i="2"/>
  <c r="N28" i="7"/>
  <c r="N28" i="3"/>
  <c r="J28" i="21"/>
  <c r="J29" i="21" s="1"/>
  <c r="J30" i="13"/>
  <c r="H30" i="13"/>
  <c r="J28" i="5"/>
  <c r="J29" i="5" s="1"/>
  <c r="M30" i="2"/>
  <c r="H30" i="12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G30" i="26"/>
  <c r="G29" i="26"/>
  <c r="M28" i="20"/>
  <c r="N28" i="20" s="1"/>
  <c r="G28" i="18"/>
  <c r="G29" i="18" s="1"/>
  <c r="J30" i="18"/>
  <c r="E30" i="18"/>
  <c r="F30" i="18"/>
  <c r="H30" i="18"/>
  <c r="K30" i="18"/>
  <c r="L30" i="18"/>
  <c r="E29" i="18"/>
  <c r="M30" i="18"/>
  <c r="E22" i="20"/>
  <c r="G22" i="20" s="1"/>
  <c r="G28" i="20" s="1"/>
  <c r="G29" i="20" s="1"/>
  <c r="B28" i="20"/>
  <c r="M30" i="13"/>
  <c r="G30" i="13"/>
  <c r="G29" i="13"/>
  <c r="E30" i="7"/>
  <c r="F30" i="7"/>
  <c r="I30" i="7"/>
  <c r="H30" i="7"/>
  <c r="E29" i="7"/>
  <c r="L30" i="7"/>
  <c r="K30" i="7"/>
  <c r="M30" i="7"/>
  <c r="G28" i="7"/>
  <c r="J30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J30" i="5" l="1"/>
  <c r="G30" i="4"/>
  <c r="G29" i="4"/>
  <c r="J30" i="4"/>
  <c r="J29" i="4"/>
  <c r="J30" i="21"/>
  <c r="G30" i="2"/>
  <c r="G29" i="24"/>
  <c r="G29" i="12"/>
  <c r="J30" i="12"/>
  <c r="J29" i="12"/>
  <c r="G30" i="29"/>
  <c r="G30" i="14"/>
  <c r="G29" i="19"/>
  <c r="G30" i="19"/>
  <c r="G30" i="21"/>
  <c r="G29" i="21"/>
  <c r="G30" i="18"/>
  <c r="M29" i="20"/>
  <c r="G30" i="31"/>
  <c r="G29" i="31"/>
  <c r="E28" i="20"/>
  <c r="E30" i="20" s="1"/>
  <c r="G30" i="7"/>
  <c r="G29" i="7"/>
  <c r="G30" i="5"/>
  <c r="G29" i="5"/>
  <c r="J29" i="3"/>
  <c r="J30" i="3"/>
  <c r="G29" i="3"/>
  <c r="G30" i="3"/>
  <c r="I30" i="20" l="1"/>
  <c r="G30" i="20"/>
  <c r="K30" i="20"/>
  <c r="E29" i="20"/>
  <c r="H30" i="20"/>
  <c r="L30" i="20"/>
  <c r="F30" i="20"/>
  <c r="J30" i="20"/>
  <c r="M30" i="20"/>
</calcChain>
</file>

<file path=xl/sharedStrings.xml><?xml version="1.0" encoding="utf-8"?>
<sst xmlns="http://schemas.openxmlformats.org/spreadsheetml/2006/main" count="1674" uniqueCount="140">
  <si>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</si>
  <si>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</si>
  <si>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</si>
  <si>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</si>
  <si>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</si>
  <si>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</si>
  <si>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</si>
  <si>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</si>
  <si>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</si>
  <si>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</si>
  <si>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</si>
  <si>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</si>
  <si>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</si>
  <si>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</si>
  <si>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</si>
  <si>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</si>
  <si>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</si>
  <si>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</si>
  <si>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</si>
  <si>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</si>
  <si>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</si>
  <si>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</si>
  <si>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</si>
  <si>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</si>
  <si>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</si>
  <si>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Pick-Sloan Missouri Basin Program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</si>
  <si>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</si>
  <si>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</si>
  <si>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</si>
  <si>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</si>
  <si>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</si>
  <si>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</si>
  <si>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</si>
  <si>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</si>
  <si>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</si>
  <si>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</si>
  <si>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</si>
  <si>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</si>
  <si>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</si>
  <si>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</si>
  <si>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</si>
  <si>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</si>
  <si>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</si>
  <si>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</si>
  <si>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</si>
  <si>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</si>
  <si>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</si>
  <si>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</si>
  <si>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</si>
  <si>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</si>
  <si>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</si>
  <si>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</si>
  <si>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</si>
  <si>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</si>
  <si>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</si>
  <si>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</si>
  <si>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</si>
  <si>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</si>
  <si>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</si>
  <si>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</si>
  <si>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</si>
  <si>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</si>
  <si>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</si>
  <si>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</si>
  <si>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</si>
  <si>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</si>
  <si>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</si>
  <si>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</si>
  <si>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</si>
  <si>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</si>
  <si>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</si>
  <si>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</si>
  <si>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</si>
  <si>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</si>
  <si>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</si>
  <si>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</si>
  <si>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</si>
  <si>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</si>
  <si>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</si>
  <si>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</si>
  <si>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</si>
  <si>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</si>
  <si>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</si>
  <si>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</si>
  <si>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</si>
  <si>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</si>
  <si>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</si>
  <si>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</si>
  <si>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</si>
  <si>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</si>
  <si>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</si>
  <si>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</si>
  <si>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</si>
  <si>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</si>
  <si>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</si>
  <si>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</si>
  <si>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</si>
  <si>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</si>
  <si>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</si>
  <si>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</si>
  <si>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</si>
  <si>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>FRENCHMAN-CAMBRIDGE SUMMARY</t>
  </si>
  <si>
    <t>Trenton Res., RW Creek &amp; Republican River</t>
  </si>
  <si>
    <t>FRANKLIN PUMP</t>
  </si>
  <si>
    <t>FRANKLIN</t>
  </si>
  <si>
    <t>Harlan County Lake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</si>
  <si>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</si>
  <si>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</si>
  <si>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</si>
  <si>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</si>
  <si>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</si>
  <si>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</si>
  <si>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</si>
  <si>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</si>
  <si>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</si>
  <si>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</si>
  <si>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</si>
  <si>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</si>
  <si>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</si>
  <si>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</si>
  <si>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</si>
  <si>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</si>
  <si>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</si>
  <si>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</si>
  <si>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</si>
  <si>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</si>
  <si>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</si>
  <si>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</si>
  <si>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</si>
  <si>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</si>
  <si>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</si>
  <si>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NAPONEE</t>
  </si>
  <si>
    <t>RED WILLOW</t>
  </si>
  <si>
    <t>Red Willow Creek</t>
  </si>
  <si>
    <t>SUPERIOR</t>
  </si>
  <si>
    <t>COURTLAND IN NEBRASKA</t>
  </si>
  <si>
    <t>Culbertson Extension 1</t>
  </si>
  <si>
    <t>Culbertson Extension Canal 1 was not in operation during the 2018 irrigation season.</t>
  </si>
  <si>
    <t>Red Willow canal was not in operation during the 2018 irrigation season</t>
  </si>
  <si>
    <t>Almena Irrigation District did not Divert water in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</si>
</sst>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;[Red]#,##0"/>
  </numFmts>
  <fonts count="26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rgb="FF0000FF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4"/>
      <name val="Arial"/>
      <family val="2"/>
    </font>
    <font>
      <sz val="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5" fillId="0" borderId="1" xfId="0" applyNumberFormat="1" applyFont="1" applyBorder="1" applyAlignment="1" applyProtection="1">
      <alignment horizontal="left"/>
      <protection locked="0"/>
    </xf>
    <xf numFmtId="3" fontId="15" fillId="0" borderId="1" xfId="0" applyNumberFormat="1" applyFont="1" applyBorder="1" applyAlignment="1" applyProtection="1">
      <alignment horizontal="right"/>
      <protection locked="0"/>
    </xf>
    <xf numFmtId="3" fontId="16" fillId="0" borderId="1" xfId="0" applyNumberFormat="1" applyFont="1" applyBorder="1" applyAlignment="1" applyProtection="1">
      <alignment horizontal="right"/>
      <protection locked="0"/>
    </xf>
    <xf numFmtId="0" fontId="16" fillId="0" borderId="1" xfId="0" applyNumberFormat="1" applyFont="1" applyBorder="1" applyAlignment="1" applyProtection="1">
      <protection locked="0"/>
    </xf>
    <xf numFmtId="3" fontId="16" fillId="0" borderId="5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6" fillId="0" borderId="1" xfId="0" applyNumberFormat="1" applyFont="1" applyBorder="1" applyAlignment="1" applyProtection="1">
      <alignment horizontal="left"/>
      <protection locked="0"/>
    </xf>
    <xf numFmtId="0" fontId="16" fillId="0" borderId="1" xfId="0" applyNumberFormat="1" applyFont="1" applyBorder="1" applyAlignment="1" applyProtection="1">
      <alignment horizontal="left"/>
      <protection locked="0"/>
    </xf>
    <xf numFmtId="3" fontId="16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3" fontId="16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6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>
      <alignment horizontal="left"/>
    </xf>
    <xf numFmtId="3" fontId="15" fillId="0" borderId="6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166" fontId="18" fillId="0" borderId="1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Fill="1" applyBorder="1" applyAlignment="1" applyProtection="1">
      <alignment horizontal="left"/>
      <protection locked="0"/>
    </xf>
    <xf numFmtId="3" fontId="18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6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18" fillId="0" borderId="1" xfId="0" applyNumberFormat="1" applyFont="1" applyBorder="1" applyAlignment="1">
      <alignment horizontal="right"/>
    </xf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20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1" fillId="0" borderId="0" xfId="0" applyFont="1" applyAlignment="1"/>
    <xf numFmtId="0" fontId="13" fillId="0" borderId="0" xfId="0" applyFont="1" applyAlignment="1"/>
    <xf numFmtId="0" fontId="21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1" fillId="0" borderId="10" xfId="0" applyNumberFormat="1" applyFont="1" applyBorder="1" applyAlignment="1">
      <alignment horizontal="left"/>
    </xf>
    <xf numFmtId="3" fontId="18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2" fillId="0" borderId="0" xfId="0" applyNumberFormat="1" applyFont="1" applyAlignment="1" applyProtection="1">
      <alignment horizontal="left"/>
      <protection locked="0"/>
    </xf>
    <xf numFmtId="3" fontId="18" fillId="0" borderId="11" xfId="0" applyNumberFormat="1" applyFont="1" applyBorder="1" applyAlignment="1">
      <alignment horizontal="left"/>
    </xf>
    <xf numFmtId="3" fontId="23" fillId="0" borderId="11" xfId="0" applyNumberFormat="1" applyFont="1" applyBorder="1" applyAlignment="1">
      <alignment horizontal="left"/>
    </xf>
    <xf numFmtId="0" fontId="25" fillId="0" borderId="0" xfId="0" applyNumberFormat="1" applyFont="1" applyAlignment="1"/>
    <xf numFmtId="0" fontId="2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/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/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/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/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G25" sqref="G25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9" t="s">
        <v>0</v>
      </c>
      <c r="M5" s="3" t="s">
        <v>0</v>
      </c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96</v>
      </c>
      <c r="C8" s="2"/>
      <c r="D8" s="2"/>
      <c r="E8" s="2"/>
      <c r="F8" s="2"/>
      <c r="G8" s="8" t="s">
        <v>54</v>
      </c>
      <c r="H8" s="2"/>
      <c r="I8" s="2" t="s">
        <v>98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382.2</v>
      </c>
      <c r="L9" s="10"/>
      <c r="M9" s="9" t="s">
        <v>74</v>
      </c>
      <c r="N9" s="86">
        <v>2018</v>
      </c>
    </row>
    <row r="10" spans="1:15" ht="17.399999999999999">
      <c r="A10" s="9" t="s">
        <v>6</v>
      </c>
      <c r="B10" s="10" t="s">
        <v>97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 ht="16.2" thickTop="1" thickBot="1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 s="51" customFormat="1" ht="15.6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 s="51" customFormat="1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 s="51" customFormat="1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s="51" customFormat="1" ht="15.6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 s="51" customFormat="1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65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 s="51" customFormat="1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65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 s="51" customFormat="1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65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 s="51" customFormat="1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65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 s="51" customFormat="1">
      <c r="A20" s="105" t="s">
        <v>13</v>
      </c>
      <c r="B20" s="78">
        <v>1834</v>
      </c>
      <c r="C20" s="107">
        <v>0</v>
      </c>
      <c r="D20" s="107">
        <v>0</v>
      </c>
      <c r="E20" s="108">
        <f t="shared" si="0"/>
        <v>1834</v>
      </c>
      <c r="F20" s="78">
        <v>0</v>
      </c>
      <c r="G20" s="108">
        <f t="shared" si="1"/>
        <v>1834</v>
      </c>
      <c r="H20" s="165"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 s="51" customFormat="1">
      <c r="A21" s="105" t="s">
        <v>14</v>
      </c>
      <c r="B21" s="78">
        <v>1487</v>
      </c>
      <c r="C21" s="107">
        <v>0</v>
      </c>
      <c r="D21" s="107">
        <v>0</v>
      </c>
      <c r="E21" s="108">
        <f t="shared" si="0"/>
        <v>1487</v>
      </c>
      <c r="F21" s="78">
        <v>0</v>
      </c>
      <c r="G21" s="108">
        <f t="shared" si="1"/>
        <v>1420</v>
      </c>
      <c r="H21" s="165">
        <v>67</v>
      </c>
      <c r="I21" s="78">
        <v>11</v>
      </c>
      <c r="J21" s="108">
        <f t="shared" si="3"/>
        <v>56</v>
      </c>
      <c r="K21" s="78">
        <v>0</v>
      </c>
      <c r="L21" s="78">
        <v>0</v>
      </c>
      <c r="M21" s="122">
        <f t="shared" si="4"/>
        <v>0</v>
      </c>
      <c r="N21" s="123">
        <f t="shared" si="5"/>
        <v>0</v>
      </c>
      <c r="O21" s="15"/>
    </row>
    <row r="22" spans="1:15" s="51" customFormat="1">
      <c r="A22" s="105" t="s">
        <v>15</v>
      </c>
      <c r="B22" s="78">
        <v>1136</v>
      </c>
      <c r="C22" s="107">
        <v>0</v>
      </c>
      <c r="D22" s="107">
        <v>0</v>
      </c>
      <c r="E22" s="108">
        <f t="shared" si="0"/>
        <v>1136</v>
      </c>
      <c r="F22" s="78">
        <v>0</v>
      </c>
      <c r="G22" s="108">
        <f t="shared" si="1"/>
        <v>1009</v>
      </c>
      <c r="H22" s="165">
        <v>92</v>
      </c>
      <c r="I22" s="78">
        <v>0</v>
      </c>
      <c r="J22" s="108">
        <f t="shared" si="3"/>
        <v>40</v>
      </c>
      <c r="K22" s="78">
        <v>35</v>
      </c>
      <c r="L22" s="78">
        <v>52</v>
      </c>
      <c r="M22" s="122">
        <f t="shared" si="4"/>
        <v>87</v>
      </c>
      <c r="N22" s="123">
        <f t="shared" si="5"/>
        <v>0.22800000000000001</v>
      </c>
      <c r="O22" s="15"/>
    </row>
    <row r="23" spans="1:15" s="51" customFormat="1">
      <c r="A23" s="105" t="s">
        <v>16</v>
      </c>
      <c r="B23" s="78">
        <v>1630</v>
      </c>
      <c r="C23" s="107">
        <v>0</v>
      </c>
      <c r="D23" s="107">
        <v>0</v>
      </c>
      <c r="E23" s="108">
        <f t="shared" si="0"/>
        <v>1630</v>
      </c>
      <c r="F23" s="78">
        <v>0</v>
      </c>
      <c r="G23" s="108">
        <f t="shared" si="1"/>
        <v>1341</v>
      </c>
      <c r="H23" s="165">
        <v>189</v>
      </c>
      <c r="I23" s="78">
        <v>25</v>
      </c>
      <c r="J23" s="108">
        <f t="shared" si="3"/>
        <v>106</v>
      </c>
      <c r="K23" s="78">
        <v>100</v>
      </c>
      <c r="L23" s="78">
        <v>58</v>
      </c>
      <c r="M23" s="122">
        <f t="shared" si="4"/>
        <v>158</v>
      </c>
      <c r="N23" s="123">
        <f t="shared" si="5"/>
        <v>0.41299999999999998</v>
      </c>
      <c r="O23" s="15"/>
    </row>
    <row r="24" spans="1:15" s="51" customFormat="1">
      <c r="A24" s="105" t="s">
        <v>17</v>
      </c>
      <c r="B24" s="78">
        <v>1222</v>
      </c>
      <c r="C24" s="107">
        <v>0</v>
      </c>
      <c r="D24" s="107">
        <v>0</v>
      </c>
      <c r="E24" s="108">
        <f t="shared" si="0"/>
        <v>1222</v>
      </c>
      <c r="F24" s="78">
        <v>12</v>
      </c>
      <c r="G24" s="108">
        <f t="shared" si="1"/>
        <v>925</v>
      </c>
      <c r="H24" s="165">
        <v>225</v>
      </c>
      <c r="I24" s="78">
        <v>120</v>
      </c>
      <c r="J24" s="108">
        <f t="shared" si="3"/>
        <v>103</v>
      </c>
      <c r="K24" s="78">
        <v>60</v>
      </c>
      <c r="L24" s="78">
        <v>2</v>
      </c>
      <c r="M24" s="122">
        <f t="shared" si="4"/>
        <v>62</v>
      </c>
      <c r="N24" s="123">
        <f t="shared" si="5"/>
        <v>0.16200000000000001</v>
      </c>
      <c r="O24" s="15"/>
    </row>
    <row r="25" spans="1:15" s="51" customFormat="1">
      <c r="A25" s="105" t="s">
        <v>18</v>
      </c>
      <c r="B25" s="78">
        <v>117</v>
      </c>
      <c r="C25" s="107">
        <v>0</v>
      </c>
      <c r="D25" s="107">
        <v>0</v>
      </c>
      <c r="E25" s="108">
        <f t="shared" si="0"/>
        <v>117</v>
      </c>
      <c r="F25" s="78">
        <v>14</v>
      </c>
      <c r="G25" s="108">
        <f t="shared" si="1"/>
        <v>68</v>
      </c>
      <c r="H25" s="165">
        <v>23</v>
      </c>
      <c r="I25" s="78">
        <v>12</v>
      </c>
      <c r="J25" s="108">
        <f t="shared" si="3"/>
        <v>11</v>
      </c>
      <c r="K25" s="78">
        <v>12</v>
      </c>
      <c r="L25" s="78">
        <v>0</v>
      </c>
      <c r="M25" s="122">
        <f t="shared" si="4"/>
        <v>12</v>
      </c>
      <c r="N25" s="123">
        <f t="shared" si="5"/>
        <v>3.1E-2</v>
      </c>
      <c r="O25" s="15"/>
    </row>
    <row r="26" spans="1:15" s="51" customFormat="1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65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 s="51" customFormat="1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65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s="51" customFormat="1" ht="15.6" thickBot="1">
      <c r="A28" s="105" t="s">
        <v>21</v>
      </c>
      <c r="B28" s="124">
        <f>SUM(B16:B27)</f>
        <v>7426</v>
      </c>
      <c r="C28" s="124">
        <f>SUM(C16:C27)</f>
        <v>0</v>
      </c>
      <c r="D28" s="124">
        <f>SUM(D16:D27)</f>
        <v>0</v>
      </c>
      <c r="E28" s="124">
        <f>SUM(E16:E27)</f>
        <v>7426</v>
      </c>
      <c r="F28" s="124">
        <f>SUM(F16:F27)</f>
        <v>26</v>
      </c>
      <c r="G28" s="124">
        <f t="shared" si="1"/>
        <v>6597</v>
      </c>
      <c r="H28" s="124">
        <f>SUM(H16:H27)</f>
        <v>596</v>
      </c>
      <c r="I28" s="124">
        <f>SUM(I16:I27)</f>
        <v>168</v>
      </c>
      <c r="J28" s="124">
        <f t="shared" si="3"/>
        <v>316</v>
      </c>
      <c r="K28" s="124">
        <f>SUM(K16:K27)</f>
        <v>207</v>
      </c>
      <c r="L28" s="124">
        <f>SUM(L16:L27)</f>
        <v>112</v>
      </c>
      <c r="M28" s="125">
        <f>SUM(M16:M27)</f>
        <v>319</v>
      </c>
      <c r="N28" s="126">
        <f t="shared" si="5"/>
        <v>0.83499999999999996</v>
      </c>
      <c r="O28" s="15"/>
    </row>
    <row r="29" spans="1:15" s="51" customFormat="1" ht="15.6" thickTop="1">
      <c r="A29" s="103" t="s">
        <v>22</v>
      </c>
      <c r="B29" s="127"/>
      <c r="C29" s="127"/>
      <c r="D29" s="127"/>
      <c r="E29" s="127">
        <f t="shared" ref="E29:M29" si="6">ROUND(+E28/$K$9,2)</f>
        <v>19.43</v>
      </c>
      <c r="F29" s="127">
        <f t="shared" si="6"/>
        <v>7.0000000000000007E-2</v>
      </c>
      <c r="G29" s="127">
        <f t="shared" si="6"/>
        <v>17.260000000000002</v>
      </c>
      <c r="H29" s="127">
        <f t="shared" si="6"/>
        <v>1.56</v>
      </c>
      <c r="I29" s="127">
        <f t="shared" si="6"/>
        <v>0.44</v>
      </c>
      <c r="J29" s="127">
        <f t="shared" si="6"/>
        <v>0.83</v>
      </c>
      <c r="K29" s="127">
        <f t="shared" si="6"/>
        <v>0.54</v>
      </c>
      <c r="L29" s="127">
        <f t="shared" si="6"/>
        <v>0.28999999999999998</v>
      </c>
      <c r="M29" s="128">
        <f t="shared" si="6"/>
        <v>0.83</v>
      </c>
      <c r="N29" s="129"/>
      <c r="O29" s="15"/>
    </row>
    <row r="30" spans="1:15" s="51" customFormat="1" ht="15.6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0.35012119579854561</v>
      </c>
      <c r="G30" s="113">
        <f t="shared" si="7"/>
        <v>88.836520333961758</v>
      </c>
      <c r="H30" s="113">
        <f t="shared" si="7"/>
        <v>8.0258551036897394</v>
      </c>
      <c r="I30" s="113">
        <f t="shared" si="7"/>
        <v>2.2623215728521413</v>
      </c>
      <c r="J30" s="113">
        <f t="shared" si="7"/>
        <v>4.2553191489361701</v>
      </c>
      <c r="K30" s="113">
        <f t="shared" si="7"/>
        <v>2.7875033665499598</v>
      </c>
      <c r="L30" s="113">
        <f t="shared" si="7"/>
        <v>1.5082143819014273</v>
      </c>
      <c r="M30" s="131">
        <f t="shared" si="7"/>
        <v>4.2957177484513869</v>
      </c>
      <c r="N30" s="123"/>
      <c r="O30" s="15"/>
    </row>
    <row r="31" spans="1:15" s="51" customFormat="1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 s="51" customFormat="1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 s="51" customFormat="1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 s="51" customFormat="1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 s="51" customFormat="1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 s="51" customFormat="1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 s="51" customFormat="1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8" spans="1:15" ht="32.4">
      <c r="D38" s="156"/>
      <c r="E38" s="170"/>
      <c r="F38" s="170"/>
      <c r="G38" s="170"/>
    </row>
    <row r="39" spans="1:15">
      <c r="O39" s="33"/>
    </row>
    <row r="40" spans="1:15" ht="22.8">
      <c r="B40" s="156"/>
      <c r="C40" s="156"/>
      <c r="D40" s="156"/>
      <c r="E40" s="156"/>
      <c r="F40" s="156"/>
      <c r="G40" s="156"/>
      <c r="H40" s="156"/>
      <c r="I40" s="156"/>
      <c r="J40" s="156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OutlineSymbols="0" zoomScale="87" zoomScaleNormal="87" workbookViewId="0">
      <selection activeCell="K24" sqref="K24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103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1267</v>
      </c>
      <c r="L9" s="10"/>
      <c r="M9" s="9" t="s">
        <v>74</v>
      </c>
      <c r="N9" s="86">
        <v>2018</v>
      </c>
    </row>
    <row r="10" spans="1:15" ht="17.399999999999999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</row>
    <row r="17" spans="1:14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</row>
    <row r="18" spans="1:14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</row>
    <row r="19" spans="1:14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</row>
    <row r="20" spans="1:14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</row>
    <row r="21" spans="1:14">
      <c r="A21" s="105" t="s">
        <v>14</v>
      </c>
      <c r="B21" s="78">
        <v>67</v>
      </c>
      <c r="C21" s="107">
        <v>0</v>
      </c>
      <c r="D21" s="107">
        <v>0</v>
      </c>
      <c r="E21" s="108">
        <f t="shared" si="0"/>
        <v>67</v>
      </c>
      <c r="F21" s="78">
        <v>0</v>
      </c>
      <c r="G21" s="108">
        <f t="shared" si="1"/>
        <v>51</v>
      </c>
      <c r="H21" s="78">
        <v>0</v>
      </c>
      <c r="I21" s="78">
        <v>0</v>
      </c>
      <c r="J21" s="108">
        <f t="shared" si="2"/>
        <v>0</v>
      </c>
      <c r="K21" s="78">
        <v>16</v>
      </c>
      <c r="L21" s="78">
        <v>0</v>
      </c>
      <c r="M21" s="108">
        <f t="shared" si="3"/>
        <v>16</v>
      </c>
      <c r="N21" s="105">
        <f t="shared" si="4"/>
        <v>1.2999999999999999E-2</v>
      </c>
    </row>
    <row r="22" spans="1:14">
      <c r="A22" s="105" t="s">
        <v>15</v>
      </c>
      <c r="B22" s="78">
        <v>508</v>
      </c>
      <c r="C22" s="107">
        <v>0</v>
      </c>
      <c r="D22" s="107">
        <v>0</v>
      </c>
      <c r="E22" s="108">
        <f t="shared" si="0"/>
        <v>508</v>
      </c>
      <c r="F22" s="78">
        <v>5</v>
      </c>
      <c r="G22" s="108">
        <f t="shared" si="1"/>
        <v>237</v>
      </c>
      <c r="H22" s="78">
        <v>0</v>
      </c>
      <c r="I22" s="78">
        <v>0</v>
      </c>
      <c r="J22" s="108">
        <f t="shared" si="2"/>
        <v>0</v>
      </c>
      <c r="K22" s="78">
        <v>266</v>
      </c>
      <c r="L22" s="78">
        <v>0</v>
      </c>
      <c r="M22" s="108">
        <f t="shared" si="3"/>
        <v>266</v>
      </c>
      <c r="N22" s="105">
        <f t="shared" si="4"/>
        <v>0.21</v>
      </c>
    </row>
    <row r="23" spans="1:14">
      <c r="A23" s="105" t="s">
        <v>16</v>
      </c>
      <c r="B23" s="78">
        <v>238</v>
      </c>
      <c r="C23" s="107">
        <v>0</v>
      </c>
      <c r="D23" s="107">
        <v>0</v>
      </c>
      <c r="E23" s="108">
        <f t="shared" si="0"/>
        <v>238</v>
      </c>
      <c r="F23" s="78">
        <v>0</v>
      </c>
      <c r="G23" s="108">
        <f t="shared" si="1"/>
        <v>114</v>
      </c>
      <c r="H23" s="78">
        <v>0</v>
      </c>
      <c r="I23" s="78">
        <v>0</v>
      </c>
      <c r="J23" s="108">
        <f t="shared" si="2"/>
        <v>0</v>
      </c>
      <c r="K23" s="78">
        <v>124</v>
      </c>
      <c r="L23" s="78">
        <v>0</v>
      </c>
      <c r="M23" s="108">
        <f t="shared" si="3"/>
        <v>124</v>
      </c>
      <c r="N23" s="105">
        <f t="shared" si="4"/>
        <v>9.8000000000000004E-2</v>
      </c>
    </row>
    <row r="24" spans="1:14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</row>
    <row r="25" spans="1:14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</row>
    <row r="26" spans="1:14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</row>
    <row r="27" spans="1:14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</row>
    <row r="28" spans="1:14" ht="15.6" thickBot="1">
      <c r="A28" s="105" t="s">
        <v>21</v>
      </c>
      <c r="B28" s="124">
        <f>SUM(B16:B27)</f>
        <v>813</v>
      </c>
      <c r="C28" s="124">
        <f>SUM(C16:C27)</f>
        <v>0</v>
      </c>
      <c r="D28" s="124">
        <f>SUM(D16:D27)</f>
        <v>0</v>
      </c>
      <c r="E28" s="124">
        <f>SUM(E16:E27)</f>
        <v>813</v>
      </c>
      <c r="F28" s="124">
        <f>SUM(F16:F27)</f>
        <v>5</v>
      </c>
      <c r="G28" s="124">
        <f t="shared" si="1"/>
        <v>402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406</v>
      </c>
      <c r="L28" s="124">
        <f>SUM(L16:L27)</f>
        <v>0</v>
      </c>
      <c r="M28" s="124">
        <f>SUM(M16:M27)</f>
        <v>406</v>
      </c>
      <c r="N28" s="111">
        <f t="shared" si="4"/>
        <v>0.32</v>
      </c>
    </row>
    <row r="29" spans="1:14" ht="15.6" thickTop="1">
      <c r="A29" s="103" t="s">
        <v>22</v>
      </c>
      <c r="B29" s="104"/>
      <c r="C29" s="104"/>
      <c r="D29" s="104"/>
      <c r="E29" s="127">
        <f t="shared" ref="E29:M29" si="5">ROUND(+E28/$K$9,2)</f>
        <v>0.64</v>
      </c>
      <c r="F29" s="127">
        <f t="shared" si="5"/>
        <v>0</v>
      </c>
      <c r="G29" s="127">
        <f t="shared" si="5"/>
        <v>0.32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0.32</v>
      </c>
      <c r="L29" s="127">
        <f t="shared" si="5"/>
        <v>0</v>
      </c>
      <c r="M29" s="127">
        <f t="shared" si="5"/>
        <v>0.32</v>
      </c>
      <c r="N29" s="104"/>
    </row>
    <row r="30" spans="1:14" ht="15.6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0.61500615006150061</v>
      </c>
      <c r="G30" s="113">
        <f t="shared" si="6"/>
        <v>49.446494464944649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49.938499384993854</v>
      </c>
      <c r="L30" s="113">
        <f t="shared" si="6"/>
        <v>0</v>
      </c>
      <c r="M30" s="113">
        <f t="shared" si="6"/>
        <v>49.938499384993854</v>
      </c>
      <c r="N30" s="105"/>
    </row>
    <row r="31" spans="1:14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4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4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4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4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4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</row>
    <row r="37" spans="1:14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43" spans="1:14" ht="22.8">
      <c r="B43" s="156"/>
      <c r="C43" s="156"/>
      <c r="D43" s="156"/>
      <c r="E43" s="156"/>
      <c r="F43" s="156"/>
      <c r="G43" s="156"/>
      <c r="H43" s="15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R31" sqref="R31"/>
    </sheetView>
  </sheetViews>
  <sheetFormatPr defaultColWidth="9.6328125" defaultRowHeight="15"/>
  <cols>
    <col min="1" max="1" width="15.6328125" style="51" customWidth="1"/>
    <col min="2" max="14" width="8.6328125" style="51" customWidth="1"/>
    <col min="15" max="15" width="3.81640625" style="51" customWidth="1"/>
    <col min="16" max="16384" width="9.63281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6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7.399999999999999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  <c r="M3" s="47"/>
      <c r="N3" s="47"/>
    </row>
    <row r="4" spans="1:15" ht="17.399999999999999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7.399999999999999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7.399999999999999">
      <c r="A8" s="55" t="s">
        <v>4</v>
      </c>
      <c r="B8" s="47" t="s">
        <v>134</v>
      </c>
      <c r="C8" s="47"/>
      <c r="D8" s="47"/>
      <c r="E8" s="47"/>
      <c r="F8" s="47"/>
      <c r="G8" s="55" t="s">
        <v>54</v>
      </c>
      <c r="H8" s="47"/>
      <c r="I8" s="47" t="s">
        <v>88</v>
      </c>
      <c r="J8" s="47"/>
      <c r="K8" s="47"/>
      <c r="L8" s="47"/>
      <c r="M8" s="47"/>
      <c r="N8" s="47"/>
    </row>
    <row r="9" spans="1:15" ht="17.399999999999999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7">
        <v>6345</v>
      </c>
      <c r="L9" s="57"/>
      <c r="M9" s="56" t="s">
        <v>74</v>
      </c>
      <c r="N9" s="88">
        <v>2018</v>
      </c>
    </row>
    <row r="10" spans="1:15" ht="17.399999999999999">
      <c r="A10" s="56" t="s">
        <v>6</v>
      </c>
      <c r="B10" s="57" t="s">
        <v>84</v>
      </c>
      <c r="C10" s="57"/>
      <c r="D10" s="57"/>
      <c r="E10" s="57"/>
      <c r="F10" s="57"/>
      <c r="G10" s="56" t="s">
        <v>56</v>
      </c>
      <c r="H10" s="57"/>
      <c r="I10" s="57"/>
      <c r="J10" s="57"/>
      <c r="K10" s="154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/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89</v>
      </c>
      <c r="L14" s="63" t="s">
        <v>28</v>
      </c>
      <c r="M14" s="63"/>
      <c r="N14" s="62" t="s">
        <v>77</v>
      </c>
      <c r="O14" s="58"/>
    </row>
    <row r="15" spans="1:15">
      <c r="A15" s="94"/>
      <c r="B15" s="94" t="s">
        <v>30</v>
      </c>
      <c r="C15" s="94" t="s">
        <v>38</v>
      </c>
      <c r="D15" s="94" t="s">
        <v>30</v>
      </c>
      <c r="E15" s="94"/>
      <c r="F15" s="94" t="s">
        <v>53</v>
      </c>
      <c r="G15" s="94" t="s">
        <v>58</v>
      </c>
      <c r="H15" s="94" t="s">
        <v>60</v>
      </c>
      <c r="I15" s="95"/>
      <c r="J15" s="94"/>
      <c r="K15" s="94" t="s">
        <v>90</v>
      </c>
      <c r="L15" s="94" t="s">
        <v>73</v>
      </c>
      <c r="M15" s="94" t="s">
        <v>21</v>
      </c>
      <c r="N15" s="96" t="s">
        <v>78</v>
      </c>
      <c r="O15" s="58"/>
    </row>
    <row r="16" spans="1:15">
      <c r="A16" s="133" t="s">
        <v>9</v>
      </c>
      <c r="B16" s="79">
        <v>0</v>
      </c>
      <c r="C16" s="108">
        <v>0</v>
      </c>
      <c r="D16" s="108">
        <v>0</v>
      </c>
      <c r="E16" s="108">
        <f t="shared" ref="E16:E27" si="0">B16+C16-D16</f>
        <v>0</v>
      </c>
      <c r="F16" s="79">
        <v>0</v>
      </c>
      <c r="G16" s="108">
        <f t="shared" ref="G16:G28" si="1">E16-F16-H16-K16</f>
        <v>0</v>
      </c>
      <c r="H16" s="79">
        <v>0</v>
      </c>
      <c r="I16" s="79">
        <v>0</v>
      </c>
      <c r="J16" s="108">
        <f t="shared" ref="J16:J28" si="2">H16-I16-L16</f>
        <v>0</v>
      </c>
      <c r="K16" s="79">
        <v>0</v>
      </c>
      <c r="L16" s="79">
        <v>0</v>
      </c>
      <c r="M16" s="108">
        <f t="shared" ref="M16:M27" si="3">SUM(K16:L16)</f>
        <v>0</v>
      </c>
      <c r="N16" s="133">
        <f t="shared" ref="N16:N28" si="4">ROUND(+M16/$K$9,3)</f>
        <v>0</v>
      </c>
      <c r="O16" s="58"/>
    </row>
    <row r="17" spans="1:15">
      <c r="A17" s="133" t="s">
        <v>10</v>
      </c>
      <c r="B17" s="79">
        <v>0</v>
      </c>
      <c r="C17" s="108">
        <v>0</v>
      </c>
      <c r="D17" s="108">
        <v>0</v>
      </c>
      <c r="E17" s="108">
        <f t="shared" si="0"/>
        <v>0</v>
      </c>
      <c r="F17" s="79">
        <v>0</v>
      </c>
      <c r="G17" s="108">
        <f t="shared" si="1"/>
        <v>0</v>
      </c>
      <c r="H17" s="79">
        <v>0</v>
      </c>
      <c r="I17" s="79">
        <v>0</v>
      </c>
      <c r="J17" s="108">
        <f t="shared" si="2"/>
        <v>0</v>
      </c>
      <c r="K17" s="79">
        <v>0</v>
      </c>
      <c r="L17" s="79">
        <v>0</v>
      </c>
      <c r="M17" s="108">
        <f t="shared" si="3"/>
        <v>0</v>
      </c>
      <c r="N17" s="133">
        <f t="shared" si="4"/>
        <v>0</v>
      </c>
      <c r="O17" s="58"/>
    </row>
    <row r="18" spans="1:15">
      <c r="A18" s="133" t="s">
        <v>11</v>
      </c>
      <c r="B18" s="79">
        <v>0</v>
      </c>
      <c r="C18" s="108">
        <v>0</v>
      </c>
      <c r="D18" s="108">
        <v>0</v>
      </c>
      <c r="E18" s="108">
        <f t="shared" si="0"/>
        <v>0</v>
      </c>
      <c r="F18" s="79">
        <v>0</v>
      </c>
      <c r="G18" s="108">
        <f t="shared" si="1"/>
        <v>0</v>
      </c>
      <c r="H18" s="79">
        <v>0</v>
      </c>
      <c r="I18" s="79">
        <v>0</v>
      </c>
      <c r="J18" s="108">
        <f t="shared" si="2"/>
        <v>0</v>
      </c>
      <c r="K18" s="79">
        <v>0</v>
      </c>
      <c r="L18" s="79">
        <v>0</v>
      </c>
      <c r="M18" s="108">
        <f t="shared" si="3"/>
        <v>0</v>
      </c>
      <c r="N18" s="133">
        <f t="shared" si="4"/>
        <v>0</v>
      </c>
      <c r="O18" s="58"/>
    </row>
    <row r="19" spans="1:15">
      <c r="A19" s="133" t="s">
        <v>12</v>
      </c>
      <c r="B19" s="79">
        <v>0</v>
      </c>
      <c r="C19" s="108">
        <v>0</v>
      </c>
      <c r="D19" s="108">
        <v>0</v>
      </c>
      <c r="E19" s="108">
        <f t="shared" si="0"/>
        <v>0</v>
      </c>
      <c r="F19" s="79">
        <v>0</v>
      </c>
      <c r="G19" s="108">
        <f t="shared" si="1"/>
        <v>0</v>
      </c>
      <c r="H19" s="79">
        <v>0</v>
      </c>
      <c r="I19" s="79">
        <v>0</v>
      </c>
      <c r="J19" s="108">
        <f t="shared" si="2"/>
        <v>0</v>
      </c>
      <c r="K19" s="79">
        <v>0</v>
      </c>
      <c r="L19" s="79">
        <v>0</v>
      </c>
      <c r="M19" s="108">
        <f t="shared" si="3"/>
        <v>0</v>
      </c>
      <c r="N19" s="133">
        <f t="shared" si="4"/>
        <v>0</v>
      </c>
      <c r="O19" s="58"/>
    </row>
    <row r="20" spans="1:15">
      <c r="A20" s="133" t="s">
        <v>13</v>
      </c>
      <c r="B20" s="79">
        <v>70</v>
      </c>
      <c r="C20" s="108">
        <v>0</v>
      </c>
      <c r="D20" s="108">
        <v>0</v>
      </c>
      <c r="E20" s="108">
        <f t="shared" si="0"/>
        <v>70</v>
      </c>
      <c r="F20" s="79">
        <v>30</v>
      </c>
      <c r="G20" s="108">
        <f t="shared" si="1"/>
        <v>40</v>
      </c>
      <c r="H20" s="79">
        <v>0</v>
      </c>
      <c r="I20" s="79">
        <v>0</v>
      </c>
      <c r="J20" s="108">
        <f t="shared" si="2"/>
        <v>0</v>
      </c>
      <c r="K20" s="79">
        <v>0</v>
      </c>
      <c r="L20" s="79">
        <v>0</v>
      </c>
      <c r="M20" s="108">
        <f t="shared" si="3"/>
        <v>0</v>
      </c>
      <c r="N20" s="133">
        <f t="shared" si="4"/>
        <v>0</v>
      </c>
      <c r="O20" s="58"/>
    </row>
    <row r="21" spans="1:15">
      <c r="A21" s="133" t="s">
        <v>14</v>
      </c>
      <c r="B21" s="79">
        <v>2142</v>
      </c>
      <c r="C21" s="108">
        <v>0</v>
      </c>
      <c r="D21" s="108">
        <v>0</v>
      </c>
      <c r="E21" s="108">
        <f t="shared" si="0"/>
        <v>2142</v>
      </c>
      <c r="F21" s="79">
        <v>60</v>
      </c>
      <c r="G21" s="108">
        <f t="shared" si="1"/>
        <v>2048</v>
      </c>
      <c r="H21" s="79">
        <v>0</v>
      </c>
      <c r="I21" s="79">
        <v>0</v>
      </c>
      <c r="J21" s="108">
        <f t="shared" si="2"/>
        <v>0</v>
      </c>
      <c r="K21" s="79">
        <v>34</v>
      </c>
      <c r="L21" s="79">
        <v>0</v>
      </c>
      <c r="M21" s="108">
        <f t="shared" si="3"/>
        <v>34</v>
      </c>
      <c r="N21" s="133">
        <f t="shared" si="4"/>
        <v>5.0000000000000001E-3</v>
      </c>
      <c r="O21" s="58"/>
    </row>
    <row r="22" spans="1:15">
      <c r="A22" s="133" t="s">
        <v>15</v>
      </c>
      <c r="B22" s="79">
        <v>3580</v>
      </c>
      <c r="C22" s="108">
        <v>0</v>
      </c>
      <c r="D22" s="108">
        <v>0</v>
      </c>
      <c r="E22" s="108">
        <f t="shared" si="0"/>
        <v>3580</v>
      </c>
      <c r="F22" s="79">
        <v>95</v>
      </c>
      <c r="G22" s="108">
        <f t="shared" si="1"/>
        <v>2203</v>
      </c>
      <c r="H22" s="155">
        <v>0</v>
      </c>
      <c r="I22" s="79">
        <v>0</v>
      </c>
      <c r="J22" s="108">
        <f t="shared" si="2"/>
        <v>0</v>
      </c>
      <c r="K22" s="79">
        <v>1282</v>
      </c>
      <c r="L22" s="79">
        <v>0</v>
      </c>
      <c r="M22" s="108">
        <f t="shared" si="3"/>
        <v>1282</v>
      </c>
      <c r="N22" s="133">
        <f t="shared" si="4"/>
        <v>0.20200000000000001</v>
      </c>
      <c r="O22" s="58"/>
    </row>
    <row r="23" spans="1:15">
      <c r="A23" s="133" t="s">
        <v>16</v>
      </c>
      <c r="B23" s="79">
        <v>2329</v>
      </c>
      <c r="C23" s="108">
        <v>0</v>
      </c>
      <c r="D23" s="108">
        <v>0</v>
      </c>
      <c r="E23" s="108">
        <f t="shared" si="0"/>
        <v>2329</v>
      </c>
      <c r="F23" s="79">
        <v>84</v>
      </c>
      <c r="G23" s="108">
        <f t="shared" si="1"/>
        <v>1209</v>
      </c>
      <c r="H23" s="155">
        <v>0</v>
      </c>
      <c r="I23" s="79">
        <v>0</v>
      </c>
      <c r="J23" s="108">
        <f t="shared" si="2"/>
        <v>0</v>
      </c>
      <c r="K23" s="79">
        <v>1036</v>
      </c>
      <c r="L23" s="79">
        <v>0</v>
      </c>
      <c r="M23" s="108">
        <f t="shared" si="3"/>
        <v>1036</v>
      </c>
      <c r="N23" s="133">
        <f t="shared" si="4"/>
        <v>0.16300000000000001</v>
      </c>
      <c r="O23" s="58"/>
    </row>
    <row r="24" spans="1:15">
      <c r="A24" s="133" t="s">
        <v>17</v>
      </c>
      <c r="B24" s="79">
        <v>0</v>
      </c>
      <c r="C24" s="108">
        <v>0</v>
      </c>
      <c r="D24" s="108">
        <v>0</v>
      </c>
      <c r="E24" s="108">
        <f t="shared" si="0"/>
        <v>0</v>
      </c>
      <c r="F24" s="79">
        <v>0</v>
      </c>
      <c r="G24" s="108">
        <f t="shared" si="1"/>
        <v>0</v>
      </c>
      <c r="H24" s="79">
        <v>0</v>
      </c>
      <c r="I24" s="79">
        <v>0</v>
      </c>
      <c r="J24" s="108">
        <f t="shared" si="2"/>
        <v>0</v>
      </c>
      <c r="K24" s="79">
        <v>0</v>
      </c>
      <c r="L24" s="79">
        <v>0</v>
      </c>
      <c r="M24" s="108">
        <f t="shared" si="3"/>
        <v>0</v>
      </c>
      <c r="N24" s="133">
        <f t="shared" si="4"/>
        <v>0</v>
      </c>
      <c r="O24" s="58"/>
    </row>
    <row r="25" spans="1:15">
      <c r="A25" s="133" t="s">
        <v>18</v>
      </c>
      <c r="B25" s="79">
        <v>0</v>
      </c>
      <c r="C25" s="108">
        <v>0</v>
      </c>
      <c r="D25" s="108">
        <v>0</v>
      </c>
      <c r="E25" s="108">
        <f t="shared" si="0"/>
        <v>0</v>
      </c>
      <c r="F25" s="79">
        <v>0</v>
      </c>
      <c r="G25" s="108">
        <f t="shared" si="1"/>
        <v>0</v>
      </c>
      <c r="H25" s="79">
        <v>0</v>
      </c>
      <c r="I25" s="79">
        <v>0</v>
      </c>
      <c r="J25" s="108">
        <f t="shared" si="2"/>
        <v>0</v>
      </c>
      <c r="K25" s="79">
        <v>0</v>
      </c>
      <c r="L25" s="79">
        <v>0</v>
      </c>
      <c r="M25" s="108">
        <f t="shared" si="3"/>
        <v>0</v>
      </c>
      <c r="N25" s="133">
        <f t="shared" si="4"/>
        <v>0</v>
      </c>
      <c r="O25" s="58"/>
    </row>
    <row r="26" spans="1:15">
      <c r="A26" s="133" t="s">
        <v>19</v>
      </c>
      <c r="B26" s="79">
        <v>0</v>
      </c>
      <c r="C26" s="108">
        <v>0</v>
      </c>
      <c r="D26" s="108">
        <v>0</v>
      </c>
      <c r="E26" s="108">
        <f t="shared" si="0"/>
        <v>0</v>
      </c>
      <c r="F26" s="79">
        <v>0</v>
      </c>
      <c r="G26" s="108">
        <f t="shared" si="1"/>
        <v>0</v>
      </c>
      <c r="H26" s="79">
        <v>0</v>
      </c>
      <c r="I26" s="79">
        <v>0</v>
      </c>
      <c r="J26" s="108">
        <f t="shared" si="2"/>
        <v>0</v>
      </c>
      <c r="K26" s="79">
        <v>0</v>
      </c>
      <c r="L26" s="79">
        <v>0</v>
      </c>
      <c r="M26" s="108">
        <f t="shared" si="3"/>
        <v>0</v>
      </c>
      <c r="N26" s="133">
        <f t="shared" si="4"/>
        <v>0</v>
      </c>
      <c r="O26" s="58"/>
    </row>
    <row r="27" spans="1:15">
      <c r="A27" s="133" t="s">
        <v>20</v>
      </c>
      <c r="B27" s="79">
        <v>0</v>
      </c>
      <c r="C27" s="108">
        <v>0</v>
      </c>
      <c r="D27" s="108">
        <v>0</v>
      </c>
      <c r="E27" s="108">
        <f t="shared" si="0"/>
        <v>0</v>
      </c>
      <c r="F27" s="79">
        <v>0</v>
      </c>
      <c r="G27" s="108">
        <f t="shared" si="1"/>
        <v>0</v>
      </c>
      <c r="H27" s="79">
        <v>0</v>
      </c>
      <c r="I27" s="79">
        <v>0</v>
      </c>
      <c r="J27" s="108">
        <f t="shared" si="2"/>
        <v>0</v>
      </c>
      <c r="K27" s="79">
        <v>0</v>
      </c>
      <c r="L27" s="79">
        <v>0</v>
      </c>
      <c r="M27" s="108">
        <f t="shared" si="3"/>
        <v>0</v>
      </c>
      <c r="N27" s="133">
        <f t="shared" si="4"/>
        <v>0</v>
      </c>
      <c r="O27" s="58"/>
    </row>
    <row r="28" spans="1:15" ht="15.6" thickBot="1">
      <c r="A28" s="133" t="s">
        <v>21</v>
      </c>
      <c r="B28" s="108">
        <f>SUM(B16:B27)</f>
        <v>8121</v>
      </c>
      <c r="C28" s="108">
        <f>SUM(C16:C27)</f>
        <v>0</v>
      </c>
      <c r="D28" s="108">
        <f>SUM(D16:D27)</f>
        <v>0</v>
      </c>
      <c r="E28" s="108">
        <f>SUM(E16:E27)</f>
        <v>8121</v>
      </c>
      <c r="F28" s="108">
        <f>SUM(F16:F27)</f>
        <v>269</v>
      </c>
      <c r="G28" s="108">
        <f t="shared" si="1"/>
        <v>5500</v>
      </c>
      <c r="H28" s="108">
        <f>SUM(H16:H27)</f>
        <v>0</v>
      </c>
      <c r="I28" s="108">
        <f>SUM(I16:I27)</f>
        <v>0</v>
      </c>
      <c r="J28" s="108">
        <f t="shared" si="2"/>
        <v>0</v>
      </c>
      <c r="K28" s="108">
        <f>SUM(K16:K27)</f>
        <v>2352</v>
      </c>
      <c r="L28" s="108">
        <f>SUM(L16:L27)</f>
        <v>0</v>
      </c>
      <c r="M28" s="108">
        <f>SUM(M16:M27)</f>
        <v>2352</v>
      </c>
      <c r="N28" s="134">
        <f t="shared" si="4"/>
        <v>0.371</v>
      </c>
      <c r="O28" s="58"/>
    </row>
    <row r="29" spans="1:15" ht="15.6" thickTop="1">
      <c r="A29" s="135" t="s">
        <v>22</v>
      </c>
      <c r="B29" s="135"/>
      <c r="C29" s="135"/>
      <c r="D29" s="135"/>
      <c r="E29" s="135">
        <f t="shared" ref="E29:M29" si="5">ROUND(+E28/$K$9,2)</f>
        <v>1.28</v>
      </c>
      <c r="F29" s="135">
        <f t="shared" si="5"/>
        <v>0.04</v>
      </c>
      <c r="G29" s="135">
        <f t="shared" si="5"/>
        <v>0.87</v>
      </c>
      <c r="H29" s="135">
        <f t="shared" si="5"/>
        <v>0</v>
      </c>
      <c r="I29" s="135">
        <f t="shared" si="5"/>
        <v>0</v>
      </c>
      <c r="J29" s="135">
        <f t="shared" si="5"/>
        <v>0</v>
      </c>
      <c r="K29" s="135">
        <f t="shared" si="5"/>
        <v>0.37</v>
      </c>
      <c r="L29" s="135">
        <f t="shared" si="5"/>
        <v>0</v>
      </c>
      <c r="M29" s="135">
        <f t="shared" si="5"/>
        <v>0.37</v>
      </c>
      <c r="N29" s="136"/>
      <c r="O29" s="58"/>
    </row>
    <row r="30" spans="1:15" ht="15.6" thickBot="1">
      <c r="A30" s="133" t="s">
        <v>23</v>
      </c>
      <c r="B30" s="133"/>
      <c r="C30" s="133"/>
      <c r="D30" s="133"/>
      <c r="E30" s="133">
        <f t="shared" ref="E30:M30" si="6">E28/$E$28*100</f>
        <v>100</v>
      </c>
      <c r="F30" s="113">
        <f t="shared" si="6"/>
        <v>3.3123999507449819</v>
      </c>
      <c r="G30" s="113">
        <f t="shared" si="6"/>
        <v>67.725649550547956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28.961950498707058</v>
      </c>
      <c r="L30" s="113">
        <f t="shared" si="6"/>
        <v>0</v>
      </c>
      <c r="M30" s="113">
        <f t="shared" si="6"/>
        <v>28.961950498707058</v>
      </c>
      <c r="N30" s="133"/>
      <c r="O30" s="58"/>
    </row>
    <row r="31" spans="1:15" ht="15.6" thickTop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5">
      <c r="A32" s="48" t="s">
        <v>24</v>
      </c>
      <c r="B32" s="48" t="s">
        <v>31</v>
      </c>
      <c r="C32" s="138"/>
      <c r="D32" s="138"/>
      <c r="E32" s="138"/>
      <c r="F32" s="138"/>
      <c r="G32" s="138"/>
      <c r="H32" s="138"/>
      <c r="I32" s="48" t="s">
        <v>63</v>
      </c>
      <c r="J32" s="138"/>
      <c r="K32" s="138"/>
      <c r="L32" s="138"/>
      <c r="M32" s="138"/>
      <c r="N32" s="138"/>
    </row>
    <row r="33" spans="1:15">
      <c r="A33" s="48"/>
      <c r="B33" s="48" t="s">
        <v>32</v>
      </c>
      <c r="C33" s="138"/>
      <c r="D33" s="138"/>
      <c r="E33" s="138"/>
      <c r="F33" s="138"/>
      <c r="G33" s="138"/>
      <c r="H33" s="138"/>
      <c r="I33" s="48" t="s">
        <v>64</v>
      </c>
      <c r="J33" s="138"/>
      <c r="K33" s="138"/>
      <c r="L33" s="138"/>
      <c r="M33" s="138"/>
      <c r="N33" s="138"/>
    </row>
    <row r="34" spans="1:15">
      <c r="A34" s="48"/>
      <c r="B34" s="48" t="s">
        <v>33</v>
      </c>
      <c r="C34" s="138"/>
      <c r="D34" s="138"/>
      <c r="E34" s="138"/>
      <c r="F34" s="138"/>
      <c r="G34" s="138"/>
      <c r="H34" s="138"/>
      <c r="I34" s="48" t="s">
        <v>65</v>
      </c>
      <c r="J34" s="138"/>
      <c r="K34" s="138"/>
      <c r="L34" s="138"/>
      <c r="M34" s="138"/>
      <c r="N34" s="138"/>
    </row>
    <row r="35" spans="1:15">
      <c r="A35" s="48"/>
      <c r="B35" s="48" t="s">
        <v>34</v>
      </c>
      <c r="C35" s="138"/>
      <c r="D35" s="138"/>
      <c r="E35" s="138"/>
      <c r="F35" s="138"/>
      <c r="G35" s="138"/>
      <c r="H35" s="138"/>
      <c r="I35" s="48" t="s">
        <v>66</v>
      </c>
      <c r="J35" s="138"/>
      <c r="K35" s="138"/>
      <c r="L35" s="138"/>
      <c r="M35" s="138"/>
      <c r="N35" s="138"/>
    </row>
    <row r="36" spans="1:15">
      <c r="A36" s="49"/>
      <c r="B36" s="138"/>
      <c r="C36" s="138" t="s">
        <v>0</v>
      </c>
      <c r="D36" s="138" t="s">
        <v>0</v>
      </c>
      <c r="E36" s="138" t="s">
        <v>0</v>
      </c>
      <c r="F36" s="138"/>
      <c r="G36" s="138"/>
      <c r="H36" s="138"/>
      <c r="I36" s="48"/>
      <c r="J36" s="138"/>
      <c r="K36" s="138"/>
      <c r="L36" s="138"/>
      <c r="M36" s="138"/>
      <c r="N36" s="138"/>
      <c r="O36" s="50"/>
    </row>
    <row r="37" spans="1:15">
      <c r="A37" s="50"/>
      <c r="C37" s="51" t="s">
        <v>0</v>
      </c>
      <c r="D37" s="51" t="s">
        <v>0</v>
      </c>
      <c r="E37" s="51" t="s">
        <v>0</v>
      </c>
    </row>
    <row r="38" spans="1:15">
      <c r="A38" s="50"/>
      <c r="C38" s="51" t="s">
        <v>0</v>
      </c>
      <c r="D38" s="51" t="s">
        <v>0</v>
      </c>
      <c r="E38" s="51" t="s">
        <v>0</v>
      </c>
    </row>
    <row r="40" spans="1:15" ht="22.8">
      <c r="B40" s="158"/>
      <c r="C40" s="158"/>
      <c r="D40" s="158"/>
      <c r="E40" s="158"/>
      <c r="F40" s="158"/>
      <c r="G40" s="158"/>
      <c r="H40" s="158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K23" sqref="K23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" width="9.6328125" style="1" customWidth="1"/>
    <col min="17" max="17" width="43.81640625" style="1" customWidth="1"/>
    <col min="18" max="16384" width="9.63281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6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7.399999999999999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7.399999999999999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7.399999999999999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7.399999999999999">
      <c r="A8" s="8" t="s">
        <v>4</v>
      </c>
      <c r="B8" s="100" t="s">
        <v>86</v>
      </c>
      <c r="C8" s="100"/>
      <c r="D8" s="100"/>
      <c r="E8" s="100"/>
      <c r="F8" s="100"/>
      <c r="G8" s="8" t="s">
        <v>54</v>
      </c>
      <c r="H8" s="100"/>
      <c r="I8" s="100" t="s">
        <v>88</v>
      </c>
      <c r="J8" s="100"/>
      <c r="K8" s="100"/>
      <c r="L8" s="100"/>
      <c r="M8" s="100"/>
      <c r="N8" s="100"/>
    </row>
    <row r="9" spans="1:15" ht="17.399999999999999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85">
        <v>20990</v>
      </c>
      <c r="L9" s="102"/>
      <c r="M9" s="9" t="s">
        <v>74</v>
      </c>
      <c r="N9" s="86">
        <v>2018</v>
      </c>
    </row>
    <row r="10" spans="1:15" ht="18" thickBot="1">
      <c r="A10" s="9" t="s">
        <v>6</v>
      </c>
      <c r="B10" s="102" t="s">
        <v>87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2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93"/>
      <c r="B15" s="93" t="s">
        <v>30</v>
      </c>
      <c r="C15" s="93" t="s">
        <v>38</v>
      </c>
      <c r="D15" s="93" t="s">
        <v>30</v>
      </c>
      <c r="E15" s="93"/>
      <c r="F15" s="93" t="s">
        <v>53</v>
      </c>
      <c r="G15" s="93" t="s">
        <v>58</v>
      </c>
      <c r="H15" s="93" t="s">
        <v>60</v>
      </c>
      <c r="I15" s="164"/>
      <c r="J15" s="93"/>
      <c r="K15" s="97" t="s">
        <v>90</v>
      </c>
      <c r="L15" s="93" t="s">
        <v>73</v>
      </c>
      <c r="M15" s="93" t="s">
        <v>21</v>
      </c>
      <c r="N15" s="91" t="s">
        <v>78</v>
      </c>
      <c r="O15" s="15"/>
    </row>
    <row r="16" spans="1:15">
      <c r="A16" s="105" t="s">
        <v>9</v>
      </c>
      <c r="B16" s="121">
        <f>frnklin!B16+'frnk pmp'!B16+nap!B16+sup!B16+'cout ne'!B16</f>
        <v>0</v>
      </c>
      <c r="C16" s="165">
        <v>0</v>
      </c>
      <c r="D16" s="165">
        <v>0</v>
      </c>
      <c r="E16" s="108">
        <f t="shared" ref="E16:E27" si="0">B16+C16-D16</f>
        <v>0</v>
      </c>
      <c r="F16" s="147">
        <f>frnklin!F16+'frnk pmp'!F16+nap!F16+sup!F16+'cout ne'!F16</f>
        <v>0</v>
      </c>
      <c r="G16" s="108">
        <f t="shared" ref="G16:G28" si="1">E16-F16-H16-K16</f>
        <v>0</v>
      </c>
      <c r="H16" s="147">
        <f>frnklin!H16+'frnk pmp'!H16+nap!H16+sup!H16+'cout ne'!H16</f>
        <v>0</v>
      </c>
      <c r="I16" s="165">
        <v>0</v>
      </c>
      <c r="J16" s="108">
        <f t="shared" ref="J16:J28" si="2">H16-I16-L16</f>
        <v>0</v>
      </c>
      <c r="K16" s="147">
        <f>frnklin!K16+'frnk pmp'!K16+nap!K16+sup!K16+'cout ne'!K16</f>
        <v>0</v>
      </c>
      <c r="L16" s="147">
        <f>frnklin!L16+'frnk pmp'!L16+nap!L16+sup!L16+'cout ne'!L16</f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121">
        <f>frnklin!B17+'frnk pmp'!B17+nap!B17+sup!B17+'cout ne'!B17</f>
        <v>0</v>
      </c>
      <c r="C17" s="165">
        <v>0</v>
      </c>
      <c r="D17" s="165">
        <v>0</v>
      </c>
      <c r="E17" s="108">
        <f t="shared" si="0"/>
        <v>0</v>
      </c>
      <c r="F17" s="147">
        <f>frnklin!F17+'frnk pmp'!F17+nap!F17+sup!F17+'cout ne'!F17</f>
        <v>0</v>
      </c>
      <c r="G17" s="108">
        <f t="shared" si="1"/>
        <v>0</v>
      </c>
      <c r="H17" s="147">
        <f>frnklin!H17+'frnk pmp'!H17+nap!H17+sup!H17+'cout ne'!H17</f>
        <v>0</v>
      </c>
      <c r="I17" s="165">
        <v>0</v>
      </c>
      <c r="J17" s="108">
        <f t="shared" si="2"/>
        <v>0</v>
      </c>
      <c r="K17" s="147">
        <f>frnklin!K17+'frnk pmp'!K17+nap!K17+sup!K17+'cout ne'!K17</f>
        <v>0</v>
      </c>
      <c r="L17" s="147">
        <f>frnklin!L17+'frnk pmp'!L17+nap!L17+sup!L17+'cout ne'!L17</f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121">
        <f>frnklin!B18+'frnk pmp'!B18+nap!B18+sup!B18+'cout ne'!B18</f>
        <v>0</v>
      </c>
      <c r="C18" s="165">
        <v>0</v>
      </c>
      <c r="D18" s="165">
        <v>0</v>
      </c>
      <c r="E18" s="108">
        <f t="shared" si="0"/>
        <v>0</v>
      </c>
      <c r="F18" s="147">
        <f>frnklin!F18+'frnk pmp'!F18+nap!F18+sup!F18+'cout ne'!F18</f>
        <v>0</v>
      </c>
      <c r="G18" s="108">
        <f t="shared" si="1"/>
        <v>0</v>
      </c>
      <c r="H18" s="147">
        <f>frnklin!H18+'frnk pmp'!H18+nap!H18+sup!H18+'cout ne'!H18</f>
        <v>0</v>
      </c>
      <c r="I18" s="165">
        <v>0</v>
      </c>
      <c r="J18" s="108">
        <f t="shared" si="2"/>
        <v>0</v>
      </c>
      <c r="K18" s="147">
        <f>frnklin!K18+'frnk pmp'!K18+nap!K18+sup!K18+'cout ne'!K18</f>
        <v>0</v>
      </c>
      <c r="L18" s="147">
        <f>frnklin!L18+'frnk pmp'!L18+nap!L18+sup!L18+'cout ne'!L18</f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121">
        <f>frnklin!B19+'frnk pmp'!B19+nap!B19+sup!B19+'cout ne'!B19</f>
        <v>0</v>
      </c>
      <c r="C19" s="165">
        <v>0</v>
      </c>
      <c r="D19" s="165">
        <v>0</v>
      </c>
      <c r="E19" s="108">
        <f t="shared" si="0"/>
        <v>0</v>
      </c>
      <c r="F19" s="147">
        <f>frnklin!F19+'frnk pmp'!F19+nap!F19+sup!F19+'cout ne'!F19</f>
        <v>0</v>
      </c>
      <c r="G19" s="108">
        <f t="shared" si="1"/>
        <v>0</v>
      </c>
      <c r="H19" s="147">
        <f>frnklin!H19+'frnk pmp'!H19+nap!H19+sup!H19+'cout ne'!H19</f>
        <v>0</v>
      </c>
      <c r="I19" s="165">
        <v>0</v>
      </c>
      <c r="J19" s="108">
        <f t="shared" si="2"/>
        <v>0</v>
      </c>
      <c r="K19" s="147">
        <f>frnklin!K19+'frnk pmp'!K19+nap!K19+sup!K19+'cout ne'!K19</f>
        <v>0</v>
      </c>
      <c r="L19" s="147">
        <f>frnklin!L19+'frnk pmp'!L19+nap!L19+sup!L19+'cout ne'!L19</f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121">
        <f>frnklin!B20+'frnk pmp'!B20+nap!B20+sup!B20+'cout ne'!B20</f>
        <v>70</v>
      </c>
      <c r="C20" s="165">
        <v>0</v>
      </c>
      <c r="D20" s="165">
        <v>0</v>
      </c>
      <c r="E20" s="108">
        <f t="shared" si="0"/>
        <v>70</v>
      </c>
      <c r="F20" s="147">
        <f>frnklin!F20+'frnk pmp'!F20+nap!F20+sup!F20+'cout ne'!F20</f>
        <v>30</v>
      </c>
      <c r="G20" s="108">
        <f t="shared" si="1"/>
        <v>40</v>
      </c>
      <c r="H20" s="147">
        <f>frnklin!H20+'frnk pmp'!H20+nap!H20+sup!H20+'cout ne'!H20</f>
        <v>0</v>
      </c>
      <c r="I20" s="165">
        <v>0</v>
      </c>
      <c r="J20" s="108">
        <f t="shared" si="2"/>
        <v>0</v>
      </c>
      <c r="K20" s="147">
        <f>frnklin!K20+'frnk pmp'!K20+nap!K20+sup!K20+'cout ne'!K20</f>
        <v>0</v>
      </c>
      <c r="L20" s="147">
        <f>frnklin!L20+'frnk pmp'!L20+nap!L20+sup!L20+'cout ne'!L20</f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121">
        <f>frnklin!B21+'frnk pmp'!B21+nap!B21+sup!B21+'cout ne'!B21</f>
        <v>4280</v>
      </c>
      <c r="C21" s="165">
        <v>0</v>
      </c>
      <c r="D21" s="165">
        <v>0</v>
      </c>
      <c r="E21" s="108">
        <f t="shared" si="0"/>
        <v>4280</v>
      </c>
      <c r="F21" s="147">
        <f>frnklin!F21+'frnk pmp'!F21+nap!F21+sup!F21+'cout ne'!F21</f>
        <v>180</v>
      </c>
      <c r="G21" s="108">
        <f t="shared" si="1"/>
        <v>3995</v>
      </c>
      <c r="H21" s="147">
        <f>frnklin!H21+'frnk pmp'!H21+nap!H21+sup!H21+'cout ne'!H21</f>
        <v>0</v>
      </c>
      <c r="I21" s="165">
        <v>0</v>
      </c>
      <c r="J21" s="108">
        <f t="shared" si="2"/>
        <v>0</v>
      </c>
      <c r="K21" s="147">
        <f>frnklin!K21+'frnk pmp'!K21+nap!K21+sup!K21+'cout ne'!K21</f>
        <v>105</v>
      </c>
      <c r="L21" s="147">
        <f>frnklin!L21+'frnk pmp'!L21+nap!L21+sup!L21+'cout ne'!L21</f>
        <v>0</v>
      </c>
      <c r="M21" s="108">
        <f t="shared" si="3"/>
        <v>105</v>
      </c>
      <c r="N21" s="105">
        <f t="shared" si="4"/>
        <v>5.0000000000000001E-3</v>
      </c>
      <c r="O21" s="15"/>
    </row>
    <row r="22" spans="1:15">
      <c r="A22" s="105" t="s">
        <v>15</v>
      </c>
      <c r="B22" s="121">
        <f>frnklin!B22+'frnk pmp'!B22+nap!B22+sup!B22+'cout ne'!B22</f>
        <v>14101</v>
      </c>
      <c r="C22" s="165">
        <v>0</v>
      </c>
      <c r="D22" s="165">
        <v>0</v>
      </c>
      <c r="E22" s="108">
        <f t="shared" si="0"/>
        <v>14101</v>
      </c>
      <c r="F22" s="147">
        <f>frnklin!F22+'frnk pmp'!F22+nap!F22+sup!F22+'cout ne'!F22</f>
        <v>1246</v>
      </c>
      <c r="G22" s="108">
        <f t="shared" si="1"/>
        <v>8049</v>
      </c>
      <c r="H22" s="147">
        <f>frnklin!H22+'frnk pmp'!H22+nap!H22+sup!H22+'cout ne'!H22</f>
        <v>0</v>
      </c>
      <c r="I22" s="165">
        <v>0</v>
      </c>
      <c r="J22" s="108">
        <f t="shared" si="2"/>
        <v>0</v>
      </c>
      <c r="K22" s="147">
        <f>frnklin!K22+'frnk pmp'!K22+nap!K22+sup!K22+'cout ne'!K22</f>
        <v>4806</v>
      </c>
      <c r="L22" s="147">
        <f>frnklin!L22+'frnk pmp'!L22+nap!L22+sup!L22+'cout ne'!L22</f>
        <v>0</v>
      </c>
      <c r="M22" s="108">
        <f t="shared" si="3"/>
        <v>4806</v>
      </c>
      <c r="N22" s="105">
        <f t="shared" si="4"/>
        <v>0.22900000000000001</v>
      </c>
      <c r="O22" s="15"/>
    </row>
    <row r="23" spans="1:15">
      <c r="A23" s="105" t="s">
        <v>16</v>
      </c>
      <c r="B23" s="121">
        <f>frnklin!B23+'frnk pmp'!B23+nap!B23+sup!B23+'cout ne'!B23</f>
        <v>7449</v>
      </c>
      <c r="C23" s="165">
        <v>0</v>
      </c>
      <c r="D23" s="165">
        <v>0</v>
      </c>
      <c r="E23" s="108">
        <f t="shared" si="0"/>
        <v>7449</v>
      </c>
      <c r="F23" s="147">
        <f>frnklin!F23+'frnk pmp'!F23+nap!F23+sup!F23+'cout ne'!F23</f>
        <v>964</v>
      </c>
      <c r="G23" s="108">
        <f t="shared" si="1"/>
        <v>3315</v>
      </c>
      <c r="H23" s="147">
        <f>frnklin!H23+'frnk pmp'!H23+nap!H23+sup!H23+'cout ne'!H23</f>
        <v>0</v>
      </c>
      <c r="I23" s="165">
        <v>0</v>
      </c>
      <c r="J23" s="108">
        <f t="shared" si="2"/>
        <v>0</v>
      </c>
      <c r="K23" s="147">
        <f>frnklin!K23+'frnk pmp'!K23+nap!K23+sup!K23+'cout ne'!K23</f>
        <v>3170</v>
      </c>
      <c r="L23" s="147">
        <f>frnklin!L23+'frnk pmp'!L23+nap!L23+sup!L23+'cout ne'!L23</f>
        <v>0</v>
      </c>
      <c r="M23" s="108">
        <f t="shared" si="3"/>
        <v>3170</v>
      </c>
      <c r="N23" s="105">
        <f t="shared" si="4"/>
        <v>0.151</v>
      </c>
      <c r="O23" s="15"/>
    </row>
    <row r="24" spans="1:15">
      <c r="A24" s="105" t="s">
        <v>17</v>
      </c>
      <c r="B24" s="121">
        <f>frnklin!B24+'frnk pmp'!B24+nap!B24+sup!B24+'cout ne'!B24</f>
        <v>6</v>
      </c>
      <c r="C24" s="165">
        <v>0</v>
      </c>
      <c r="D24" s="165">
        <v>0</v>
      </c>
      <c r="E24" s="108">
        <f t="shared" si="0"/>
        <v>6</v>
      </c>
      <c r="F24" s="147">
        <f>frnklin!F24+'frnk pmp'!F24+nap!F24+sup!F24+'cout ne'!F24</f>
        <v>6</v>
      </c>
      <c r="G24" s="108">
        <f t="shared" si="1"/>
        <v>0</v>
      </c>
      <c r="H24" s="147">
        <f>frnklin!H24+'frnk pmp'!H24+nap!H24+sup!H24+'cout ne'!H24</f>
        <v>0</v>
      </c>
      <c r="I24" s="165">
        <v>0</v>
      </c>
      <c r="J24" s="108">
        <f t="shared" si="2"/>
        <v>0</v>
      </c>
      <c r="K24" s="147">
        <f>frnklin!K24+'frnk pmp'!K24+nap!K24+sup!K24+'cout ne'!K24</f>
        <v>0</v>
      </c>
      <c r="L24" s="147">
        <f>frnklin!L24+'frnk pmp'!L24+nap!L24+sup!L24+'cout ne'!L24</f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121">
        <f>frnklin!B25+'frnk pmp'!B25+nap!B25+sup!B25+'cout ne'!B25</f>
        <v>0</v>
      </c>
      <c r="C25" s="165">
        <v>0</v>
      </c>
      <c r="D25" s="165">
        <v>0</v>
      </c>
      <c r="E25" s="108">
        <f t="shared" si="0"/>
        <v>0</v>
      </c>
      <c r="F25" s="147">
        <f>frnklin!F25+'frnk pmp'!F25+nap!F25+sup!F25+'cout ne'!F25</f>
        <v>0</v>
      </c>
      <c r="G25" s="108">
        <f t="shared" si="1"/>
        <v>0</v>
      </c>
      <c r="H25" s="147">
        <f>frnklin!H25+'frnk pmp'!H25+nap!H25+sup!H25+'cout ne'!H25</f>
        <v>0</v>
      </c>
      <c r="I25" s="165">
        <v>0</v>
      </c>
      <c r="J25" s="108">
        <f t="shared" si="2"/>
        <v>0</v>
      </c>
      <c r="K25" s="147">
        <f>frnklin!K25+'frnk pmp'!K25+nap!K25+sup!K25+'cout ne'!K25</f>
        <v>0</v>
      </c>
      <c r="L25" s="147">
        <f>frnklin!L25+'frnk pmp'!L25+nap!L25+sup!L25+'cout ne'!L25</f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121">
        <f>frnklin!B26+'frnk pmp'!B26+nap!B26+sup!B26+'cout ne'!B26</f>
        <v>0</v>
      </c>
      <c r="C26" s="165">
        <v>0</v>
      </c>
      <c r="D26" s="165">
        <v>0</v>
      </c>
      <c r="E26" s="108">
        <f t="shared" si="0"/>
        <v>0</v>
      </c>
      <c r="F26" s="147">
        <f>frnklin!F26+'frnk pmp'!F26+nap!F26+sup!F26+'cout ne'!F26</f>
        <v>0</v>
      </c>
      <c r="G26" s="108">
        <f t="shared" si="1"/>
        <v>0</v>
      </c>
      <c r="H26" s="147">
        <f>frnklin!H26+'frnk pmp'!H26+nap!H26+sup!H26+'cout ne'!H26</f>
        <v>0</v>
      </c>
      <c r="I26" s="165">
        <v>0</v>
      </c>
      <c r="J26" s="108">
        <f t="shared" si="2"/>
        <v>0</v>
      </c>
      <c r="K26" s="147">
        <f>frnklin!K26+'frnk pmp'!K26+nap!K26+sup!K26+'cout ne'!K26</f>
        <v>0</v>
      </c>
      <c r="L26" s="147">
        <f>frnklin!L26+'frnk pmp'!L26+nap!L26+sup!L26+'cout ne'!L26</f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121">
        <f>frnklin!B27+'frnk pmp'!B27+nap!B27+sup!B27+'cout ne'!B27</f>
        <v>0</v>
      </c>
      <c r="C27" s="165">
        <v>0</v>
      </c>
      <c r="D27" s="165">
        <v>0</v>
      </c>
      <c r="E27" s="108">
        <f t="shared" si="0"/>
        <v>0</v>
      </c>
      <c r="F27" s="147">
        <f>frnklin!F27+'frnk pmp'!F27+nap!F27+sup!F27+'cout ne'!F27</f>
        <v>0</v>
      </c>
      <c r="G27" s="108">
        <f t="shared" si="1"/>
        <v>0</v>
      </c>
      <c r="H27" s="147">
        <f>frnklin!H27+'frnk pmp'!H27+nap!H27+sup!H27+'cout ne'!H27</f>
        <v>0</v>
      </c>
      <c r="I27" s="165">
        <v>0</v>
      </c>
      <c r="J27" s="108">
        <f t="shared" si="2"/>
        <v>0</v>
      </c>
      <c r="K27" s="147">
        <f>frnklin!K27+'frnk pmp'!K27+nap!K27+sup!K27+'cout ne'!K27</f>
        <v>0</v>
      </c>
      <c r="L27" s="147">
        <f>frnklin!L27+'frnk pmp'!L27+nap!L27+sup!L27+'cout ne'!L27</f>
        <v>0</v>
      </c>
      <c r="M27" s="108">
        <f t="shared" si="3"/>
        <v>0</v>
      </c>
      <c r="N27" s="105">
        <f t="shared" si="4"/>
        <v>0</v>
      </c>
      <c r="O27" s="15"/>
    </row>
    <row r="28" spans="1:15" ht="15.6" thickBot="1">
      <c r="A28" s="105" t="s">
        <v>21</v>
      </c>
      <c r="B28" s="121">
        <f>frnklin!B28+'frnk pmp'!B28+nap!B28+sup!B28+'cout ne'!B28</f>
        <v>25906</v>
      </c>
      <c r="C28" s="168">
        <f>SUM(C16:C27)</f>
        <v>0</v>
      </c>
      <c r="D28" s="168">
        <f>SUM(D16:D27)</f>
        <v>0</v>
      </c>
      <c r="E28" s="124">
        <f>SUM(E16:E27)</f>
        <v>25906</v>
      </c>
      <c r="F28" s="147">
        <f>frnklin!F28+'frnk pmp'!F28+nap!F28+sup!F28+'cout ne'!F28</f>
        <v>2426</v>
      </c>
      <c r="G28" s="124">
        <f t="shared" si="1"/>
        <v>15399</v>
      </c>
      <c r="H28" s="147">
        <f>frnklin!H28+'frnk pmp'!H28+nap!H28+sup!H28+'cout ne'!H28</f>
        <v>0</v>
      </c>
      <c r="I28" s="168">
        <f>SUM(I16:I27)</f>
        <v>0</v>
      </c>
      <c r="J28" s="124">
        <f t="shared" si="2"/>
        <v>0</v>
      </c>
      <c r="K28" s="147">
        <f>frnklin!K28+'frnk pmp'!K28+nap!K28+sup!K28+'cout ne'!K28</f>
        <v>8081</v>
      </c>
      <c r="L28" s="147">
        <f>frnklin!L28+'frnk pmp'!L28+nap!L28+sup!L28+'cout ne'!L28</f>
        <v>0</v>
      </c>
      <c r="M28" s="124">
        <f>SUM(M16:M27)</f>
        <v>8081</v>
      </c>
      <c r="N28" s="111">
        <f t="shared" si="4"/>
        <v>0.38500000000000001</v>
      </c>
      <c r="O28" s="15"/>
    </row>
    <row r="29" spans="1:15" ht="15.6" thickTop="1">
      <c r="A29" s="103" t="s">
        <v>22</v>
      </c>
      <c r="B29" s="103"/>
      <c r="C29" s="103"/>
      <c r="D29" s="103"/>
      <c r="E29" s="112">
        <f t="shared" ref="E29:M29" si="5">ROUND(+E28/$K$9,2)</f>
        <v>1.23</v>
      </c>
      <c r="F29" s="112">
        <f t="shared" si="5"/>
        <v>0.12</v>
      </c>
      <c r="G29" s="112">
        <f t="shared" si="5"/>
        <v>0.73</v>
      </c>
      <c r="H29" s="112">
        <f t="shared" si="5"/>
        <v>0</v>
      </c>
      <c r="I29" s="112">
        <f t="shared" si="5"/>
        <v>0</v>
      </c>
      <c r="J29" s="112">
        <f t="shared" si="5"/>
        <v>0</v>
      </c>
      <c r="K29" s="112">
        <f t="shared" si="5"/>
        <v>0.38</v>
      </c>
      <c r="L29" s="112">
        <f t="shared" si="5"/>
        <v>0</v>
      </c>
      <c r="M29" s="112">
        <f t="shared" si="5"/>
        <v>0.38</v>
      </c>
      <c r="N29" s="103"/>
      <c r="O29" s="15"/>
    </row>
    <row r="30" spans="1:15" ht="15.6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9.3646259553771323</v>
      </c>
      <c r="G30" s="113">
        <f t="shared" si="6"/>
        <v>59.441828147919395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31.193545896703469</v>
      </c>
      <c r="L30" s="113">
        <f t="shared" si="6"/>
        <v>0</v>
      </c>
      <c r="M30" s="113">
        <f t="shared" si="6"/>
        <v>31.193545896703469</v>
      </c>
      <c r="N30" s="105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38" spans="1:15">
      <c r="A38" s="7"/>
      <c r="C38" s="1" t="s">
        <v>0</v>
      </c>
      <c r="D38" s="1" t="s">
        <v>0</v>
      </c>
      <c r="E38" s="132" t="s">
        <v>0</v>
      </c>
    </row>
    <row r="40" spans="1:15" ht="22.8">
      <c r="B40" s="1" t="s">
        <v>0</v>
      </c>
      <c r="C40" s="156"/>
      <c r="D40" s="156"/>
      <c r="E40" s="156"/>
      <c r="F40" s="156"/>
      <c r="G40" s="156"/>
      <c r="H40" s="15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C21" sqref="C21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6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7.399999999999999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7.399999999999999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7.399999999999999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7.399999999999999">
      <c r="A8" s="8" t="s">
        <v>4</v>
      </c>
      <c r="B8" s="100" t="s">
        <v>135</v>
      </c>
      <c r="C8" s="100"/>
      <c r="D8" s="100"/>
      <c r="E8" s="100"/>
      <c r="F8" s="100"/>
      <c r="G8" s="8" t="s">
        <v>54</v>
      </c>
      <c r="H8" s="100"/>
      <c r="I8" s="100" t="s">
        <v>88</v>
      </c>
      <c r="J8" s="100"/>
      <c r="K8" s="100"/>
      <c r="L8" s="100"/>
      <c r="M8" s="100"/>
      <c r="N8" s="100"/>
    </row>
    <row r="9" spans="1:15" ht="17.399999999999999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85">
        <v>1495</v>
      </c>
      <c r="L9" s="102"/>
      <c r="M9" s="9" t="s">
        <v>74</v>
      </c>
      <c r="N9" s="86">
        <v>2018</v>
      </c>
    </row>
    <row r="10" spans="1:15" ht="18" thickBot="1">
      <c r="A10" s="9" t="s">
        <v>6</v>
      </c>
      <c r="B10" s="102" t="s">
        <v>84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2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 ht="15.6" thickBot="1">
      <c r="A15" s="152"/>
      <c r="B15" s="152" t="s">
        <v>30</v>
      </c>
      <c r="C15" s="152" t="s">
        <v>38</v>
      </c>
      <c r="D15" s="152" t="s">
        <v>30</v>
      </c>
      <c r="E15" s="152"/>
      <c r="F15" s="152" t="s">
        <v>53</v>
      </c>
      <c r="G15" s="152" t="s">
        <v>58</v>
      </c>
      <c r="H15" s="152" t="s">
        <v>60</v>
      </c>
      <c r="I15" s="153"/>
      <c r="J15" s="152"/>
      <c r="K15" s="152" t="s">
        <v>90</v>
      </c>
      <c r="L15" s="152" t="s">
        <v>73</v>
      </c>
      <c r="M15" s="152" t="s">
        <v>21</v>
      </c>
      <c r="N15" s="151" t="s">
        <v>78</v>
      </c>
      <c r="O15" s="15"/>
    </row>
    <row r="16" spans="1:15">
      <c r="A16" s="105" t="s">
        <v>9</v>
      </c>
      <c r="B16" s="165">
        <v>0</v>
      </c>
      <c r="C16" s="165">
        <v>0</v>
      </c>
      <c r="D16" s="165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165">
        <v>0</v>
      </c>
      <c r="C17" s="165">
        <v>0</v>
      </c>
      <c r="D17" s="165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165">
        <v>0</v>
      </c>
      <c r="C18" s="165">
        <v>0</v>
      </c>
      <c r="D18" s="165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165">
        <v>0</v>
      </c>
      <c r="C19" s="165">
        <v>0</v>
      </c>
      <c r="D19" s="165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165">
        <v>0</v>
      </c>
      <c r="C20" s="165">
        <v>0</v>
      </c>
      <c r="D20" s="165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165">
        <v>8</v>
      </c>
      <c r="C21" s="165">
        <v>0</v>
      </c>
      <c r="D21" s="165">
        <v>0</v>
      </c>
      <c r="E21" s="108">
        <f t="shared" si="0"/>
        <v>8</v>
      </c>
      <c r="F21" s="78">
        <v>0</v>
      </c>
      <c r="G21" s="108">
        <f t="shared" si="1"/>
        <v>1</v>
      </c>
      <c r="H21" s="78">
        <v>0</v>
      </c>
      <c r="I21" s="78">
        <v>0</v>
      </c>
      <c r="J21" s="108">
        <f t="shared" si="2"/>
        <v>0</v>
      </c>
      <c r="K21" s="78">
        <v>7</v>
      </c>
      <c r="L21" s="78">
        <v>0</v>
      </c>
      <c r="M21" s="108">
        <f t="shared" si="3"/>
        <v>7</v>
      </c>
      <c r="N21" s="105">
        <f t="shared" si="4"/>
        <v>5.0000000000000001E-3</v>
      </c>
      <c r="O21" s="15"/>
    </row>
    <row r="22" spans="1:15">
      <c r="A22" s="105" t="s">
        <v>15</v>
      </c>
      <c r="B22" s="165">
        <v>338</v>
      </c>
      <c r="C22" s="165">
        <v>0</v>
      </c>
      <c r="D22" s="165">
        <v>0</v>
      </c>
      <c r="E22" s="108">
        <f t="shared" si="0"/>
        <v>338</v>
      </c>
      <c r="F22" s="78">
        <v>0</v>
      </c>
      <c r="G22" s="108">
        <f t="shared" si="1"/>
        <v>22</v>
      </c>
      <c r="H22" s="78">
        <v>0</v>
      </c>
      <c r="I22" s="78">
        <v>0</v>
      </c>
      <c r="J22" s="108">
        <f t="shared" si="2"/>
        <v>0</v>
      </c>
      <c r="K22" s="78">
        <v>316</v>
      </c>
      <c r="L22" s="78">
        <v>0</v>
      </c>
      <c r="M22" s="108">
        <f t="shared" si="3"/>
        <v>316</v>
      </c>
      <c r="N22" s="105">
        <f t="shared" si="4"/>
        <v>0.21099999999999999</v>
      </c>
      <c r="O22" s="15"/>
    </row>
    <row r="23" spans="1:15">
      <c r="A23" s="105" t="s">
        <v>16</v>
      </c>
      <c r="B23" s="165">
        <v>186</v>
      </c>
      <c r="C23" s="165">
        <v>0</v>
      </c>
      <c r="D23" s="165">
        <v>0</v>
      </c>
      <c r="E23" s="108">
        <f t="shared" si="0"/>
        <v>186</v>
      </c>
      <c r="F23" s="78">
        <v>0</v>
      </c>
      <c r="G23" s="108">
        <f t="shared" si="1"/>
        <v>12</v>
      </c>
      <c r="H23" s="78">
        <v>0</v>
      </c>
      <c r="I23" s="78">
        <v>0</v>
      </c>
      <c r="J23" s="108">
        <f t="shared" si="2"/>
        <v>0</v>
      </c>
      <c r="K23" s="78">
        <v>174</v>
      </c>
      <c r="L23" s="78">
        <v>0</v>
      </c>
      <c r="M23" s="108">
        <f t="shared" si="3"/>
        <v>174</v>
      </c>
      <c r="N23" s="105">
        <f t="shared" si="4"/>
        <v>0.11600000000000001</v>
      </c>
      <c r="O23" s="15"/>
    </row>
    <row r="24" spans="1:15">
      <c r="A24" s="105" t="s">
        <v>17</v>
      </c>
      <c r="B24" s="165">
        <v>0</v>
      </c>
      <c r="C24" s="165">
        <v>0</v>
      </c>
      <c r="D24" s="165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165">
        <v>0</v>
      </c>
      <c r="C25" s="165">
        <v>0</v>
      </c>
      <c r="D25" s="165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165">
        <v>0</v>
      </c>
      <c r="C26" s="165">
        <v>0</v>
      </c>
      <c r="D26" s="165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165">
        <v>0</v>
      </c>
      <c r="C27" s="165">
        <v>0</v>
      </c>
      <c r="D27" s="165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  <c r="O27" s="15"/>
    </row>
    <row r="28" spans="1:15" ht="15.6" thickBot="1">
      <c r="A28" s="105" t="s">
        <v>21</v>
      </c>
      <c r="B28" s="169">
        <f>SUM(B16:B27)</f>
        <v>532</v>
      </c>
      <c r="C28" s="168">
        <f>SUM(C16:C27)</f>
        <v>0</v>
      </c>
      <c r="D28" s="168">
        <f>SUM(D16:D27)</f>
        <v>0</v>
      </c>
      <c r="E28" s="124">
        <f>SUM(E16:E27)</f>
        <v>532</v>
      </c>
      <c r="F28" s="124">
        <f>SUM(F16:F27)</f>
        <v>0</v>
      </c>
      <c r="G28" s="124">
        <f t="shared" si="1"/>
        <v>35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497</v>
      </c>
      <c r="L28" s="124">
        <f>SUM(L16:L27)</f>
        <v>0</v>
      </c>
      <c r="M28" s="124">
        <f>SUM(M16:M27)</f>
        <v>497</v>
      </c>
      <c r="N28" s="111">
        <f t="shared" si="4"/>
        <v>0.33200000000000002</v>
      </c>
      <c r="O28" s="15"/>
    </row>
    <row r="29" spans="1:15" ht="15.6" thickTop="1">
      <c r="A29" s="103" t="s">
        <v>22</v>
      </c>
      <c r="B29" s="104"/>
      <c r="C29" s="104"/>
      <c r="D29" s="104"/>
      <c r="E29" s="127">
        <f t="shared" ref="E29:M29" si="5">ROUND(+E28/$K$9,2)</f>
        <v>0.36</v>
      </c>
      <c r="F29" s="127">
        <f t="shared" si="5"/>
        <v>0</v>
      </c>
      <c r="G29" s="127">
        <f t="shared" si="5"/>
        <v>0.02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0.33</v>
      </c>
      <c r="L29" s="127">
        <f t="shared" si="5"/>
        <v>0</v>
      </c>
      <c r="M29" s="127">
        <f t="shared" si="5"/>
        <v>0.33</v>
      </c>
      <c r="N29" s="104"/>
      <c r="O29" s="15"/>
    </row>
    <row r="30" spans="1:15" ht="15.6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0</v>
      </c>
      <c r="G30" s="113">
        <f t="shared" si="6"/>
        <v>6.5789473684210522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93.421052631578945</v>
      </c>
      <c r="L30" s="113">
        <f t="shared" si="6"/>
        <v>0</v>
      </c>
      <c r="M30" s="113">
        <f t="shared" si="6"/>
        <v>93.421052631578945</v>
      </c>
      <c r="N30" s="105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38" spans="1:15">
      <c r="A38" s="7"/>
      <c r="C38" s="1" t="s">
        <v>0</v>
      </c>
      <c r="D38" s="1" t="s">
        <v>0</v>
      </c>
      <c r="E38" s="132" t="s">
        <v>0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5" zoomScale="87" zoomScaleNormal="87" workbookViewId="0">
      <selection activeCell="U36" sqref="U36"/>
    </sheetView>
  </sheetViews>
  <sheetFormatPr defaultColWidth="9.6328125" defaultRowHeight="15"/>
  <cols>
    <col min="1" max="1" width="15.81640625" style="1" customWidth="1"/>
    <col min="2" max="3" width="7.6328125" style="1" customWidth="1"/>
    <col min="4" max="4" width="8.08984375" style="1" customWidth="1"/>
    <col min="5" max="10" width="7.6328125" style="1" customWidth="1"/>
    <col min="11" max="11" width="8.08984375" style="1" customWidth="1"/>
    <col min="12" max="14" width="7.6328125" style="1" customWidth="1"/>
    <col min="15" max="15" width="3.81640625" style="1" customWidth="1"/>
    <col min="16" max="16384" width="9.63281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6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7.399999999999999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7.399999999999999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7.399999999999999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7.399999999999999">
      <c r="A8" s="8" t="s">
        <v>4</v>
      </c>
      <c r="B8" s="100" t="s">
        <v>79</v>
      </c>
      <c r="C8" s="100"/>
      <c r="D8" s="100"/>
      <c r="E8" s="100"/>
      <c r="F8" s="100"/>
      <c r="G8" s="8" t="s">
        <v>54</v>
      </c>
      <c r="H8" s="100"/>
      <c r="I8" s="100" t="s">
        <v>81</v>
      </c>
      <c r="J8" s="100"/>
      <c r="K8" s="100"/>
      <c r="L8" s="100"/>
      <c r="M8" s="100"/>
      <c r="N8" s="100"/>
    </row>
    <row r="9" spans="1:15" ht="17.399999999999999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5">
        <v>0</v>
      </c>
      <c r="L9" s="102"/>
      <c r="M9" s="9" t="s">
        <v>74</v>
      </c>
      <c r="N9" s="74">
        <v>2018</v>
      </c>
    </row>
    <row r="10" spans="1:15" ht="18" thickBot="1">
      <c r="A10" s="9" t="s">
        <v>6</v>
      </c>
      <c r="B10" s="102" t="s">
        <v>80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2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106">
        <v>0</v>
      </c>
      <c r="C16" s="107">
        <v>0</v>
      </c>
      <c r="D16" s="107">
        <v>0</v>
      </c>
      <c r="E16" s="108">
        <f t="shared" ref="E16:E21" si="0">B16+C16-D16</f>
        <v>0</v>
      </c>
      <c r="F16" s="106">
        <v>0</v>
      </c>
      <c r="G16" s="108">
        <f t="shared" ref="G16:G28" si="1">E16-F16-H16-K16</f>
        <v>0</v>
      </c>
      <c r="H16" s="106">
        <v>0</v>
      </c>
      <c r="I16" s="106">
        <v>0</v>
      </c>
      <c r="J16" s="108">
        <f t="shared" ref="J16:J28" si="2">H16-I16-L16</f>
        <v>0</v>
      </c>
      <c r="K16" s="106">
        <v>0</v>
      </c>
      <c r="L16" s="106">
        <v>0</v>
      </c>
      <c r="M16" s="108">
        <f t="shared" ref="M16:M27" si="3">SUM(K16:L16)</f>
        <v>0</v>
      </c>
      <c r="N16" s="105" t="e">
        <f t="shared" ref="N16:N28" si="4">ROUND(+M16/$K$9,3)</f>
        <v>#DIV/0!</v>
      </c>
      <c r="O16" s="15"/>
    </row>
    <row r="17" spans="1:15">
      <c r="A17" s="105" t="s">
        <v>10</v>
      </c>
      <c r="B17" s="106">
        <v>0</v>
      </c>
      <c r="C17" s="107">
        <v>0</v>
      </c>
      <c r="D17" s="107">
        <v>0</v>
      </c>
      <c r="E17" s="108">
        <f t="shared" si="0"/>
        <v>0</v>
      </c>
      <c r="F17" s="106">
        <v>0</v>
      </c>
      <c r="G17" s="108">
        <f t="shared" si="1"/>
        <v>0</v>
      </c>
      <c r="H17" s="106">
        <v>0</v>
      </c>
      <c r="I17" s="106">
        <v>0</v>
      </c>
      <c r="J17" s="108">
        <f t="shared" si="2"/>
        <v>0</v>
      </c>
      <c r="K17" s="106">
        <v>0</v>
      </c>
      <c r="L17" s="106">
        <v>0</v>
      </c>
      <c r="M17" s="108">
        <f t="shared" si="3"/>
        <v>0</v>
      </c>
      <c r="N17" s="105" t="e">
        <f t="shared" si="4"/>
        <v>#DIV/0!</v>
      </c>
      <c r="O17" s="15"/>
    </row>
    <row r="18" spans="1:15">
      <c r="A18" s="105" t="s">
        <v>11</v>
      </c>
      <c r="B18" s="106">
        <v>0</v>
      </c>
      <c r="C18" s="107">
        <v>0</v>
      </c>
      <c r="D18" s="107">
        <v>0</v>
      </c>
      <c r="E18" s="108">
        <f t="shared" si="0"/>
        <v>0</v>
      </c>
      <c r="F18" s="106">
        <v>0</v>
      </c>
      <c r="G18" s="108">
        <f t="shared" si="1"/>
        <v>0</v>
      </c>
      <c r="H18" s="106">
        <v>0</v>
      </c>
      <c r="I18" s="106">
        <v>0</v>
      </c>
      <c r="J18" s="108">
        <f t="shared" si="2"/>
        <v>0</v>
      </c>
      <c r="K18" s="106">
        <v>0</v>
      </c>
      <c r="L18" s="106">
        <v>0</v>
      </c>
      <c r="M18" s="108">
        <f t="shared" si="3"/>
        <v>0</v>
      </c>
      <c r="N18" s="105" t="e">
        <f t="shared" si="4"/>
        <v>#DIV/0!</v>
      </c>
      <c r="O18" s="15"/>
    </row>
    <row r="19" spans="1:15">
      <c r="A19" s="105" t="s">
        <v>12</v>
      </c>
      <c r="B19" s="106">
        <v>0</v>
      </c>
      <c r="C19" s="107">
        <v>0</v>
      </c>
      <c r="D19" s="107">
        <v>0</v>
      </c>
      <c r="E19" s="108">
        <f t="shared" si="0"/>
        <v>0</v>
      </c>
      <c r="F19" s="106">
        <v>0</v>
      </c>
      <c r="G19" s="108">
        <f t="shared" si="1"/>
        <v>0</v>
      </c>
      <c r="H19" s="106">
        <v>0</v>
      </c>
      <c r="I19" s="106">
        <v>0</v>
      </c>
      <c r="J19" s="108">
        <f t="shared" si="2"/>
        <v>0</v>
      </c>
      <c r="K19" s="106">
        <v>0</v>
      </c>
      <c r="L19" s="106">
        <v>0</v>
      </c>
      <c r="M19" s="108">
        <f t="shared" si="3"/>
        <v>0</v>
      </c>
      <c r="N19" s="105" t="e">
        <f t="shared" si="4"/>
        <v>#DIV/0!</v>
      </c>
      <c r="O19" s="15"/>
    </row>
    <row r="20" spans="1:15">
      <c r="A20" s="105" t="s">
        <v>13</v>
      </c>
      <c r="B20" s="106">
        <v>0</v>
      </c>
      <c r="C20" s="107">
        <v>0</v>
      </c>
      <c r="D20" s="107">
        <v>0</v>
      </c>
      <c r="E20" s="108">
        <f t="shared" si="0"/>
        <v>0</v>
      </c>
      <c r="F20" s="106">
        <v>0</v>
      </c>
      <c r="G20" s="108">
        <f t="shared" si="1"/>
        <v>0</v>
      </c>
      <c r="H20" s="106">
        <v>0</v>
      </c>
      <c r="I20" s="106">
        <v>0</v>
      </c>
      <c r="J20" s="108">
        <f t="shared" si="2"/>
        <v>0</v>
      </c>
      <c r="K20" s="106">
        <v>0</v>
      </c>
      <c r="L20" s="106">
        <v>0</v>
      </c>
      <c r="M20" s="108">
        <f t="shared" si="3"/>
        <v>0</v>
      </c>
      <c r="N20" s="105" t="e">
        <f t="shared" si="4"/>
        <v>#DIV/0!</v>
      </c>
      <c r="O20" s="15"/>
    </row>
    <row r="21" spans="1:15">
      <c r="A21" s="105" t="s">
        <v>14</v>
      </c>
      <c r="B21" s="106">
        <v>0</v>
      </c>
      <c r="C21" s="107">
        <v>0</v>
      </c>
      <c r="D21" s="107">
        <v>0</v>
      </c>
      <c r="E21" s="108">
        <f t="shared" si="0"/>
        <v>0</v>
      </c>
      <c r="F21" s="106">
        <v>0</v>
      </c>
      <c r="G21" s="108">
        <f t="shared" si="1"/>
        <v>0</v>
      </c>
      <c r="H21" s="106">
        <v>0</v>
      </c>
      <c r="I21" s="106">
        <v>0</v>
      </c>
      <c r="J21" s="108">
        <f t="shared" si="2"/>
        <v>0</v>
      </c>
      <c r="K21" s="106">
        <v>0</v>
      </c>
      <c r="L21" s="106">
        <v>0</v>
      </c>
      <c r="M21" s="108">
        <f t="shared" si="3"/>
        <v>0</v>
      </c>
      <c r="N21" s="105" t="e">
        <f t="shared" si="4"/>
        <v>#DIV/0!</v>
      </c>
      <c r="O21" s="15"/>
    </row>
    <row r="22" spans="1:15">
      <c r="A22" s="105" t="s">
        <v>15</v>
      </c>
      <c r="B22" s="106">
        <v>0</v>
      </c>
      <c r="C22" s="107">
        <v>0</v>
      </c>
      <c r="D22" s="107">
        <v>0</v>
      </c>
      <c r="E22" s="108">
        <f t="shared" ref="E22:E27" si="5">B22+C22-D22</f>
        <v>0</v>
      </c>
      <c r="F22" s="106">
        <v>0</v>
      </c>
      <c r="G22" s="108">
        <f t="shared" si="1"/>
        <v>0</v>
      </c>
      <c r="H22" s="106">
        <v>0</v>
      </c>
      <c r="I22" s="106">
        <v>0</v>
      </c>
      <c r="J22" s="108">
        <f>H22-I22-L22</f>
        <v>0</v>
      </c>
      <c r="K22" s="106">
        <v>0</v>
      </c>
      <c r="L22" s="106">
        <v>0</v>
      </c>
      <c r="M22" s="108">
        <f t="shared" si="3"/>
        <v>0</v>
      </c>
      <c r="N22" s="105" t="e">
        <f t="shared" si="4"/>
        <v>#DIV/0!</v>
      </c>
      <c r="O22" s="15"/>
    </row>
    <row r="23" spans="1:15">
      <c r="A23" s="105" t="s">
        <v>16</v>
      </c>
      <c r="B23" s="106">
        <v>0</v>
      </c>
      <c r="C23" s="107">
        <v>0</v>
      </c>
      <c r="D23" s="107">
        <v>0</v>
      </c>
      <c r="E23" s="108">
        <f t="shared" si="5"/>
        <v>0</v>
      </c>
      <c r="F23" s="106">
        <v>0</v>
      </c>
      <c r="G23" s="108">
        <f t="shared" si="1"/>
        <v>0</v>
      </c>
      <c r="H23" s="106">
        <v>0</v>
      </c>
      <c r="I23" s="106">
        <v>0</v>
      </c>
      <c r="J23" s="108">
        <f t="shared" si="2"/>
        <v>0</v>
      </c>
      <c r="K23" s="106">
        <v>0</v>
      </c>
      <c r="L23" s="106">
        <v>0</v>
      </c>
      <c r="M23" s="108">
        <f t="shared" si="3"/>
        <v>0</v>
      </c>
      <c r="N23" s="105" t="e">
        <f t="shared" si="4"/>
        <v>#DIV/0!</v>
      </c>
      <c r="O23" s="15"/>
    </row>
    <row r="24" spans="1:15">
      <c r="A24" s="105" t="s">
        <v>17</v>
      </c>
      <c r="B24" s="106">
        <v>0</v>
      </c>
      <c r="C24" s="107">
        <v>0</v>
      </c>
      <c r="D24" s="107">
        <v>0</v>
      </c>
      <c r="E24" s="108">
        <f t="shared" si="5"/>
        <v>0</v>
      </c>
      <c r="F24" s="106">
        <v>0</v>
      </c>
      <c r="G24" s="108">
        <f t="shared" si="1"/>
        <v>0</v>
      </c>
      <c r="H24" s="106">
        <v>0</v>
      </c>
      <c r="I24" s="106">
        <v>0</v>
      </c>
      <c r="J24" s="108">
        <f t="shared" si="2"/>
        <v>0</v>
      </c>
      <c r="K24" s="106">
        <v>0</v>
      </c>
      <c r="L24" s="106">
        <v>0</v>
      </c>
      <c r="M24" s="108">
        <f t="shared" si="3"/>
        <v>0</v>
      </c>
      <c r="N24" s="105" t="e">
        <f t="shared" si="4"/>
        <v>#DIV/0!</v>
      </c>
      <c r="O24" s="15"/>
    </row>
    <row r="25" spans="1:15">
      <c r="A25" s="105" t="s">
        <v>18</v>
      </c>
      <c r="B25" s="106">
        <v>0</v>
      </c>
      <c r="C25" s="107">
        <v>0</v>
      </c>
      <c r="D25" s="107">
        <v>0</v>
      </c>
      <c r="E25" s="108">
        <f t="shared" si="5"/>
        <v>0</v>
      </c>
      <c r="F25" s="106">
        <v>0</v>
      </c>
      <c r="G25" s="108">
        <f t="shared" si="1"/>
        <v>0</v>
      </c>
      <c r="H25" s="106">
        <v>0</v>
      </c>
      <c r="I25" s="106">
        <v>0</v>
      </c>
      <c r="J25" s="108">
        <f t="shared" si="2"/>
        <v>0</v>
      </c>
      <c r="K25" s="106">
        <v>0</v>
      </c>
      <c r="L25" s="106">
        <v>0</v>
      </c>
      <c r="M25" s="108">
        <f t="shared" si="3"/>
        <v>0</v>
      </c>
      <c r="N25" s="105" t="e">
        <f t="shared" si="4"/>
        <v>#DIV/0!</v>
      </c>
      <c r="O25" s="15"/>
    </row>
    <row r="26" spans="1:15">
      <c r="A26" s="105" t="s">
        <v>19</v>
      </c>
      <c r="B26" s="106">
        <v>0</v>
      </c>
      <c r="C26" s="107">
        <v>0</v>
      </c>
      <c r="D26" s="107">
        <v>0</v>
      </c>
      <c r="E26" s="108">
        <f t="shared" si="5"/>
        <v>0</v>
      </c>
      <c r="F26" s="106">
        <v>0</v>
      </c>
      <c r="G26" s="108">
        <f t="shared" si="1"/>
        <v>0</v>
      </c>
      <c r="H26" s="106">
        <v>0</v>
      </c>
      <c r="I26" s="106">
        <v>0</v>
      </c>
      <c r="J26" s="108">
        <f t="shared" si="2"/>
        <v>0</v>
      </c>
      <c r="K26" s="106">
        <v>0</v>
      </c>
      <c r="L26" s="106">
        <v>0</v>
      </c>
      <c r="M26" s="108">
        <f t="shared" si="3"/>
        <v>0</v>
      </c>
      <c r="N26" s="105" t="e">
        <f t="shared" si="4"/>
        <v>#DIV/0!</v>
      </c>
      <c r="O26" s="15"/>
    </row>
    <row r="27" spans="1:15">
      <c r="A27" s="105" t="s">
        <v>20</v>
      </c>
      <c r="B27" s="106">
        <v>0</v>
      </c>
      <c r="C27" s="107">
        <v>0</v>
      </c>
      <c r="D27" s="107">
        <v>0</v>
      </c>
      <c r="E27" s="108">
        <f t="shared" si="5"/>
        <v>0</v>
      </c>
      <c r="F27" s="106">
        <v>0</v>
      </c>
      <c r="G27" s="108">
        <f t="shared" si="1"/>
        <v>0</v>
      </c>
      <c r="H27" s="106">
        <v>0</v>
      </c>
      <c r="I27" s="106">
        <v>0</v>
      </c>
      <c r="J27" s="108">
        <f t="shared" si="2"/>
        <v>0</v>
      </c>
      <c r="K27" s="106">
        <v>0</v>
      </c>
      <c r="L27" s="106">
        <v>0</v>
      </c>
      <c r="M27" s="108">
        <f t="shared" si="3"/>
        <v>0</v>
      </c>
      <c r="N27" s="105" t="e">
        <f t="shared" si="4"/>
        <v>#DIV/0!</v>
      </c>
      <c r="O27" s="15"/>
    </row>
    <row r="28" spans="1:15" ht="15.6" thickBot="1">
      <c r="A28" s="105" t="s">
        <v>21</v>
      </c>
      <c r="B28" s="109">
        <f>SUM(B16:B27)</f>
        <v>0</v>
      </c>
      <c r="C28" s="108">
        <f>SUM(C16:C27)</f>
        <v>0</v>
      </c>
      <c r="D28" s="108">
        <f>SUM(D16:D27)</f>
        <v>0</v>
      </c>
      <c r="E28" s="108">
        <f>SUM(E16:E27)</f>
        <v>0</v>
      </c>
      <c r="F28" s="110">
        <f>SUM(F16:F27)</f>
        <v>0</v>
      </c>
      <c r="G28" s="108">
        <f t="shared" si="1"/>
        <v>0</v>
      </c>
      <c r="H28" s="109">
        <f>SUM(H16:H27)</f>
        <v>0</v>
      </c>
      <c r="I28" s="109">
        <f>SUM(I16:I27)</f>
        <v>0</v>
      </c>
      <c r="J28" s="108">
        <f t="shared" si="2"/>
        <v>0</v>
      </c>
      <c r="K28" s="109">
        <f>SUM(K16:K27)</f>
        <v>0</v>
      </c>
      <c r="L28" s="109">
        <f>SUM(L16:L27)</f>
        <v>0</v>
      </c>
      <c r="M28" s="108">
        <f>SUM(M16:M27)</f>
        <v>0</v>
      </c>
      <c r="N28" s="111" t="e">
        <f t="shared" si="4"/>
        <v>#DIV/0!</v>
      </c>
      <c r="O28" s="15"/>
    </row>
    <row r="29" spans="1:15" ht="15.6" thickTop="1">
      <c r="A29" s="103" t="s">
        <v>22</v>
      </c>
      <c r="B29" s="103"/>
      <c r="C29" s="103"/>
      <c r="D29" s="103"/>
      <c r="E29" s="112" t="e">
        <f t="shared" ref="E29:M29" si="6">ROUND(+E28/$K$9,2)</f>
        <v>#DIV/0!</v>
      </c>
      <c r="F29" s="112" t="e">
        <f t="shared" si="6"/>
        <v>#DIV/0!</v>
      </c>
      <c r="G29" s="112" t="e">
        <f t="shared" si="6"/>
        <v>#DIV/0!</v>
      </c>
      <c r="H29" s="112" t="e">
        <f t="shared" si="6"/>
        <v>#DIV/0!</v>
      </c>
      <c r="I29" s="112" t="e">
        <f t="shared" si="6"/>
        <v>#DIV/0!</v>
      </c>
      <c r="J29" s="112" t="e">
        <f t="shared" si="6"/>
        <v>#DIV/0!</v>
      </c>
      <c r="K29" s="112" t="e">
        <f t="shared" si="6"/>
        <v>#DIV/0!</v>
      </c>
      <c r="L29" s="112" t="e">
        <f t="shared" si="6"/>
        <v>#DIV/0!</v>
      </c>
      <c r="M29" s="112" t="e">
        <f t="shared" si="6"/>
        <v>#DIV/0!</v>
      </c>
      <c r="N29" s="104"/>
      <c r="O29" s="15"/>
    </row>
    <row r="30" spans="1:15" ht="15.6" thickBot="1">
      <c r="A30" s="111" t="s">
        <v>23</v>
      </c>
      <c r="B30" s="111"/>
      <c r="C30" s="105"/>
      <c r="D30" s="105"/>
      <c r="E30" s="113" t="e">
        <f t="shared" ref="E30:M30" si="7">E28/$E$28*100</f>
        <v>#DIV/0!</v>
      </c>
      <c r="F30" s="113" t="e">
        <f t="shared" si="7"/>
        <v>#DIV/0!</v>
      </c>
      <c r="G30" s="113" t="e">
        <f t="shared" si="7"/>
        <v>#DIV/0!</v>
      </c>
      <c r="H30" s="113" t="e">
        <f t="shared" si="7"/>
        <v>#DIV/0!</v>
      </c>
      <c r="I30" s="113" t="e">
        <f t="shared" si="7"/>
        <v>#DIV/0!</v>
      </c>
      <c r="J30" s="113" t="e">
        <f t="shared" si="7"/>
        <v>#DIV/0!</v>
      </c>
      <c r="K30" s="113" t="e">
        <f t="shared" si="7"/>
        <v>#DIV/0!</v>
      </c>
      <c r="L30" s="113" t="e">
        <f t="shared" si="7"/>
        <v>#DIV/0!</v>
      </c>
      <c r="M30" s="113" t="e">
        <f t="shared" si="7"/>
        <v>#DIV/0!</v>
      </c>
      <c r="N30" s="105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5" t="s">
        <v>0</v>
      </c>
      <c r="B36" s="100"/>
      <c r="C36" s="100"/>
      <c r="D36" s="100"/>
      <c r="E36" s="100"/>
      <c r="F36" s="100"/>
      <c r="G36" s="100"/>
      <c r="H36" s="100"/>
      <c r="I36" s="32"/>
      <c r="J36" s="100"/>
      <c r="K36" s="100"/>
      <c r="L36" s="100"/>
      <c r="M36" s="100"/>
      <c r="N36" s="100"/>
      <c r="O36" s="7"/>
    </row>
    <row r="37" spans="1:15">
      <c r="A37" s="35" t="s">
        <v>0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7"/>
    </row>
    <row r="38" spans="1:15" ht="24.6">
      <c r="A38" s="100"/>
      <c r="B38" s="167" t="s">
        <v>139</v>
      </c>
      <c r="C38" s="100"/>
      <c r="D38" s="100"/>
      <c r="E38" s="115"/>
      <c r="F38" s="100"/>
      <c r="G38" s="100"/>
      <c r="H38" s="100"/>
      <c r="I38" s="100"/>
      <c r="J38" s="100"/>
      <c r="K38" s="100"/>
      <c r="L38" s="100"/>
      <c r="M38" s="100"/>
      <c r="N38" s="100"/>
      <c r="O38" s="7"/>
    </row>
    <row r="39" spans="1:1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L26" sqref="L26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4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98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108</v>
      </c>
      <c r="C8" s="2"/>
      <c r="D8" s="2"/>
      <c r="E8" s="2"/>
      <c r="F8" s="2"/>
      <c r="G8" s="8" t="s">
        <v>54</v>
      </c>
      <c r="H8" s="2"/>
      <c r="I8" s="2" t="s">
        <v>119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44">
        <v>12508</v>
      </c>
      <c r="L9" s="10"/>
      <c r="M9" s="9" t="s">
        <v>74</v>
      </c>
      <c r="N9" s="86">
        <v>2018</v>
      </c>
    </row>
    <row r="10" spans="1:15" ht="17.399999999999999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109</v>
      </c>
      <c r="C12" s="16" t="s">
        <v>109</v>
      </c>
      <c r="D12" s="16" t="s">
        <v>109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110</v>
      </c>
      <c r="C13" s="21" t="s">
        <v>110</v>
      </c>
      <c r="D13" s="21" t="s">
        <v>116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 t="s">
        <v>82</v>
      </c>
      <c r="O13" s="15"/>
    </row>
    <row r="14" spans="1:15">
      <c r="A14" s="21" t="s">
        <v>8</v>
      </c>
      <c r="B14" s="21" t="s">
        <v>111</v>
      </c>
      <c r="C14" s="21" t="s">
        <v>111</v>
      </c>
      <c r="D14" s="21" t="s">
        <v>117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112</v>
      </c>
      <c r="C15" s="21" t="s">
        <v>115</v>
      </c>
      <c r="D15" s="21" t="s">
        <v>118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27" t="s">
        <v>9</v>
      </c>
      <c r="B16" s="145">
        <v>0</v>
      </c>
      <c r="C16" s="145">
        <v>0</v>
      </c>
      <c r="D16" s="166">
        <f t="shared" ref="D16:D28" si="0">H16+K16</f>
        <v>0</v>
      </c>
      <c r="E16" s="28">
        <f t="shared" ref="E16:E27" si="1">B16+C16+D16</f>
        <v>0</v>
      </c>
      <c r="F16" s="78">
        <v>0</v>
      </c>
      <c r="G16" s="28">
        <f t="shared" ref="G16:G28" si="2">E16-F16-H16-K16</f>
        <v>0</v>
      </c>
      <c r="H16" s="78">
        <v>0</v>
      </c>
      <c r="I16" s="78">
        <v>0</v>
      </c>
      <c r="J16" s="28">
        <f t="shared" ref="J16:J28" si="3">H16-I16-L16</f>
        <v>0</v>
      </c>
      <c r="K16" s="78">
        <v>0</v>
      </c>
      <c r="L16" s="78">
        <v>0</v>
      </c>
      <c r="M16" s="28">
        <f t="shared" ref="M16:M27" si="4">SUM(K16:L16)</f>
        <v>0</v>
      </c>
      <c r="N16" s="27">
        <f t="shared" ref="N16:N27" si="5">ROUND(+M16/$K$9,3)</f>
        <v>0</v>
      </c>
      <c r="O16" s="15"/>
    </row>
    <row r="17" spans="1:15">
      <c r="A17" s="27" t="s">
        <v>10</v>
      </c>
      <c r="B17" s="145">
        <v>0</v>
      </c>
      <c r="C17" s="145">
        <v>0</v>
      </c>
      <c r="D17" s="166">
        <f t="shared" si="0"/>
        <v>0</v>
      </c>
      <c r="E17" s="28">
        <f t="shared" si="1"/>
        <v>0</v>
      </c>
      <c r="F17" s="78">
        <v>0</v>
      </c>
      <c r="G17" s="28">
        <f t="shared" si="2"/>
        <v>0</v>
      </c>
      <c r="H17" s="78">
        <v>0</v>
      </c>
      <c r="I17" s="78">
        <v>0</v>
      </c>
      <c r="J17" s="28">
        <f t="shared" si="3"/>
        <v>0</v>
      </c>
      <c r="K17" s="78">
        <v>0</v>
      </c>
      <c r="L17" s="78">
        <v>0</v>
      </c>
      <c r="M17" s="28">
        <f t="shared" si="4"/>
        <v>0</v>
      </c>
      <c r="N17" s="27">
        <f t="shared" si="5"/>
        <v>0</v>
      </c>
      <c r="O17" s="15"/>
    </row>
    <row r="18" spans="1:15">
      <c r="A18" s="27" t="s">
        <v>11</v>
      </c>
      <c r="B18" s="145">
        <v>0</v>
      </c>
      <c r="C18" s="145">
        <v>0</v>
      </c>
      <c r="D18" s="166">
        <f t="shared" si="0"/>
        <v>0</v>
      </c>
      <c r="E18" s="28">
        <f t="shared" si="1"/>
        <v>0</v>
      </c>
      <c r="F18" s="78">
        <v>0</v>
      </c>
      <c r="G18" s="28">
        <f t="shared" si="2"/>
        <v>0</v>
      </c>
      <c r="H18" s="78">
        <v>0</v>
      </c>
      <c r="I18" s="78">
        <v>0</v>
      </c>
      <c r="J18" s="28">
        <f t="shared" si="3"/>
        <v>0</v>
      </c>
      <c r="K18" s="78">
        <v>0</v>
      </c>
      <c r="L18" s="78">
        <v>0</v>
      </c>
      <c r="M18" s="28">
        <f t="shared" si="4"/>
        <v>0</v>
      </c>
      <c r="N18" s="27">
        <f t="shared" si="5"/>
        <v>0</v>
      </c>
      <c r="O18" s="15"/>
    </row>
    <row r="19" spans="1:15">
      <c r="A19" s="27" t="s">
        <v>12</v>
      </c>
      <c r="B19" s="145">
        <v>0</v>
      </c>
      <c r="C19" s="145">
        <v>0</v>
      </c>
      <c r="D19" s="166">
        <f t="shared" si="0"/>
        <v>0</v>
      </c>
      <c r="E19" s="28">
        <f t="shared" si="1"/>
        <v>0</v>
      </c>
      <c r="F19" s="78">
        <v>0</v>
      </c>
      <c r="G19" s="28">
        <f t="shared" si="2"/>
        <v>0</v>
      </c>
      <c r="H19" s="78">
        <v>0</v>
      </c>
      <c r="I19" s="78">
        <v>0</v>
      </c>
      <c r="J19" s="28">
        <f t="shared" si="3"/>
        <v>0</v>
      </c>
      <c r="K19" s="78">
        <v>0</v>
      </c>
      <c r="L19" s="78">
        <v>0</v>
      </c>
      <c r="M19" s="28">
        <f t="shared" si="4"/>
        <v>0</v>
      </c>
      <c r="N19" s="27">
        <f t="shared" si="5"/>
        <v>0</v>
      </c>
      <c r="O19" s="15"/>
    </row>
    <row r="20" spans="1:15">
      <c r="A20" s="27" t="s">
        <v>13</v>
      </c>
      <c r="B20" s="145">
        <v>0</v>
      </c>
      <c r="C20" s="145">
        <v>0</v>
      </c>
      <c r="D20" s="166">
        <f t="shared" si="0"/>
        <v>0</v>
      </c>
      <c r="E20" s="28">
        <f t="shared" si="1"/>
        <v>0</v>
      </c>
      <c r="F20" s="78">
        <v>0</v>
      </c>
      <c r="G20" s="28">
        <f t="shared" si="2"/>
        <v>0</v>
      </c>
      <c r="H20" s="78">
        <v>0</v>
      </c>
      <c r="I20" s="78">
        <v>0</v>
      </c>
      <c r="J20" s="28">
        <f t="shared" si="3"/>
        <v>0</v>
      </c>
      <c r="K20" s="78">
        <v>0</v>
      </c>
      <c r="L20" s="78">
        <v>0</v>
      </c>
      <c r="M20" s="28">
        <f t="shared" si="4"/>
        <v>0</v>
      </c>
      <c r="N20" s="27">
        <f t="shared" si="5"/>
        <v>0</v>
      </c>
      <c r="O20" s="15"/>
    </row>
    <row r="21" spans="1:15">
      <c r="A21" s="27" t="s">
        <v>14</v>
      </c>
      <c r="B21" s="145">
        <v>590</v>
      </c>
      <c r="C21" s="145">
        <v>1059</v>
      </c>
      <c r="D21" s="166">
        <f>H21+K21</f>
        <v>2294</v>
      </c>
      <c r="E21" s="28">
        <f t="shared" si="1"/>
        <v>3943</v>
      </c>
      <c r="F21" s="78">
        <v>0</v>
      </c>
      <c r="G21" s="28">
        <f t="shared" si="2"/>
        <v>1649</v>
      </c>
      <c r="H21" s="78">
        <v>1963</v>
      </c>
      <c r="I21" s="78">
        <v>226</v>
      </c>
      <c r="J21" s="28">
        <f t="shared" si="3"/>
        <v>1027</v>
      </c>
      <c r="K21" s="78">
        <v>331</v>
      </c>
      <c r="L21" s="78">
        <v>710</v>
      </c>
      <c r="M21" s="28">
        <f t="shared" si="4"/>
        <v>1041</v>
      </c>
      <c r="N21" s="27">
        <f t="shared" si="5"/>
        <v>8.3000000000000004E-2</v>
      </c>
      <c r="O21" s="15"/>
    </row>
    <row r="22" spans="1:15">
      <c r="A22" s="27" t="s">
        <v>15</v>
      </c>
      <c r="B22" s="145">
        <v>588</v>
      </c>
      <c r="C22" s="145">
        <v>1234</v>
      </c>
      <c r="D22" s="166">
        <f t="shared" si="0"/>
        <v>5717</v>
      </c>
      <c r="E22" s="28">
        <f t="shared" si="1"/>
        <v>7539</v>
      </c>
      <c r="F22" s="78">
        <v>0</v>
      </c>
      <c r="G22" s="28">
        <f t="shared" si="2"/>
        <v>1822</v>
      </c>
      <c r="H22" s="78">
        <v>4184</v>
      </c>
      <c r="I22" s="78">
        <v>457</v>
      </c>
      <c r="J22" s="28">
        <f t="shared" si="3"/>
        <v>1272</v>
      </c>
      <c r="K22" s="78">
        <v>1533</v>
      </c>
      <c r="L22" s="78">
        <v>2455</v>
      </c>
      <c r="M22" s="28">
        <f t="shared" si="4"/>
        <v>3988</v>
      </c>
      <c r="N22" s="27">
        <f t="shared" si="5"/>
        <v>0.31900000000000001</v>
      </c>
      <c r="O22" s="15"/>
    </row>
    <row r="23" spans="1:15">
      <c r="A23" s="27" t="s">
        <v>16</v>
      </c>
      <c r="B23" s="145">
        <v>431</v>
      </c>
      <c r="C23" s="145">
        <v>819</v>
      </c>
      <c r="D23" s="166">
        <f t="shared" si="0"/>
        <v>4008</v>
      </c>
      <c r="E23" s="28">
        <f t="shared" si="1"/>
        <v>5258</v>
      </c>
      <c r="F23" s="78">
        <v>0</v>
      </c>
      <c r="G23" s="28">
        <f t="shared" si="2"/>
        <v>1250</v>
      </c>
      <c r="H23" s="78">
        <v>3046</v>
      </c>
      <c r="I23" s="145">
        <v>306</v>
      </c>
      <c r="J23" s="28">
        <f t="shared" si="3"/>
        <v>960</v>
      </c>
      <c r="K23" s="78">
        <v>962</v>
      </c>
      <c r="L23" s="78">
        <v>1780</v>
      </c>
      <c r="M23" s="28">
        <f t="shared" si="4"/>
        <v>2742</v>
      </c>
      <c r="N23" s="161">
        <f t="shared" si="5"/>
        <v>0.219</v>
      </c>
      <c r="O23" s="15"/>
    </row>
    <row r="24" spans="1:15">
      <c r="A24" s="27" t="s">
        <v>17</v>
      </c>
      <c r="B24" s="148">
        <v>-61</v>
      </c>
      <c r="C24" s="145">
        <v>-10</v>
      </c>
      <c r="D24" s="166">
        <f t="shared" si="0"/>
        <v>338</v>
      </c>
      <c r="E24" s="28">
        <f t="shared" si="1"/>
        <v>267</v>
      </c>
      <c r="F24" s="78">
        <v>0</v>
      </c>
      <c r="G24" s="44">
        <f t="shared" si="2"/>
        <v>-71</v>
      </c>
      <c r="H24" s="78">
        <v>327</v>
      </c>
      <c r="I24" s="145">
        <v>37</v>
      </c>
      <c r="J24" s="28">
        <f t="shared" si="3"/>
        <v>144</v>
      </c>
      <c r="K24" s="78">
        <v>11</v>
      </c>
      <c r="L24" s="78">
        <v>146</v>
      </c>
      <c r="M24" s="28">
        <f t="shared" si="4"/>
        <v>157</v>
      </c>
      <c r="N24" s="27">
        <f t="shared" si="5"/>
        <v>1.2999999999999999E-2</v>
      </c>
      <c r="O24" s="15"/>
    </row>
    <row r="25" spans="1:15">
      <c r="A25" s="27" t="s">
        <v>18</v>
      </c>
      <c r="B25" s="145">
        <v>0</v>
      </c>
      <c r="C25" s="145">
        <v>0</v>
      </c>
      <c r="D25" s="166">
        <f t="shared" si="0"/>
        <v>0</v>
      </c>
      <c r="E25" s="28">
        <f t="shared" si="1"/>
        <v>0</v>
      </c>
      <c r="F25" s="78">
        <v>0</v>
      </c>
      <c r="G25" s="28">
        <f t="shared" si="2"/>
        <v>0</v>
      </c>
      <c r="H25" s="78">
        <v>0</v>
      </c>
      <c r="I25" s="78">
        <v>0</v>
      </c>
      <c r="J25" s="28">
        <f t="shared" si="3"/>
        <v>0</v>
      </c>
      <c r="K25" s="78">
        <v>0</v>
      </c>
      <c r="L25" s="78">
        <v>0</v>
      </c>
      <c r="M25" s="28">
        <f t="shared" si="4"/>
        <v>0</v>
      </c>
      <c r="N25" s="27">
        <f t="shared" si="5"/>
        <v>0</v>
      </c>
      <c r="O25" s="15"/>
    </row>
    <row r="26" spans="1:15">
      <c r="A26" s="27" t="s">
        <v>19</v>
      </c>
      <c r="B26" s="145">
        <v>0</v>
      </c>
      <c r="C26" s="145">
        <v>0</v>
      </c>
      <c r="D26" s="166">
        <f t="shared" si="0"/>
        <v>0</v>
      </c>
      <c r="E26" s="28">
        <f t="shared" si="1"/>
        <v>0</v>
      </c>
      <c r="F26" s="78">
        <v>0</v>
      </c>
      <c r="G26" s="28">
        <f t="shared" si="2"/>
        <v>0</v>
      </c>
      <c r="H26" s="78">
        <v>0</v>
      </c>
      <c r="I26" s="78">
        <v>0</v>
      </c>
      <c r="J26" s="28">
        <f t="shared" si="3"/>
        <v>0</v>
      </c>
      <c r="K26" s="78">
        <v>0</v>
      </c>
      <c r="L26" s="78">
        <v>0</v>
      </c>
      <c r="M26" s="28">
        <f t="shared" si="4"/>
        <v>0</v>
      </c>
      <c r="N26" s="27">
        <f t="shared" si="5"/>
        <v>0</v>
      </c>
      <c r="O26" s="15"/>
    </row>
    <row r="27" spans="1:15">
      <c r="A27" s="27" t="s">
        <v>20</v>
      </c>
      <c r="B27" s="145">
        <v>0</v>
      </c>
      <c r="C27" s="145">
        <v>0</v>
      </c>
      <c r="D27" s="166">
        <f t="shared" si="0"/>
        <v>0</v>
      </c>
      <c r="E27" s="28">
        <f t="shared" si="1"/>
        <v>0</v>
      </c>
      <c r="F27" s="78">
        <v>0</v>
      </c>
      <c r="G27" s="28">
        <f t="shared" si="2"/>
        <v>0</v>
      </c>
      <c r="H27" s="78">
        <v>0</v>
      </c>
      <c r="I27" s="78">
        <v>0</v>
      </c>
      <c r="J27" s="28">
        <f t="shared" si="3"/>
        <v>0</v>
      </c>
      <c r="K27" s="78">
        <v>0</v>
      </c>
      <c r="L27" s="78">
        <v>0</v>
      </c>
      <c r="M27" s="28">
        <f t="shared" si="4"/>
        <v>0</v>
      </c>
      <c r="N27" s="27">
        <f t="shared" si="5"/>
        <v>0</v>
      </c>
      <c r="O27" s="15"/>
    </row>
    <row r="28" spans="1:15" ht="15.6" thickBot="1">
      <c r="A28" s="27" t="s">
        <v>21</v>
      </c>
      <c r="B28" s="149">
        <f>SUM(B16:B27)</f>
        <v>1548</v>
      </c>
      <c r="C28" s="149">
        <f>SUM(C16:C27)</f>
        <v>3102</v>
      </c>
      <c r="D28" s="28">
        <f t="shared" si="0"/>
        <v>12357</v>
      </c>
      <c r="E28" s="28">
        <f>SUM(E16:E27)</f>
        <v>17007</v>
      </c>
      <c r="F28" s="28">
        <f>SUM(F16:F27)</f>
        <v>0</v>
      </c>
      <c r="G28" s="28">
        <f t="shared" si="2"/>
        <v>4650</v>
      </c>
      <c r="H28" s="28">
        <f>SUM(H16:H27)</f>
        <v>9520</v>
      </c>
      <c r="I28" s="28">
        <f>SUM(I16:I27)</f>
        <v>1026</v>
      </c>
      <c r="J28" s="90">
        <f t="shared" si="3"/>
        <v>3403</v>
      </c>
      <c r="K28" s="28">
        <f>SUM(K16:K27)</f>
        <v>2837</v>
      </c>
      <c r="L28" s="28">
        <f>SUM(L16:L27)</f>
        <v>5091</v>
      </c>
      <c r="M28" s="28">
        <f>SUM(M16:M27)</f>
        <v>7928</v>
      </c>
      <c r="N28" s="161">
        <f>SUM(N16:N27)</f>
        <v>0.63400000000000001</v>
      </c>
      <c r="O28" s="15"/>
    </row>
    <row r="29" spans="1:15" ht="15.6" thickTop="1">
      <c r="A29" s="45" t="s">
        <v>22</v>
      </c>
      <c r="B29" s="45"/>
      <c r="C29" s="45"/>
      <c r="D29" s="45"/>
      <c r="E29" s="45">
        <f t="shared" ref="E29:M29" si="6">ROUND(+E28/$K$9,2)</f>
        <v>1.36</v>
      </c>
      <c r="F29" s="45">
        <f t="shared" si="6"/>
        <v>0</v>
      </c>
      <c r="G29" s="45">
        <f t="shared" si="6"/>
        <v>0.37</v>
      </c>
      <c r="H29" s="45">
        <f t="shared" si="6"/>
        <v>0.76</v>
      </c>
      <c r="I29" s="45">
        <f t="shared" si="6"/>
        <v>0.08</v>
      </c>
      <c r="J29" s="45">
        <f t="shared" si="6"/>
        <v>0.27</v>
      </c>
      <c r="K29" s="29">
        <f t="shared" si="6"/>
        <v>0.23</v>
      </c>
      <c r="L29" s="29">
        <f t="shared" si="6"/>
        <v>0.41</v>
      </c>
      <c r="M29" s="29">
        <f t="shared" si="6"/>
        <v>0.63</v>
      </c>
      <c r="N29" s="45"/>
      <c r="O29" s="15"/>
    </row>
    <row r="30" spans="1:15">
      <c r="A30" s="27" t="s">
        <v>23</v>
      </c>
      <c r="B30" s="27"/>
      <c r="C30" s="27"/>
      <c r="D30" s="27"/>
      <c r="E30" s="44">
        <f t="shared" ref="E30:M30" si="7">E28/$E$28*100</f>
        <v>100</v>
      </c>
      <c r="F30" s="44">
        <f t="shared" si="7"/>
        <v>0</v>
      </c>
      <c r="G30" s="30">
        <f t="shared" si="7"/>
        <v>27.341682836479098</v>
      </c>
      <c r="H30" s="30">
        <f t="shared" si="7"/>
        <v>55.976950667372257</v>
      </c>
      <c r="I30" s="30">
        <f t="shared" si="7"/>
        <v>6.032810019403775</v>
      </c>
      <c r="J30" s="30">
        <f t="shared" si="7"/>
        <v>20.009407890868466</v>
      </c>
      <c r="K30" s="30">
        <f t="shared" si="7"/>
        <v>16.681366496148645</v>
      </c>
      <c r="L30" s="30">
        <f t="shared" si="7"/>
        <v>29.934732757100019</v>
      </c>
      <c r="M30" s="30">
        <f t="shared" si="7"/>
        <v>46.616099253248663</v>
      </c>
      <c r="N30" s="27"/>
      <c r="O30" s="15"/>
    </row>
    <row r="31" spans="1:15">
      <c r="A31" s="17" t="s">
        <v>24</v>
      </c>
      <c r="B31" s="17" t="s">
        <v>113</v>
      </c>
      <c r="C31" s="46"/>
      <c r="D31" s="46"/>
      <c r="E31" s="46"/>
      <c r="F31" s="46"/>
      <c r="G31" s="46"/>
      <c r="H31" s="46"/>
      <c r="I31" s="17" t="s">
        <v>63</v>
      </c>
      <c r="J31" s="46"/>
      <c r="K31" s="46"/>
      <c r="L31" s="46"/>
      <c r="M31" s="46"/>
      <c r="N31" s="46"/>
    </row>
    <row r="32" spans="1:15">
      <c r="A32" s="22"/>
      <c r="B32" s="22" t="s">
        <v>114</v>
      </c>
      <c r="C32" s="3"/>
      <c r="D32" s="3"/>
      <c r="E32" s="3"/>
      <c r="F32" s="3"/>
      <c r="G32" s="3"/>
      <c r="H32" s="3"/>
      <c r="I32" s="22" t="s">
        <v>64</v>
      </c>
      <c r="J32" s="3"/>
      <c r="K32" s="3"/>
      <c r="L32" s="3"/>
      <c r="M32" s="3"/>
      <c r="N32" s="3"/>
    </row>
    <row r="33" spans="1:15">
      <c r="A33" s="22"/>
      <c r="B33" s="22" t="s">
        <v>33</v>
      </c>
      <c r="C33" s="3"/>
      <c r="D33" s="3"/>
      <c r="E33" s="3"/>
      <c r="F33" s="3"/>
      <c r="G33" s="3"/>
      <c r="H33" s="3"/>
      <c r="I33" s="22" t="s">
        <v>65</v>
      </c>
      <c r="J33" s="3"/>
      <c r="K33" s="3"/>
      <c r="L33" s="3"/>
      <c r="M33" s="3"/>
      <c r="N33" s="3"/>
    </row>
    <row r="34" spans="1:15">
      <c r="A34" s="22"/>
      <c r="B34" s="22" t="s">
        <v>34</v>
      </c>
      <c r="C34" s="3"/>
      <c r="D34" s="3"/>
      <c r="E34" s="3"/>
      <c r="F34" s="3"/>
      <c r="G34" s="3"/>
      <c r="H34" s="3"/>
      <c r="I34" s="22" t="s">
        <v>66</v>
      </c>
      <c r="J34" s="3"/>
      <c r="K34" s="3"/>
      <c r="L34" s="3"/>
      <c r="M34" s="3"/>
      <c r="N34" s="3"/>
    </row>
    <row r="35" spans="1:15">
      <c r="A35" s="2" t="s">
        <v>106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107</v>
      </c>
      <c r="B36" s="2"/>
      <c r="C36" s="2"/>
      <c r="D36" s="2"/>
      <c r="E36" s="47"/>
      <c r="F36" s="2"/>
      <c r="G36" s="2"/>
      <c r="H36" s="2"/>
      <c r="I36" s="48"/>
      <c r="J36" s="2"/>
      <c r="K36" s="2"/>
      <c r="L36" s="2"/>
      <c r="M36" s="2"/>
      <c r="N36" s="2"/>
    </row>
    <row r="37" spans="1:15">
      <c r="A37" s="49" t="s">
        <v>0</v>
      </c>
      <c r="B37" s="2"/>
      <c r="C37" s="2"/>
      <c r="D37" s="2"/>
      <c r="E37" s="47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50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4" zoomScale="87" zoomScaleNormal="87" workbookViewId="0">
      <selection activeCell="L27" sqref="L27"/>
    </sheetView>
  </sheetViews>
  <sheetFormatPr defaultColWidth="9.6328125" defaultRowHeight="15"/>
  <cols>
    <col min="1" max="1" width="15.81640625" style="51" customWidth="1"/>
    <col min="2" max="14" width="8.6328125" style="51" customWidth="1"/>
    <col min="15" max="15" width="4.81640625" style="51" customWidth="1"/>
    <col min="16" max="16384" width="9.63281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6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7.399999999999999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 t="s">
        <v>0</v>
      </c>
      <c r="M3" s="47"/>
      <c r="N3" s="47"/>
    </row>
    <row r="4" spans="1:15" ht="17.399999999999999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7.399999999999999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99" t="s">
        <v>0</v>
      </c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7.399999999999999">
      <c r="A8" s="55" t="s">
        <v>4</v>
      </c>
      <c r="B8" s="47" t="s">
        <v>120</v>
      </c>
      <c r="C8" s="47"/>
      <c r="D8" s="47"/>
      <c r="E8" s="47"/>
      <c r="F8" s="47"/>
      <c r="G8" s="55" t="s">
        <v>54</v>
      </c>
      <c r="H8" s="47"/>
      <c r="I8" s="47" t="s">
        <v>119</v>
      </c>
      <c r="J8" s="47"/>
      <c r="K8" s="47"/>
      <c r="L8" s="47"/>
      <c r="M8" s="47"/>
      <c r="N8" s="47"/>
    </row>
    <row r="9" spans="1:15" ht="17.399999999999999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146">
        <v>27014</v>
      </c>
      <c r="L9" s="57"/>
      <c r="M9" s="56" t="s">
        <v>74</v>
      </c>
      <c r="N9" s="88">
        <v>2018</v>
      </c>
    </row>
    <row r="10" spans="1:15" ht="17.399999999999999">
      <c r="A10" s="56" t="s">
        <v>6</v>
      </c>
      <c r="B10" s="57" t="s">
        <v>121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 t="s">
        <v>82</v>
      </c>
      <c r="O13" s="58"/>
    </row>
    <row r="14" spans="1:15">
      <c r="A14" s="62" t="s">
        <v>8</v>
      </c>
      <c r="B14" s="62" t="s">
        <v>122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30</v>
      </c>
      <c r="C15" s="62" t="s">
        <v>38</v>
      </c>
      <c r="D15" s="62" t="s">
        <v>30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71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44" t="s">
        <v>9</v>
      </c>
      <c r="B16" s="79">
        <v>0</v>
      </c>
      <c r="C16" s="79">
        <v>0</v>
      </c>
      <c r="D16" s="79">
        <v>0</v>
      </c>
      <c r="E16" s="28">
        <f t="shared" ref="E16:E27" si="0">B16+C16-D16</f>
        <v>0</v>
      </c>
      <c r="F16" s="79">
        <v>0</v>
      </c>
      <c r="G16" s="28">
        <f t="shared" ref="G16:G28" si="1">E16-F16-H16-K16</f>
        <v>0</v>
      </c>
      <c r="H16" s="79">
        <v>0</v>
      </c>
      <c r="I16" s="79">
        <v>0</v>
      </c>
      <c r="J16" s="28">
        <f t="shared" ref="J16:J28" si="2">H16-I16-L16</f>
        <v>0</v>
      </c>
      <c r="K16" s="79">
        <v>0</v>
      </c>
      <c r="L16" s="79">
        <v>0</v>
      </c>
      <c r="M16" s="28">
        <f t="shared" ref="M16:M27" si="3">ROUND(SUM(K16:L16),0)</f>
        <v>0</v>
      </c>
      <c r="N16" s="44">
        <f t="shared" ref="N16:N27" si="4">ROUND(+M16/$K$9,3)</f>
        <v>0</v>
      </c>
      <c r="O16" s="58"/>
    </row>
    <row r="17" spans="1:15">
      <c r="A17" s="44" t="s">
        <v>10</v>
      </c>
      <c r="B17" s="79">
        <v>0</v>
      </c>
      <c r="C17" s="79">
        <v>0</v>
      </c>
      <c r="D17" s="79">
        <v>0</v>
      </c>
      <c r="E17" s="28">
        <f t="shared" si="0"/>
        <v>0</v>
      </c>
      <c r="F17" s="79">
        <v>0</v>
      </c>
      <c r="G17" s="28">
        <f t="shared" si="1"/>
        <v>0</v>
      </c>
      <c r="H17" s="79">
        <v>0</v>
      </c>
      <c r="I17" s="79">
        <v>0</v>
      </c>
      <c r="J17" s="28">
        <f t="shared" si="2"/>
        <v>0</v>
      </c>
      <c r="K17" s="79">
        <v>0</v>
      </c>
      <c r="L17" s="79">
        <v>0</v>
      </c>
      <c r="M17" s="28">
        <f t="shared" si="3"/>
        <v>0</v>
      </c>
      <c r="N17" s="44">
        <f t="shared" si="4"/>
        <v>0</v>
      </c>
      <c r="O17" s="58"/>
    </row>
    <row r="18" spans="1:15">
      <c r="A18" s="44" t="s">
        <v>11</v>
      </c>
      <c r="B18" s="79">
        <v>0</v>
      </c>
      <c r="C18" s="79">
        <v>0</v>
      </c>
      <c r="D18" s="79">
        <v>0</v>
      </c>
      <c r="E18" s="28">
        <f t="shared" si="0"/>
        <v>0</v>
      </c>
      <c r="F18" s="79">
        <v>0</v>
      </c>
      <c r="G18" s="28">
        <f t="shared" si="1"/>
        <v>0</v>
      </c>
      <c r="H18" s="79">
        <v>0</v>
      </c>
      <c r="I18" s="79">
        <v>0</v>
      </c>
      <c r="J18" s="28">
        <f t="shared" si="2"/>
        <v>0</v>
      </c>
      <c r="K18" s="79">
        <v>0</v>
      </c>
      <c r="L18" s="79">
        <v>0</v>
      </c>
      <c r="M18" s="28">
        <f t="shared" si="3"/>
        <v>0</v>
      </c>
      <c r="N18" s="44">
        <f t="shared" si="4"/>
        <v>0</v>
      </c>
      <c r="O18" s="58"/>
    </row>
    <row r="19" spans="1:15">
      <c r="A19" s="44" t="s">
        <v>12</v>
      </c>
      <c r="B19" s="79">
        <v>0</v>
      </c>
      <c r="C19" s="79">
        <v>0</v>
      </c>
      <c r="D19" s="79">
        <v>0</v>
      </c>
      <c r="E19" s="28">
        <f t="shared" si="0"/>
        <v>0</v>
      </c>
      <c r="F19" s="79">
        <v>0</v>
      </c>
      <c r="G19" s="28">
        <f t="shared" si="1"/>
        <v>0</v>
      </c>
      <c r="H19" s="79">
        <v>0</v>
      </c>
      <c r="I19" s="79">
        <v>0</v>
      </c>
      <c r="J19" s="28">
        <f t="shared" si="2"/>
        <v>0</v>
      </c>
      <c r="K19" s="79">
        <v>0</v>
      </c>
      <c r="L19" s="79">
        <v>0</v>
      </c>
      <c r="M19" s="28">
        <f t="shared" si="3"/>
        <v>0</v>
      </c>
      <c r="N19" s="44">
        <f t="shared" si="4"/>
        <v>0</v>
      </c>
      <c r="O19" s="58"/>
    </row>
    <row r="20" spans="1:15">
      <c r="A20" s="44" t="s">
        <v>13</v>
      </c>
      <c r="B20" s="79">
        <v>801</v>
      </c>
      <c r="C20" s="79">
        <v>0</v>
      </c>
      <c r="D20" s="79">
        <v>0</v>
      </c>
      <c r="E20" s="28">
        <f t="shared" si="0"/>
        <v>801</v>
      </c>
      <c r="F20" s="79">
        <v>0</v>
      </c>
      <c r="G20" s="28">
        <f t="shared" si="1"/>
        <v>801</v>
      </c>
      <c r="H20" s="79">
        <v>0</v>
      </c>
      <c r="I20" s="79">
        <v>0</v>
      </c>
      <c r="J20" s="28">
        <f t="shared" si="2"/>
        <v>0</v>
      </c>
      <c r="K20" s="79">
        <v>0</v>
      </c>
      <c r="L20" s="79">
        <v>0</v>
      </c>
      <c r="M20" s="28">
        <f t="shared" si="3"/>
        <v>0</v>
      </c>
      <c r="N20" s="44">
        <f t="shared" si="4"/>
        <v>0</v>
      </c>
      <c r="O20" s="58"/>
    </row>
    <row r="21" spans="1:15">
      <c r="A21" s="44" t="s">
        <v>14</v>
      </c>
      <c r="B21" s="79">
        <v>5904</v>
      </c>
      <c r="C21" s="79">
        <v>0</v>
      </c>
      <c r="D21" s="79">
        <v>0</v>
      </c>
      <c r="E21" s="28">
        <f t="shared" si="0"/>
        <v>5904</v>
      </c>
      <c r="F21" s="79">
        <v>0</v>
      </c>
      <c r="G21" s="28">
        <f t="shared" si="1"/>
        <v>2170</v>
      </c>
      <c r="H21" s="79">
        <v>3694</v>
      </c>
      <c r="I21" s="79">
        <v>382</v>
      </c>
      <c r="J21" s="28">
        <f t="shared" si="2"/>
        <v>1841</v>
      </c>
      <c r="K21" s="79">
        <v>40</v>
      </c>
      <c r="L21" s="79">
        <v>1471</v>
      </c>
      <c r="M21" s="28">
        <f t="shared" si="3"/>
        <v>1511</v>
      </c>
      <c r="N21" s="44">
        <f t="shared" si="4"/>
        <v>5.6000000000000001E-2</v>
      </c>
      <c r="O21" s="58"/>
    </row>
    <row r="22" spans="1:15">
      <c r="A22" s="44" t="s">
        <v>15</v>
      </c>
      <c r="B22" s="79">
        <v>13649</v>
      </c>
      <c r="C22" s="79">
        <v>0</v>
      </c>
      <c r="D22" s="79">
        <v>0</v>
      </c>
      <c r="E22" s="28">
        <f t="shared" si="0"/>
        <v>13649</v>
      </c>
      <c r="F22" s="79">
        <v>0</v>
      </c>
      <c r="G22" s="28">
        <f t="shared" si="1"/>
        <v>1149</v>
      </c>
      <c r="H22" s="79">
        <v>12275</v>
      </c>
      <c r="I22" s="79">
        <v>1221</v>
      </c>
      <c r="J22" s="28">
        <f t="shared" si="2"/>
        <v>2225</v>
      </c>
      <c r="K22" s="79">
        <v>225</v>
      </c>
      <c r="L22" s="79">
        <v>8829</v>
      </c>
      <c r="M22" s="28">
        <f t="shared" si="3"/>
        <v>9054</v>
      </c>
      <c r="N22" s="44">
        <f t="shared" si="4"/>
        <v>0.33500000000000002</v>
      </c>
      <c r="O22" s="58"/>
    </row>
    <row r="23" spans="1:15">
      <c r="A23" s="44" t="s">
        <v>16</v>
      </c>
      <c r="B23" s="79">
        <v>9377</v>
      </c>
      <c r="C23" s="79">
        <v>0</v>
      </c>
      <c r="D23" s="79">
        <v>0</v>
      </c>
      <c r="E23" s="28">
        <f t="shared" si="0"/>
        <v>9377</v>
      </c>
      <c r="F23" s="79">
        <v>0</v>
      </c>
      <c r="G23" s="28">
        <f t="shared" si="1"/>
        <v>1391</v>
      </c>
      <c r="H23" s="79">
        <v>7880</v>
      </c>
      <c r="I23" s="79">
        <v>980</v>
      </c>
      <c r="J23" s="28">
        <f t="shared" si="2"/>
        <v>1290</v>
      </c>
      <c r="K23" s="79">
        <v>106</v>
      </c>
      <c r="L23" s="79">
        <v>5610</v>
      </c>
      <c r="M23" s="28">
        <f t="shared" si="3"/>
        <v>5716</v>
      </c>
      <c r="N23" s="44">
        <f t="shared" si="4"/>
        <v>0.21199999999999999</v>
      </c>
      <c r="O23" s="58"/>
    </row>
    <row r="24" spans="1:15">
      <c r="A24" s="44" t="s">
        <v>17</v>
      </c>
      <c r="B24" s="79">
        <v>877</v>
      </c>
      <c r="C24" s="79">
        <v>0</v>
      </c>
      <c r="D24" s="79">
        <v>0</v>
      </c>
      <c r="E24" s="28">
        <f t="shared" si="0"/>
        <v>877</v>
      </c>
      <c r="F24" s="79">
        <v>0</v>
      </c>
      <c r="G24" s="28">
        <f t="shared" si="1"/>
        <v>235</v>
      </c>
      <c r="H24" s="79">
        <v>642</v>
      </c>
      <c r="I24" s="79">
        <v>65</v>
      </c>
      <c r="J24" s="28">
        <f t="shared" si="2"/>
        <v>300</v>
      </c>
      <c r="K24" s="79">
        <v>0</v>
      </c>
      <c r="L24" s="79">
        <v>277</v>
      </c>
      <c r="M24" s="28">
        <f t="shared" si="3"/>
        <v>277</v>
      </c>
      <c r="N24" s="44">
        <f t="shared" si="4"/>
        <v>0.01</v>
      </c>
      <c r="O24" s="58"/>
    </row>
    <row r="25" spans="1:15">
      <c r="A25" s="44" t="s">
        <v>18</v>
      </c>
      <c r="B25" s="79">
        <v>0</v>
      </c>
      <c r="C25" s="79">
        <v>0</v>
      </c>
      <c r="D25" s="79">
        <v>0</v>
      </c>
      <c r="E25" s="28">
        <f t="shared" si="0"/>
        <v>0</v>
      </c>
      <c r="F25" s="79">
        <v>0</v>
      </c>
      <c r="G25" s="28">
        <f t="shared" si="1"/>
        <v>0</v>
      </c>
      <c r="H25" s="79">
        <v>0</v>
      </c>
      <c r="I25" s="79">
        <v>0</v>
      </c>
      <c r="J25" s="28">
        <f t="shared" si="2"/>
        <v>0</v>
      </c>
      <c r="K25" s="79">
        <v>0</v>
      </c>
      <c r="L25" s="79">
        <v>0</v>
      </c>
      <c r="M25" s="28">
        <f t="shared" si="3"/>
        <v>0</v>
      </c>
      <c r="N25" s="44">
        <f t="shared" si="4"/>
        <v>0</v>
      </c>
      <c r="O25" s="58"/>
    </row>
    <row r="26" spans="1:15">
      <c r="A26" s="44" t="s">
        <v>19</v>
      </c>
      <c r="B26" s="79">
        <v>0</v>
      </c>
      <c r="C26" s="79">
        <v>0</v>
      </c>
      <c r="D26" s="79">
        <v>0</v>
      </c>
      <c r="E26" s="28">
        <f t="shared" si="0"/>
        <v>0</v>
      </c>
      <c r="F26" s="79">
        <v>0</v>
      </c>
      <c r="G26" s="28">
        <f t="shared" si="1"/>
        <v>0</v>
      </c>
      <c r="H26" s="79">
        <v>0</v>
      </c>
      <c r="I26" s="79">
        <v>0</v>
      </c>
      <c r="J26" s="28">
        <f t="shared" si="2"/>
        <v>0</v>
      </c>
      <c r="K26" s="79">
        <v>0</v>
      </c>
      <c r="L26" s="79">
        <v>0</v>
      </c>
      <c r="M26" s="28">
        <f t="shared" si="3"/>
        <v>0</v>
      </c>
      <c r="N26" s="44">
        <f t="shared" si="4"/>
        <v>0</v>
      </c>
      <c r="O26" s="58"/>
    </row>
    <row r="27" spans="1:15">
      <c r="A27" s="44" t="s">
        <v>20</v>
      </c>
      <c r="B27" s="79">
        <v>0</v>
      </c>
      <c r="C27" s="79">
        <v>0</v>
      </c>
      <c r="D27" s="79">
        <v>0</v>
      </c>
      <c r="E27" s="28">
        <f t="shared" si="0"/>
        <v>0</v>
      </c>
      <c r="F27" s="79">
        <v>0</v>
      </c>
      <c r="G27" s="28">
        <f t="shared" si="1"/>
        <v>0</v>
      </c>
      <c r="H27" s="79">
        <v>0</v>
      </c>
      <c r="I27" s="79">
        <v>0</v>
      </c>
      <c r="J27" s="28">
        <f t="shared" si="2"/>
        <v>0</v>
      </c>
      <c r="K27" s="79">
        <v>0</v>
      </c>
      <c r="L27" s="79">
        <v>0</v>
      </c>
      <c r="M27" s="28">
        <f t="shared" si="3"/>
        <v>0</v>
      </c>
      <c r="N27" s="44">
        <f t="shared" si="4"/>
        <v>0</v>
      </c>
      <c r="O27" s="58"/>
    </row>
    <row r="28" spans="1:15" ht="15.6" thickBot="1">
      <c r="A28" s="44" t="s">
        <v>21</v>
      </c>
      <c r="B28" s="143">
        <f>SUM(B16:B27)</f>
        <v>30608</v>
      </c>
      <c r="C28" s="143">
        <f>SUM(C16:C27)</f>
        <v>0</v>
      </c>
      <c r="D28" s="143">
        <f>SUM(D16:D27)</f>
        <v>0</v>
      </c>
      <c r="E28" s="143">
        <f>SUM(E16:E27)</f>
        <v>30608</v>
      </c>
      <c r="F28" s="143">
        <f>SUM(F16:F27)</f>
        <v>0</v>
      </c>
      <c r="G28" s="143">
        <f t="shared" si="1"/>
        <v>5746</v>
      </c>
      <c r="H28" s="143">
        <f>SUM(H16:H27)</f>
        <v>24491</v>
      </c>
      <c r="I28" s="143">
        <f>SUM(I16:I27)</f>
        <v>2648</v>
      </c>
      <c r="J28" s="143">
        <f t="shared" si="2"/>
        <v>5656</v>
      </c>
      <c r="K28" s="143">
        <f>SUM(K16:K27)</f>
        <v>371</v>
      </c>
      <c r="L28" s="143">
        <f>SUM(L16:L27)</f>
        <v>16187</v>
      </c>
      <c r="M28" s="143">
        <f>ROUND(SUM(M16:M27),0)</f>
        <v>16558</v>
      </c>
      <c r="N28" s="163">
        <f>SUM(N16:N27)</f>
        <v>0.61299999999999999</v>
      </c>
      <c r="O28" s="58"/>
    </row>
    <row r="29" spans="1:15" ht="15.6" thickTop="1">
      <c r="A29" s="45" t="s">
        <v>22</v>
      </c>
      <c r="B29" s="61"/>
      <c r="C29" s="61"/>
      <c r="D29" s="61"/>
      <c r="E29" s="61">
        <f t="shared" ref="E29:M29" si="5">ROUND(+E28/$K$9,2)</f>
        <v>1.1299999999999999</v>
      </c>
      <c r="F29" s="61">
        <f t="shared" si="5"/>
        <v>0</v>
      </c>
      <c r="G29" s="61">
        <f t="shared" si="5"/>
        <v>0.21</v>
      </c>
      <c r="H29" s="162">
        <f t="shared" si="5"/>
        <v>0.91</v>
      </c>
      <c r="I29" s="61">
        <f t="shared" si="5"/>
        <v>0.1</v>
      </c>
      <c r="J29" s="61">
        <f t="shared" si="5"/>
        <v>0.21</v>
      </c>
      <c r="K29" s="162">
        <f t="shared" si="5"/>
        <v>0.01</v>
      </c>
      <c r="L29" s="61">
        <f t="shared" si="5"/>
        <v>0.6</v>
      </c>
      <c r="M29" s="61">
        <f t="shared" si="5"/>
        <v>0.61</v>
      </c>
      <c r="N29" s="61"/>
      <c r="O29" s="58"/>
    </row>
    <row r="30" spans="1:15">
      <c r="A30" s="44" t="s">
        <v>23</v>
      </c>
      <c r="B30" s="44"/>
      <c r="C30" s="44"/>
      <c r="D30" s="44"/>
      <c r="E30" s="44">
        <f t="shared" ref="E30:M30" si="6">E28/$E$28*100</f>
        <v>100</v>
      </c>
      <c r="F30" s="44">
        <f t="shared" si="6"/>
        <v>0</v>
      </c>
      <c r="G30" s="30">
        <f t="shared" si="6"/>
        <v>18.772869837950861</v>
      </c>
      <c r="H30" s="30">
        <f t="shared" si="6"/>
        <v>80.015028750653428</v>
      </c>
      <c r="I30" s="30">
        <f t="shared" si="6"/>
        <v>8.6513329848405647</v>
      </c>
      <c r="J30" s="30">
        <f t="shared" si="6"/>
        <v>18.478829064296917</v>
      </c>
      <c r="K30" s="30">
        <f t="shared" si="6"/>
        <v>1.2121014113957136</v>
      </c>
      <c r="L30" s="30">
        <f t="shared" si="6"/>
        <v>52.884866701515939</v>
      </c>
      <c r="M30" s="30">
        <f t="shared" si="6"/>
        <v>54.096968112911661</v>
      </c>
      <c r="N30" s="44"/>
      <c r="O30" s="58"/>
    </row>
    <row r="31" spans="1:1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</row>
    <row r="32" spans="1:15">
      <c r="A32" s="48" t="s">
        <v>24</v>
      </c>
      <c r="B32" s="48" t="s">
        <v>31</v>
      </c>
      <c r="C32" s="47"/>
      <c r="D32" s="47"/>
      <c r="E32" s="47"/>
      <c r="F32" s="47"/>
      <c r="G32" s="47"/>
      <c r="H32" s="47"/>
      <c r="I32" s="48" t="s">
        <v>63</v>
      </c>
      <c r="J32" s="47"/>
      <c r="K32" s="47"/>
      <c r="L32" s="47"/>
      <c r="M32" s="47"/>
      <c r="N32" s="47"/>
    </row>
    <row r="33" spans="1:15">
      <c r="A33" s="48"/>
      <c r="B33" s="48" t="s">
        <v>32</v>
      </c>
      <c r="C33" s="47"/>
      <c r="D33" s="47"/>
      <c r="E33" s="47"/>
      <c r="F33" s="47"/>
      <c r="G33" s="47"/>
      <c r="H33" s="47"/>
      <c r="I33" s="48" t="s">
        <v>64</v>
      </c>
      <c r="J33" s="47"/>
      <c r="K33" s="47"/>
      <c r="L33" s="47"/>
      <c r="M33" s="47"/>
      <c r="N33" s="47"/>
    </row>
    <row r="34" spans="1:15">
      <c r="A34" s="48"/>
      <c r="B34" s="48" t="s">
        <v>33</v>
      </c>
      <c r="C34" s="47"/>
      <c r="D34" s="47"/>
      <c r="E34" s="47"/>
      <c r="F34" s="47"/>
      <c r="G34" s="47"/>
      <c r="H34" s="47"/>
      <c r="I34" s="48" t="s">
        <v>65</v>
      </c>
      <c r="J34" s="47"/>
      <c r="K34" s="47"/>
      <c r="L34" s="47"/>
      <c r="M34" s="47"/>
      <c r="N34" s="47"/>
    </row>
    <row r="35" spans="1:15">
      <c r="A35" s="48"/>
      <c r="B35" s="48" t="s">
        <v>34</v>
      </c>
      <c r="C35" s="47"/>
      <c r="D35" s="47"/>
      <c r="E35" s="47"/>
      <c r="F35" s="47"/>
      <c r="G35" s="47"/>
      <c r="H35" s="47"/>
      <c r="I35" s="48" t="s">
        <v>66</v>
      </c>
      <c r="J35" s="47"/>
      <c r="K35" s="47"/>
      <c r="L35" s="47"/>
      <c r="M35" s="47"/>
      <c r="N35" s="47"/>
    </row>
    <row r="36" spans="1:15">
      <c r="A36" s="49" t="s">
        <v>0</v>
      </c>
      <c r="B36" s="47"/>
      <c r="C36" s="47"/>
      <c r="D36" s="47"/>
      <c r="E36" s="47"/>
      <c r="F36" s="47"/>
      <c r="G36" s="47"/>
      <c r="H36" s="47"/>
      <c r="I36" s="48"/>
      <c r="J36" s="47"/>
      <c r="K36" s="47"/>
      <c r="L36" s="47"/>
      <c r="M36" s="47"/>
      <c r="N36" s="47"/>
    </row>
    <row r="37" spans="1:1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zoomScale="87" zoomScaleNormal="87" workbookViewId="0">
      <selection activeCell="P29" sqref="P29"/>
    </sheetView>
  </sheetViews>
  <sheetFormatPr defaultColWidth="9.6328125" defaultRowHeight="15"/>
  <cols>
    <col min="1" max="1" width="15.81640625" style="51" customWidth="1"/>
    <col min="2" max="10" width="7.6328125" style="51" customWidth="1"/>
    <col min="11" max="11" width="8.08984375" style="51" customWidth="1"/>
    <col min="12" max="14" width="7.6328125" style="51" customWidth="1"/>
    <col min="15" max="15" width="4.81640625" style="51" customWidth="1"/>
    <col min="16" max="16384" width="9.63281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50"/>
    </row>
    <row r="2" spans="1:15" ht="15.6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7.399999999999999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 t="s">
        <v>0</v>
      </c>
      <c r="M3" s="47"/>
      <c r="N3" s="47"/>
    </row>
    <row r="4" spans="1:15" ht="17.399999999999999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 t="s">
        <v>0</v>
      </c>
      <c r="M4" s="47"/>
      <c r="N4" s="47"/>
    </row>
    <row r="5" spans="1:15" ht="17.399999999999999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99" t="s">
        <v>0</v>
      </c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7.399999999999999">
      <c r="A8" s="55" t="s">
        <v>4</v>
      </c>
      <c r="B8" s="47" t="s">
        <v>123</v>
      </c>
      <c r="C8" s="47"/>
      <c r="D8" s="47"/>
      <c r="E8" s="47"/>
      <c r="F8" s="47"/>
      <c r="G8" s="55" t="s">
        <v>54</v>
      </c>
      <c r="H8" s="47"/>
      <c r="I8" s="47" t="s">
        <v>119</v>
      </c>
      <c r="J8" s="47"/>
      <c r="K8" s="47"/>
      <c r="L8" s="47"/>
      <c r="M8" s="47"/>
      <c r="N8" s="47"/>
    </row>
    <row r="9" spans="1:15" ht="17.399999999999999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150">
        <v>39522</v>
      </c>
      <c r="L9" s="57"/>
      <c r="M9" s="56" t="s">
        <v>74</v>
      </c>
      <c r="N9" s="88">
        <v>2018</v>
      </c>
    </row>
    <row r="10" spans="1:15" ht="17.399999999999999">
      <c r="A10" s="56" t="s">
        <v>6</v>
      </c>
      <c r="B10" s="57" t="s">
        <v>124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21</v>
      </c>
      <c r="C12" s="59" t="s">
        <v>27</v>
      </c>
      <c r="D12" s="59" t="s">
        <v>36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125</v>
      </c>
      <c r="C13" s="62" t="s">
        <v>28</v>
      </c>
      <c r="D13" s="62" t="s">
        <v>28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 t="s">
        <v>82</v>
      </c>
      <c r="O13" s="58"/>
    </row>
    <row r="14" spans="1:15">
      <c r="A14" s="62" t="s">
        <v>8</v>
      </c>
      <c r="B14" s="62" t="s">
        <v>126</v>
      </c>
      <c r="C14" s="62" t="s">
        <v>122</v>
      </c>
      <c r="D14" s="62" t="s">
        <v>37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122</v>
      </c>
      <c r="C15" s="62" t="s">
        <v>128</v>
      </c>
      <c r="D15" s="62" t="s">
        <v>38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71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44" t="s">
        <v>9</v>
      </c>
      <c r="B16" s="37">
        <v>0</v>
      </c>
      <c r="C16" s="37">
        <f>'ks below'!B16</f>
        <v>0</v>
      </c>
      <c r="D16" s="37">
        <v>0</v>
      </c>
      <c r="E16" s="28">
        <f t="shared" ref="E16:E27" si="0">B16+C16+D16</f>
        <v>0</v>
      </c>
      <c r="F16" s="79">
        <v>0</v>
      </c>
      <c r="G16" s="28">
        <f>E16-F16-H16-K16</f>
        <v>0</v>
      </c>
      <c r="H16" s="37">
        <f>'ks abov'!H16+'ks below'!H16</f>
        <v>0</v>
      </c>
      <c r="I16" s="37">
        <f>'ks abov'!I16+'ks below'!I16</f>
        <v>0</v>
      </c>
      <c r="J16" s="28">
        <f>H16-I16-L16</f>
        <v>0</v>
      </c>
      <c r="K16" s="37">
        <f>'ks abov'!K16+'ks below'!K16</f>
        <v>0</v>
      </c>
      <c r="L16" s="37">
        <f>'ks abov'!L16+'ks below'!L16</f>
        <v>0</v>
      </c>
      <c r="M16" s="28">
        <f t="shared" ref="M16:M27" si="1">SUM(K16:L16)</f>
        <v>0</v>
      </c>
      <c r="N16" s="44">
        <f t="shared" ref="N16:N28" si="2">ROUND(+M16/$K$9,3)</f>
        <v>0</v>
      </c>
      <c r="O16" s="58"/>
    </row>
    <row r="17" spans="1:15">
      <c r="A17" s="44" t="s">
        <v>10</v>
      </c>
      <c r="B17" s="37">
        <v>0</v>
      </c>
      <c r="C17" s="37">
        <f>'ks below'!B17</f>
        <v>0</v>
      </c>
      <c r="D17" s="37">
        <v>0</v>
      </c>
      <c r="E17" s="28">
        <f t="shared" si="0"/>
        <v>0</v>
      </c>
      <c r="F17" s="79">
        <v>0</v>
      </c>
      <c r="G17" s="28">
        <f>E17-F17-H17-K17</f>
        <v>0</v>
      </c>
      <c r="H17" s="37">
        <f>'ks abov'!H17+'ks below'!H17</f>
        <v>0</v>
      </c>
      <c r="I17" s="37">
        <f>'ks abov'!I17+'ks below'!I17</f>
        <v>0</v>
      </c>
      <c r="J17" s="28">
        <f>H17-I17-L17</f>
        <v>0</v>
      </c>
      <c r="K17" s="37">
        <f>'ks abov'!K17+'ks below'!K17</f>
        <v>0</v>
      </c>
      <c r="L17" s="37">
        <f>'ks abov'!L17+'ks below'!L17</f>
        <v>0</v>
      </c>
      <c r="M17" s="28">
        <f t="shared" si="1"/>
        <v>0</v>
      </c>
      <c r="N17" s="44">
        <f t="shared" si="2"/>
        <v>0</v>
      </c>
      <c r="O17" s="58"/>
    </row>
    <row r="18" spans="1:15">
      <c r="A18" s="44" t="s">
        <v>11</v>
      </c>
      <c r="B18" s="37">
        <v>0</v>
      </c>
      <c r="C18" s="37">
        <f>'ks below'!B18</f>
        <v>0</v>
      </c>
      <c r="D18" s="37">
        <v>0</v>
      </c>
      <c r="E18" s="28">
        <f t="shared" si="0"/>
        <v>0</v>
      </c>
      <c r="F18" s="79">
        <v>0</v>
      </c>
      <c r="G18" s="28">
        <f>E18-F18-H18-K18</f>
        <v>0</v>
      </c>
      <c r="H18" s="37">
        <f>'ks abov'!H18+'ks below'!H18</f>
        <v>0</v>
      </c>
      <c r="I18" s="37">
        <f>'ks abov'!I18+'ks below'!I18</f>
        <v>0</v>
      </c>
      <c r="J18" s="28">
        <f>H18-I18-L18</f>
        <v>0</v>
      </c>
      <c r="K18" s="37">
        <f>'ks abov'!K18+'ks below'!K18</f>
        <v>0</v>
      </c>
      <c r="L18" s="37">
        <f>'ks abov'!L18+'ks below'!L18</f>
        <v>0</v>
      </c>
      <c r="M18" s="28">
        <f t="shared" si="1"/>
        <v>0</v>
      </c>
      <c r="N18" s="44">
        <f t="shared" si="2"/>
        <v>0</v>
      </c>
      <c r="O18" s="58"/>
    </row>
    <row r="19" spans="1:15">
      <c r="A19" s="44" t="s">
        <v>12</v>
      </c>
      <c r="B19" s="37">
        <f>'ks abov'!E19</f>
        <v>0</v>
      </c>
      <c r="C19" s="37">
        <f>'ks below'!B19</f>
        <v>0</v>
      </c>
      <c r="D19" s="37">
        <v>0</v>
      </c>
      <c r="E19" s="28">
        <f t="shared" si="0"/>
        <v>0</v>
      </c>
      <c r="F19" s="79">
        <v>0</v>
      </c>
      <c r="G19" s="28">
        <f>E19-F19-H19-K19</f>
        <v>0</v>
      </c>
      <c r="H19" s="37">
        <f>'ks abov'!H19+'ks below'!H19</f>
        <v>0</v>
      </c>
      <c r="I19" s="37">
        <f>'ks abov'!I19+'ks below'!I19</f>
        <v>0</v>
      </c>
      <c r="J19" s="28">
        <f>H19-I19-I15</f>
        <v>0</v>
      </c>
      <c r="K19" s="37">
        <f>'ks abov'!K19+'ks below'!K19</f>
        <v>0</v>
      </c>
      <c r="L19" s="37">
        <f>'ks abov'!L19+'ks below'!L19</f>
        <v>0</v>
      </c>
      <c r="M19" s="28">
        <f t="shared" si="1"/>
        <v>0</v>
      </c>
      <c r="N19" s="44">
        <f t="shared" si="2"/>
        <v>0</v>
      </c>
      <c r="O19" s="58"/>
    </row>
    <row r="20" spans="1:15">
      <c r="A20" s="44" t="s">
        <v>13</v>
      </c>
      <c r="B20" s="37">
        <f>'ks abov'!E20</f>
        <v>0</v>
      </c>
      <c r="C20" s="37">
        <f>'ks below'!B20</f>
        <v>801</v>
      </c>
      <c r="D20" s="37">
        <v>0</v>
      </c>
      <c r="E20" s="28">
        <f t="shared" si="0"/>
        <v>801</v>
      </c>
      <c r="F20" s="79">
        <v>0</v>
      </c>
      <c r="G20" s="28">
        <f t="shared" ref="G20:G27" si="3">E20-F20-H20-K20</f>
        <v>801</v>
      </c>
      <c r="H20" s="37">
        <f>'ks abov'!H20+'ks below'!H20</f>
        <v>0</v>
      </c>
      <c r="I20" s="37">
        <f>'ks abov'!I20+'ks below'!I20</f>
        <v>0</v>
      </c>
      <c r="J20" s="28">
        <f t="shared" ref="J20:J28" si="4">H20-I20-L20</f>
        <v>0</v>
      </c>
      <c r="K20" s="37">
        <f>'ks abov'!K20+'ks below'!K20</f>
        <v>0</v>
      </c>
      <c r="L20" s="37">
        <f>'ks abov'!L20+'ks below'!L20</f>
        <v>0</v>
      </c>
      <c r="M20" s="28">
        <f t="shared" si="1"/>
        <v>0</v>
      </c>
      <c r="N20" s="44">
        <f t="shared" si="2"/>
        <v>0</v>
      </c>
      <c r="O20" s="58"/>
    </row>
    <row r="21" spans="1:15">
      <c r="A21" s="44" t="s">
        <v>14</v>
      </c>
      <c r="B21" s="37">
        <f>'ks abov'!E21</f>
        <v>3943</v>
      </c>
      <c r="C21" s="37">
        <f>'ks below'!B21</f>
        <v>5904</v>
      </c>
      <c r="D21" s="37">
        <v>0</v>
      </c>
      <c r="E21" s="28">
        <f t="shared" si="0"/>
        <v>9847</v>
      </c>
      <c r="F21" s="79">
        <v>0</v>
      </c>
      <c r="G21" s="28">
        <f t="shared" si="3"/>
        <v>3819</v>
      </c>
      <c r="H21" s="37">
        <f>'ks abov'!H21+'ks below'!H21</f>
        <v>5657</v>
      </c>
      <c r="I21" s="37">
        <f>'ks abov'!I21+'ks below'!I21</f>
        <v>608</v>
      </c>
      <c r="J21" s="28">
        <f t="shared" si="4"/>
        <v>2868</v>
      </c>
      <c r="K21" s="37">
        <f>'ks abov'!K21+'ks below'!K21</f>
        <v>371</v>
      </c>
      <c r="L21" s="37">
        <f>'ks abov'!L21+'ks below'!L21</f>
        <v>2181</v>
      </c>
      <c r="M21" s="28">
        <f t="shared" si="1"/>
        <v>2552</v>
      </c>
      <c r="N21" s="44">
        <f t="shared" si="2"/>
        <v>6.5000000000000002E-2</v>
      </c>
      <c r="O21" s="58"/>
    </row>
    <row r="22" spans="1:15">
      <c r="A22" s="44" t="s">
        <v>15</v>
      </c>
      <c r="B22" s="37">
        <f>'ks abov'!E22</f>
        <v>7539</v>
      </c>
      <c r="C22" s="37">
        <f>'ks below'!B22</f>
        <v>13649</v>
      </c>
      <c r="D22" s="37">
        <v>0</v>
      </c>
      <c r="E22" s="28">
        <f t="shared" si="0"/>
        <v>21188</v>
      </c>
      <c r="F22" s="79">
        <v>0</v>
      </c>
      <c r="G22" s="28">
        <f t="shared" si="3"/>
        <v>2971</v>
      </c>
      <c r="H22" s="37">
        <f>'ks abov'!H22+'ks below'!H22</f>
        <v>16459</v>
      </c>
      <c r="I22" s="37">
        <f>'ks abov'!I22+'ks below'!I22</f>
        <v>1678</v>
      </c>
      <c r="J22" s="28">
        <f t="shared" si="4"/>
        <v>3497</v>
      </c>
      <c r="K22" s="37">
        <f>'ks abov'!K22+'ks below'!K22</f>
        <v>1758</v>
      </c>
      <c r="L22" s="37">
        <f>'ks abov'!L22+'ks below'!L22</f>
        <v>11284</v>
      </c>
      <c r="M22" s="28">
        <f t="shared" si="1"/>
        <v>13042</v>
      </c>
      <c r="N22" s="44">
        <f t="shared" si="2"/>
        <v>0.33</v>
      </c>
      <c r="O22" s="58"/>
    </row>
    <row r="23" spans="1:15">
      <c r="A23" s="44" t="s">
        <v>16</v>
      </c>
      <c r="B23" s="37">
        <f>'ks abov'!E23</f>
        <v>5258</v>
      </c>
      <c r="C23" s="37">
        <f>'ks below'!B23</f>
        <v>9377</v>
      </c>
      <c r="D23" s="37">
        <v>0</v>
      </c>
      <c r="E23" s="28">
        <f t="shared" si="0"/>
        <v>14635</v>
      </c>
      <c r="F23" s="79">
        <v>0</v>
      </c>
      <c r="G23" s="28">
        <f t="shared" si="3"/>
        <v>2641</v>
      </c>
      <c r="H23" s="37">
        <f>'ks abov'!H23+'ks below'!H23</f>
        <v>10926</v>
      </c>
      <c r="I23" s="37">
        <f>'ks abov'!I23+'ks below'!I23</f>
        <v>1286</v>
      </c>
      <c r="J23" s="28">
        <f t="shared" si="4"/>
        <v>2250</v>
      </c>
      <c r="K23" s="37">
        <f>'ks abov'!K23+'ks below'!K23</f>
        <v>1068</v>
      </c>
      <c r="L23" s="37">
        <f>'ks abov'!L23+'ks below'!L23</f>
        <v>7390</v>
      </c>
      <c r="M23" s="28">
        <f t="shared" si="1"/>
        <v>8458</v>
      </c>
      <c r="N23" s="44">
        <f t="shared" si="2"/>
        <v>0.214</v>
      </c>
      <c r="O23" s="58"/>
    </row>
    <row r="24" spans="1:15">
      <c r="A24" s="44" t="s">
        <v>17</v>
      </c>
      <c r="B24" s="37">
        <f>'ks abov'!E24</f>
        <v>267</v>
      </c>
      <c r="C24" s="37">
        <f>'ks below'!B24</f>
        <v>877</v>
      </c>
      <c r="D24" s="37">
        <v>0</v>
      </c>
      <c r="E24" s="28">
        <f t="shared" si="0"/>
        <v>1144</v>
      </c>
      <c r="F24" s="79">
        <v>0</v>
      </c>
      <c r="G24" s="28">
        <f t="shared" si="3"/>
        <v>164</v>
      </c>
      <c r="H24" s="37">
        <f>'ks abov'!H24+'ks below'!H24</f>
        <v>969</v>
      </c>
      <c r="I24" s="37">
        <f>'ks abov'!I24+'ks below'!I24</f>
        <v>102</v>
      </c>
      <c r="J24" s="28">
        <f t="shared" si="4"/>
        <v>444</v>
      </c>
      <c r="K24" s="37">
        <f>'ks abov'!K24+'ks below'!K24</f>
        <v>11</v>
      </c>
      <c r="L24" s="37">
        <f>'ks abov'!L24+'ks below'!L24</f>
        <v>423</v>
      </c>
      <c r="M24" s="28">
        <f t="shared" si="1"/>
        <v>434</v>
      </c>
      <c r="N24" s="44">
        <f t="shared" si="2"/>
        <v>1.0999999999999999E-2</v>
      </c>
      <c r="O24" s="58"/>
    </row>
    <row r="25" spans="1:15">
      <c r="A25" s="44" t="s">
        <v>18</v>
      </c>
      <c r="B25" s="37">
        <f>'ks abov'!E25</f>
        <v>0</v>
      </c>
      <c r="C25" s="37">
        <f>'ks below'!B25</f>
        <v>0</v>
      </c>
      <c r="D25" s="37">
        <v>0</v>
      </c>
      <c r="E25" s="28">
        <f t="shared" si="0"/>
        <v>0</v>
      </c>
      <c r="F25" s="79">
        <v>0</v>
      </c>
      <c r="G25" s="28">
        <f t="shared" si="3"/>
        <v>0</v>
      </c>
      <c r="H25" s="37">
        <f>'ks abov'!H25+'ks below'!H25</f>
        <v>0</v>
      </c>
      <c r="I25" s="37">
        <f>'ks abov'!I25+'ks below'!I25</f>
        <v>0</v>
      </c>
      <c r="J25" s="28">
        <f t="shared" si="4"/>
        <v>0</v>
      </c>
      <c r="K25" s="37">
        <f>'ks abov'!K25+'ks below'!K25</f>
        <v>0</v>
      </c>
      <c r="L25" s="37">
        <f>'ks abov'!L25+'ks below'!L25</f>
        <v>0</v>
      </c>
      <c r="M25" s="28">
        <f t="shared" si="1"/>
        <v>0</v>
      </c>
      <c r="N25" s="44">
        <f t="shared" si="2"/>
        <v>0</v>
      </c>
      <c r="O25" s="58"/>
    </row>
    <row r="26" spans="1:15">
      <c r="A26" s="44" t="s">
        <v>19</v>
      </c>
      <c r="B26" s="37">
        <f>'ks abov'!E26</f>
        <v>0</v>
      </c>
      <c r="C26" s="37">
        <f>'ks below'!B26</f>
        <v>0</v>
      </c>
      <c r="D26" s="37">
        <v>0</v>
      </c>
      <c r="E26" s="28">
        <f t="shared" si="0"/>
        <v>0</v>
      </c>
      <c r="F26" s="79">
        <v>0</v>
      </c>
      <c r="G26" s="28">
        <f t="shared" si="3"/>
        <v>0</v>
      </c>
      <c r="H26" s="37">
        <f>'ks abov'!H26+'ks below'!H26</f>
        <v>0</v>
      </c>
      <c r="I26" s="37">
        <f>'ks abov'!I26+'ks below'!I26</f>
        <v>0</v>
      </c>
      <c r="J26" s="28">
        <f t="shared" si="4"/>
        <v>0</v>
      </c>
      <c r="K26" s="37">
        <f>'ks abov'!K26+'ks below'!K26</f>
        <v>0</v>
      </c>
      <c r="L26" s="37">
        <f>'ks abov'!L26+'ks below'!L26</f>
        <v>0</v>
      </c>
      <c r="M26" s="28">
        <f t="shared" si="1"/>
        <v>0</v>
      </c>
      <c r="N26" s="44">
        <f t="shared" si="2"/>
        <v>0</v>
      </c>
      <c r="O26" s="58"/>
    </row>
    <row r="27" spans="1:15">
      <c r="A27" s="44" t="s">
        <v>20</v>
      </c>
      <c r="B27" s="37">
        <f>'ks abov'!E27</f>
        <v>0</v>
      </c>
      <c r="C27" s="37">
        <f>'ks below'!B27</f>
        <v>0</v>
      </c>
      <c r="D27" s="37">
        <v>0</v>
      </c>
      <c r="E27" s="28">
        <f t="shared" si="0"/>
        <v>0</v>
      </c>
      <c r="F27" s="79">
        <v>0</v>
      </c>
      <c r="G27" s="28">
        <f t="shared" si="3"/>
        <v>0</v>
      </c>
      <c r="H27" s="37">
        <f>'ks abov'!H27+'ks below'!H27</f>
        <v>0</v>
      </c>
      <c r="I27" s="37">
        <f>'ks abov'!I27+'ks below'!I27</f>
        <v>0</v>
      </c>
      <c r="J27" s="28">
        <f t="shared" si="4"/>
        <v>0</v>
      </c>
      <c r="K27" s="37">
        <f>'ks abov'!K27+'ks below'!K27</f>
        <v>0</v>
      </c>
      <c r="L27" s="37">
        <f>'ks abov'!L27+'ks below'!L27</f>
        <v>0</v>
      </c>
      <c r="M27" s="28">
        <f t="shared" si="1"/>
        <v>0</v>
      </c>
      <c r="N27" s="44">
        <f t="shared" si="2"/>
        <v>0</v>
      </c>
      <c r="O27" s="58"/>
    </row>
    <row r="28" spans="1:15" ht="15.6" thickBot="1">
      <c r="A28" s="44" t="s">
        <v>21</v>
      </c>
      <c r="B28" s="28">
        <f t="shared" ref="B28:I28" si="5">SUM(B16:B27)</f>
        <v>17007</v>
      </c>
      <c r="C28" s="28">
        <f t="shared" si="5"/>
        <v>30608</v>
      </c>
      <c r="D28" s="28">
        <f t="shared" si="5"/>
        <v>0</v>
      </c>
      <c r="E28" s="28">
        <f t="shared" si="5"/>
        <v>47615</v>
      </c>
      <c r="F28" s="28">
        <f t="shared" si="5"/>
        <v>0</v>
      </c>
      <c r="G28" s="28">
        <f t="shared" si="5"/>
        <v>10396</v>
      </c>
      <c r="H28" s="28">
        <f t="shared" si="5"/>
        <v>34011</v>
      </c>
      <c r="I28" s="28">
        <f t="shared" si="5"/>
        <v>3674</v>
      </c>
      <c r="J28" s="28">
        <f t="shared" si="4"/>
        <v>9059</v>
      </c>
      <c r="K28" s="28">
        <f>SUM(K16:K27)</f>
        <v>3208</v>
      </c>
      <c r="L28" s="28">
        <f>SUM(L16:L27)</f>
        <v>21278</v>
      </c>
      <c r="M28" s="28">
        <f>SUM(M16:M27)</f>
        <v>24486</v>
      </c>
      <c r="N28" s="80">
        <f t="shared" si="2"/>
        <v>0.62</v>
      </c>
      <c r="O28" s="58"/>
    </row>
    <row r="29" spans="1:15" ht="15.6" thickTop="1">
      <c r="A29" s="45" t="s">
        <v>22</v>
      </c>
      <c r="B29" s="45"/>
      <c r="C29" s="45"/>
      <c r="D29" s="45"/>
      <c r="E29" s="45">
        <f t="shared" ref="E29:M29" si="6">ROUND(+E28/$K$9,2)</f>
        <v>1.2</v>
      </c>
      <c r="F29" s="45">
        <f t="shared" si="6"/>
        <v>0</v>
      </c>
      <c r="G29" s="45">
        <f t="shared" si="6"/>
        <v>0.26</v>
      </c>
      <c r="H29" s="29">
        <f t="shared" si="6"/>
        <v>0.86</v>
      </c>
      <c r="I29" s="45">
        <f t="shared" si="6"/>
        <v>0.09</v>
      </c>
      <c r="J29" s="45">
        <f t="shared" si="6"/>
        <v>0.23</v>
      </c>
      <c r="K29" s="45">
        <f t="shared" si="6"/>
        <v>0.08</v>
      </c>
      <c r="L29" s="45">
        <f t="shared" si="6"/>
        <v>0.54</v>
      </c>
      <c r="M29" s="45">
        <f t="shared" si="6"/>
        <v>0.62</v>
      </c>
      <c r="N29" s="61"/>
      <c r="O29" s="58"/>
    </row>
    <row r="30" spans="1:15">
      <c r="A30" s="44" t="s">
        <v>23</v>
      </c>
      <c r="B30" s="44"/>
      <c r="C30" s="44"/>
      <c r="D30" s="44"/>
      <c r="E30" s="44">
        <f t="shared" ref="E30:M30" si="7">ROUND(+E28/$E$28*100,1)</f>
        <v>100</v>
      </c>
      <c r="F30" s="44">
        <f t="shared" si="7"/>
        <v>0</v>
      </c>
      <c r="G30" s="44">
        <f t="shared" si="7"/>
        <v>21.8</v>
      </c>
      <c r="H30" s="44">
        <f t="shared" si="7"/>
        <v>71.400000000000006</v>
      </c>
      <c r="I30" s="44">
        <f t="shared" si="7"/>
        <v>7.7</v>
      </c>
      <c r="J30" s="44">
        <f t="shared" si="7"/>
        <v>19</v>
      </c>
      <c r="K30" s="44">
        <f t="shared" si="7"/>
        <v>6.7</v>
      </c>
      <c r="L30" s="44">
        <f t="shared" si="7"/>
        <v>44.7</v>
      </c>
      <c r="M30" s="44">
        <f t="shared" si="7"/>
        <v>51.4</v>
      </c>
      <c r="N30" s="44"/>
      <c r="O30" s="58"/>
    </row>
    <row r="31" spans="1:15">
      <c r="A31" s="60" t="s">
        <v>24</v>
      </c>
      <c r="B31" s="60" t="s">
        <v>127</v>
      </c>
      <c r="C31" s="46"/>
      <c r="D31" s="46"/>
      <c r="E31" s="46"/>
      <c r="F31" s="46"/>
      <c r="G31" s="46"/>
      <c r="H31" s="46"/>
      <c r="I31" s="60" t="s">
        <v>63</v>
      </c>
      <c r="J31" s="46"/>
      <c r="K31" s="46"/>
      <c r="L31" s="46"/>
      <c r="M31" s="46"/>
      <c r="N31" s="46"/>
    </row>
    <row r="32" spans="1:15">
      <c r="A32" s="48"/>
      <c r="B32" s="48" t="s">
        <v>114</v>
      </c>
      <c r="C32" s="47"/>
      <c r="D32" s="47"/>
      <c r="E32" s="47"/>
      <c r="F32" s="47"/>
      <c r="G32" s="47"/>
      <c r="H32" s="47"/>
      <c r="I32" s="48" t="s">
        <v>64</v>
      </c>
      <c r="J32" s="47"/>
      <c r="K32" s="47"/>
      <c r="L32" s="47"/>
      <c r="M32" s="47"/>
      <c r="N32" s="47"/>
    </row>
    <row r="33" spans="1:15">
      <c r="A33" s="48"/>
      <c r="B33" s="48" t="s">
        <v>33</v>
      </c>
      <c r="C33" s="47"/>
      <c r="D33" s="47"/>
      <c r="E33" s="47"/>
      <c r="F33" s="47"/>
      <c r="G33" s="47"/>
      <c r="H33" s="47"/>
      <c r="I33" s="48" t="s">
        <v>65</v>
      </c>
      <c r="J33" s="47"/>
      <c r="K33" s="47"/>
      <c r="L33" s="47"/>
      <c r="M33" s="47"/>
      <c r="N33" s="47"/>
    </row>
    <row r="34" spans="1:15">
      <c r="A34" s="48"/>
      <c r="B34" s="48" t="s">
        <v>34</v>
      </c>
      <c r="C34" s="47"/>
      <c r="D34" s="47"/>
      <c r="E34" s="47"/>
      <c r="F34" s="47"/>
      <c r="G34" s="47"/>
      <c r="H34" s="47"/>
      <c r="I34" s="48" t="s">
        <v>66</v>
      </c>
      <c r="J34" s="47"/>
      <c r="K34" s="47"/>
      <c r="L34" s="47"/>
      <c r="M34" s="47"/>
      <c r="N34" s="47"/>
    </row>
    <row r="35" spans="1:15">
      <c r="A35" s="48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50"/>
    </row>
    <row r="36" spans="1:15">
      <c r="A36" s="49" t="s">
        <v>0</v>
      </c>
      <c r="B36" s="47"/>
      <c r="C36" s="47"/>
      <c r="D36" s="47"/>
      <c r="E36" s="47"/>
      <c r="F36" s="47"/>
      <c r="G36" s="47"/>
      <c r="H36" s="47"/>
      <c r="I36" s="48"/>
      <c r="J36" s="47"/>
      <c r="K36" s="47"/>
      <c r="L36" s="47"/>
      <c r="M36" s="47"/>
      <c r="N36" s="47"/>
    </row>
    <row r="37" spans="1:1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pans="1:15">
      <c r="E39" s="50"/>
      <c r="J39" s="50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N32" sqref="N32"/>
    </sheetView>
  </sheetViews>
  <sheetFormatPr defaultColWidth="9.6328125" defaultRowHeight="15"/>
  <cols>
    <col min="1" max="1" width="15.6328125" style="1" customWidth="1"/>
    <col min="2" max="14" width="7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100" t="s">
        <v>136</v>
      </c>
      <c r="C8" s="2"/>
      <c r="D8" s="2"/>
      <c r="E8" s="100" t="s">
        <v>0</v>
      </c>
      <c r="F8" s="2"/>
      <c r="G8" s="8" t="s">
        <v>54</v>
      </c>
      <c r="H8" s="2"/>
      <c r="I8" s="2" t="s">
        <v>100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1" t="s">
        <v>0</v>
      </c>
      <c r="L9" s="10"/>
      <c r="M9" s="9" t="s">
        <v>74</v>
      </c>
      <c r="N9" s="86">
        <v>2018</v>
      </c>
    </row>
    <row r="10" spans="1:15" ht="17.399999999999999">
      <c r="A10" s="9" t="s">
        <v>6</v>
      </c>
      <c r="B10" s="10" t="s">
        <v>99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23" spans="1:14" ht="22.8">
      <c r="A23" s="41"/>
      <c r="B23" s="41" t="s">
        <v>137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35" spans="1:15" ht="15.6">
      <c r="A35" s="4"/>
      <c r="B35" s="3"/>
      <c r="C35" s="3"/>
      <c r="D35" s="3"/>
      <c r="E35" s="3"/>
      <c r="F35" s="3"/>
      <c r="G35" s="3"/>
      <c r="H35" s="3"/>
      <c r="I35" s="22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3"/>
    </row>
    <row r="38" spans="1:15" ht="24" customHeight="1">
      <c r="E38" s="43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L22" sqref="L22"/>
    </sheetView>
  </sheetViews>
  <sheetFormatPr defaultColWidth="9.6328125" defaultRowHeight="15"/>
  <cols>
    <col min="1" max="1" width="15.6328125" style="51" customWidth="1"/>
    <col min="2" max="3" width="7.6328125" style="51" customWidth="1"/>
    <col min="4" max="4" width="8.08984375" style="51" customWidth="1"/>
    <col min="5" max="10" width="7.6328125" style="51" customWidth="1"/>
    <col min="11" max="11" width="8.08984375" style="51" customWidth="1"/>
    <col min="12" max="14" width="7.6328125" style="51" customWidth="1"/>
    <col min="15" max="15" width="3.81640625" style="51" customWidth="1"/>
    <col min="16" max="16384" width="9.63281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6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7.399999999999999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7.399999999999999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7.399999999999999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7.399999999999999">
      <c r="A8" s="55" t="s">
        <v>4</v>
      </c>
      <c r="B8" s="141" t="s">
        <v>129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7.399999999999999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6568</v>
      </c>
      <c r="L9" s="160" t="s">
        <v>0</v>
      </c>
      <c r="M9" s="65" t="s">
        <v>74</v>
      </c>
      <c r="N9" s="92">
        <v>2018</v>
      </c>
    </row>
    <row r="10" spans="1:15" ht="18" thickBot="1">
      <c r="A10" s="56" t="s">
        <v>6</v>
      </c>
      <c r="B10" s="142" t="s">
        <v>130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 ht="16.2" thickTop="1" thickBot="1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 ht="15.6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6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>
      <c r="A21" s="105" t="s">
        <v>14</v>
      </c>
      <c r="B21" s="78">
        <v>1241</v>
      </c>
      <c r="C21" s="107">
        <v>0</v>
      </c>
      <c r="D21" s="107">
        <v>0</v>
      </c>
      <c r="E21" s="108">
        <f t="shared" si="0"/>
        <v>1241</v>
      </c>
      <c r="F21" s="78">
        <v>17</v>
      </c>
      <c r="G21" s="108">
        <f t="shared" si="1"/>
        <v>1224</v>
      </c>
      <c r="H21" s="121">
        <f t="shared" si="2"/>
        <v>0</v>
      </c>
      <c r="I21" s="78">
        <v>0</v>
      </c>
      <c r="J21" s="108">
        <f t="shared" si="3"/>
        <v>0</v>
      </c>
      <c r="K21" s="78">
        <v>0</v>
      </c>
      <c r="L21" s="78">
        <v>0</v>
      </c>
      <c r="M21" s="122">
        <f t="shared" si="4"/>
        <v>0</v>
      </c>
      <c r="N21" s="123">
        <f t="shared" si="5"/>
        <v>0</v>
      </c>
      <c r="O21" s="15"/>
    </row>
    <row r="22" spans="1:15">
      <c r="A22" s="105" t="s">
        <v>15</v>
      </c>
      <c r="B22" s="78">
        <v>6722</v>
      </c>
      <c r="C22" s="107">
        <v>0</v>
      </c>
      <c r="D22" s="107">
        <v>0</v>
      </c>
      <c r="E22" s="108">
        <f t="shared" si="0"/>
        <v>6722</v>
      </c>
      <c r="F22" s="78">
        <v>363</v>
      </c>
      <c r="G22" s="108">
        <f t="shared" si="1"/>
        <v>4764</v>
      </c>
      <c r="H22" s="121">
        <f t="shared" si="2"/>
        <v>847</v>
      </c>
      <c r="I22" s="78">
        <v>0</v>
      </c>
      <c r="J22" s="108">
        <f t="shared" si="3"/>
        <v>0</v>
      </c>
      <c r="K22" s="78">
        <v>748</v>
      </c>
      <c r="L22" s="78">
        <v>847</v>
      </c>
      <c r="M22" s="122">
        <f t="shared" si="4"/>
        <v>1595</v>
      </c>
      <c r="N22" s="123">
        <f t="shared" si="5"/>
        <v>0.24299999999999999</v>
      </c>
      <c r="O22" s="15"/>
    </row>
    <row r="23" spans="1:15">
      <c r="A23" s="105" t="s">
        <v>16</v>
      </c>
      <c r="B23" s="78">
        <v>5385</v>
      </c>
      <c r="C23" s="107">
        <v>0</v>
      </c>
      <c r="D23" s="107">
        <v>0</v>
      </c>
      <c r="E23" s="108">
        <f t="shared" si="0"/>
        <v>5385</v>
      </c>
      <c r="F23" s="78">
        <v>225</v>
      </c>
      <c r="G23" s="108">
        <f t="shared" si="1"/>
        <v>2910</v>
      </c>
      <c r="H23" s="121">
        <f t="shared" si="2"/>
        <v>1256</v>
      </c>
      <c r="I23" s="78">
        <v>0</v>
      </c>
      <c r="J23" s="108">
        <f t="shared" si="3"/>
        <v>0</v>
      </c>
      <c r="K23" s="78">
        <v>994</v>
      </c>
      <c r="L23" s="78">
        <v>1256</v>
      </c>
      <c r="M23" s="122">
        <f t="shared" si="4"/>
        <v>2250</v>
      </c>
      <c r="N23" s="123">
        <f t="shared" si="5"/>
        <v>0.34300000000000003</v>
      </c>
      <c r="O23" s="15"/>
    </row>
    <row r="24" spans="1:15">
      <c r="A24" s="105" t="s">
        <v>17</v>
      </c>
      <c r="B24" s="78">
        <v>947</v>
      </c>
      <c r="C24" s="107">
        <v>0</v>
      </c>
      <c r="D24" s="107">
        <v>0</v>
      </c>
      <c r="E24" s="108">
        <f t="shared" si="0"/>
        <v>947</v>
      </c>
      <c r="F24" s="78">
        <v>12</v>
      </c>
      <c r="G24" s="108">
        <f t="shared" si="1"/>
        <v>516</v>
      </c>
      <c r="H24" s="121">
        <f t="shared" si="2"/>
        <v>265</v>
      </c>
      <c r="I24" s="78">
        <v>0</v>
      </c>
      <c r="J24" s="108">
        <f t="shared" si="3"/>
        <v>0</v>
      </c>
      <c r="K24" s="78">
        <v>154</v>
      </c>
      <c r="L24" s="78">
        <v>265</v>
      </c>
      <c r="M24" s="122">
        <f t="shared" si="4"/>
        <v>419</v>
      </c>
      <c r="N24" s="123">
        <f t="shared" si="5"/>
        <v>6.4000000000000001E-2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6" thickBot="1">
      <c r="A28" s="105" t="s">
        <v>21</v>
      </c>
      <c r="B28" s="124">
        <f>SUM(B16:B27)</f>
        <v>14295</v>
      </c>
      <c r="C28" s="124">
        <f>SUM(C16:C27)</f>
        <v>0</v>
      </c>
      <c r="D28" s="124">
        <f>SUM(D16:D27)</f>
        <v>0</v>
      </c>
      <c r="E28" s="124">
        <f>SUM(E16:E27)</f>
        <v>14295</v>
      </c>
      <c r="F28" s="124">
        <f>SUM(F16:F27)</f>
        <v>617</v>
      </c>
      <c r="G28" s="124">
        <f t="shared" si="1"/>
        <v>9414</v>
      </c>
      <c r="H28" s="124">
        <f>SUM(H16:H27)</f>
        <v>2368</v>
      </c>
      <c r="I28" s="124">
        <f>SUM(I16:I27)</f>
        <v>0</v>
      </c>
      <c r="J28" s="124">
        <f t="shared" si="3"/>
        <v>0</v>
      </c>
      <c r="K28" s="124">
        <f>SUM(K16:K27)</f>
        <v>1896</v>
      </c>
      <c r="L28" s="124">
        <f>SUM(L16:L27)</f>
        <v>2368</v>
      </c>
      <c r="M28" s="125">
        <f>SUM(M16:M27)</f>
        <v>4264</v>
      </c>
      <c r="N28" s="126">
        <f t="shared" si="5"/>
        <v>0.64900000000000002</v>
      </c>
      <c r="O28" s="15"/>
    </row>
    <row r="29" spans="1:15" ht="15.6" thickTop="1">
      <c r="A29" s="103" t="s">
        <v>22</v>
      </c>
      <c r="B29" s="127"/>
      <c r="C29" s="127"/>
      <c r="D29" s="127"/>
      <c r="E29" s="127">
        <f t="shared" ref="E29:M29" si="6">ROUND(+E28/$K$9,2)</f>
        <v>2.1800000000000002</v>
      </c>
      <c r="F29" s="127">
        <f t="shared" si="6"/>
        <v>0.09</v>
      </c>
      <c r="G29" s="127">
        <f t="shared" si="6"/>
        <v>1.43</v>
      </c>
      <c r="H29" s="127">
        <f t="shared" si="6"/>
        <v>0.36</v>
      </c>
      <c r="I29" s="127">
        <f t="shared" si="6"/>
        <v>0</v>
      </c>
      <c r="J29" s="127">
        <f t="shared" si="6"/>
        <v>0</v>
      </c>
      <c r="K29" s="127">
        <f t="shared" si="6"/>
        <v>0.28999999999999998</v>
      </c>
      <c r="L29" s="127">
        <f t="shared" si="6"/>
        <v>0.36</v>
      </c>
      <c r="M29" s="128">
        <f t="shared" si="6"/>
        <v>0.65</v>
      </c>
      <c r="N29" s="129"/>
      <c r="O29" s="15"/>
    </row>
    <row r="30" spans="1:15" ht="15.6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4.3161944735921649</v>
      </c>
      <c r="G30" s="113">
        <f t="shared" si="7"/>
        <v>65.855194123819516</v>
      </c>
      <c r="H30" s="113">
        <f t="shared" si="7"/>
        <v>16.565232598810773</v>
      </c>
      <c r="I30" s="113">
        <f t="shared" si="7"/>
        <v>0</v>
      </c>
      <c r="J30" s="113">
        <f t="shared" si="7"/>
        <v>0</v>
      </c>
      <c r="K30" s="113">
        <f t="shared" si="7"/>
        <v>13.263378803777545</v>
      </c>
      <c r="L30" s="113">
        <f t="shared" si="7"/>
        <v>16.565232598810773</v>
      </c>
      <c r="M30" s="131">
        <f t="shared" si="7"/>
        <v>29.828611402588319</v>
      </c>
      <c r="N30" s="123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2" zoomScale="87" zoomScaleNormal="87" workbookViewId="0">
      <selection activeCell="M23" sqref="M23"/>
    </sheetView>
  </sheetViews>
  <sheetFormatPr defaultColWidth="9.6328125" defaultRowHeight="15"/>
  <cols>
    <col min="1" max="1" width="15.6328125" style="51" customWidth="1"/>
    <col min="2" max="3" width="7.6328125" style="51" customWidth="1"/>
    <col min="4" max="4" width="8.08984375" style="51" customWidth="1"/>
    <col min="5" max="10" width="7.6328125" style="51" customWidth="1"/>
    <col min="11" max="11" width="8.08984375" style="51" customWidth="1"/>
    <col min="12" max="14" width="7.6328125" style="51" customWidth="1"/>
    <col min="15" max="15" width="3.81640625" style="51" customWidth="1"/>
    <col min="16" max="16384" width="9.63281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6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7.399999999999999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7.399999999999999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7.399999999999999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7.399999999999999">
      <c r="A8" s="55" t="s">
        <v>4</v>
      </c>
      <c r="B8" s="141" t="s">
        <v>83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7.399999999999999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3591</v>
      </c>
      <c r="L9" s="57"/>
      <c r="M9" s="65" t="s">
        <v>74</v>
      </c>
      <c r="N9" s="92">
        <v>2018</v>
      </c>
    </row>
    <row r="10" spans="1:15" ht="18" thickBot="1">
      <c r="A10" s="56" t="s">
        <v>6</v>
      </c>
      <c r="B10" s="142" t="s">
        <v>84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 ht="16.2" thickTop="1" thickBot="1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 ht="15.6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6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65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65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65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471</v>
      </c>
      <c r="C19" s="165">
        <v>0</v>
      </c>
      <c r="D19" s="107">
        <v>0</v>
      </c>
      <c r="E19" s="108">
        <f t="shared" si="0"/>
        <v>471</v>
      </c>
      <c r="F19" s="78">
        <v>34</v>
      </c>
      <c r="G19" s="108">
        <f t="shared" si="1"/>
        <v>437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2488</v>
      </c>
      <c r="C20" s="165">
        <v>0</v>
      </c>
      <c r="D20" s="107">
        <v>0</v>
      </c>
      <c r="E20" s="108">
        <f t="shared" si="0"/>
        <v>2488</v>
      </c>
      <c r="F20" s="78">
        <v>222</v>
      </c>
      <c r="G20" s="108">
        <f t="shared" si="1"/>
        <v>2218</v>
      </c>
      <c r="H20" s="121">
        <f t="shared" si="2"/>
        <v>9</v>
      </c>
      <c r="I20" s="78">
        <v>0</v>
      </c>
      <c r="J20" s="108">
        <f t="shared" si="3"/>
        <v>0</v>
      </c>
      <c r="K20" s="78">
        <v>39</v>
      </c>
      <c r="L20" s="78">
        <v>9</v>
      </c>
      <c r="M20" s="122">
        <f t="shared" si="4"/>
        <v>48</v>
      </c>
      <c r="N20" s="123">
        <f t="shared" si="5"/>
        <v>1.2999999999999999E-2</v>
      </c>
      <c r="O20" s="15"/>
    </row>
    <row r="21" spans="1:15">
      <c r="A21" s="105" t="s">
        <v>14</v>
      </c>
      <c r="B21" s="78">
        <v>1619</v>
      </c>
      <c r="C21" s="165">
        <v>3</v>
      </c>
      <c r="D21" s="107">
        <v>0</v>
      </c>
      <c r="E21" s="108">
        <f t="shared" si="0"/>
        <v>1622</v>
      </c>
      <c r="F21" s="78">
        <v>483</v>
      </c>
      <c r="G21" s="108">
        <f t="shared" si="1"/>
        <v>1019</v>
      </c>
      <c r="H21" s="121">
        <f t="shared" si="2"/>
        <v>59</v>
      </c>
      <c r="I21" s="78">
        <v>0</v>
      </c>
      <c r="J21" s="108">
        <f t="shared" si="3"/>
        <v>0</v>
      </c>
      <c r="K21" s="78">
        <v>61</v>
      </c>
      <c r="L21" s="78">
        <v>59</v>
      </c>
      <c r="M21" s="122">
        <f t="shared" si="4"/>
        <v>120</v>
      </c>
      <c r="N21" s="123">
        <f t="shared" si="5"/>
        <v>3.3000000000000002E-2</v>
      </c>
      <c r="O21" s="15"/>
    </row>
    <row r="22" spans="1:15">
      <c r="A22" s="105" t="s">
        <v>15</v>
      </c>
      <c r="B22" s="78">
        <v>1687</v>
      </c>
      <c r="C22" s="165">
        <v>110</v>
      </c>
      <c r="D22" s="107">
        <v>0</v>
      </c>
      <c r="E22" s="108">
        <f t="shared" si="0"/>
        <v>1797</v>
      </c>
      <c r="F22" s="78">
        <v>656</v>
      </c>
      <c r="G22" s="108">
        <f t="shared" si="1"/>
        <v>654</v>
      </c>
      <c r="H22" s="121">
        <f t="shared" si="2"/>
        <v>254</v>
      </c>
      <c r="I22" s="78">
        <v>0</v>
      </c>
      <c r="J22" s="108">
        <f t="shared" si="3"/>
        <v>0</v>
      </c>
      <c r="K22" s="78">
        <v>233</v>
      </c>
      <c r="L22" s="78">
        <v>254</v>
      </c>
      <c r="M22" s="122">
        <f t="shared" si="4"/>
        <v>487</v>
      </c>
      <c r="N22" s="123">
        <f t="shared" si="5"/>
        <v>0.13600000000000001</v>
      </c>
      <c r="O22" s="15"/>
    </row>
    <row r="23" spans="1:15">
      <c r="A23" s="105" t="s">
        <v>16</v>
      </c>
      <c r="B23" s="78">
        <v>2168</v>
      </c>
      <c r="C23" s="165">
        <v>4</v>
      </c>
      <c r="D23" s="107">
        <v>0</v>
      </c>
      <c r="E23" s="108">
        <f t="shared" si="0"/>
        <v>2172</v>
      </c>
      <c r="F23" s="78">
        <v>698</v>
      </c>
      <c r="G23" s="108">
        <f t="shared" si="1"/>
        <v>512</v>
      </c>
      <c r="H23" s="121">
        <f t="shared" si="2"/>
        <v>556</v>
      </c>
      <c r="I23" s="78">
        <v>0</v>
      </c>
      <c r="J23" s="108">
        <f t="shared" si="3"/>
        <v>0</v>
      </c>
      <c r="K23" s="78">
        <v>406</v>
      </c>
      <c r="L23" s="78">
        <v>556</v>
      </c>
      <c r="M23" s="122">
        <f t="shared" si="4"/>
        <v>962</v>
      </c>
      <c r="N23" s="123">
        <f t="shared" si="5"/>
        <v>0.26800000000000002</v>
      </c>
      <c r="O23" s="15"/>
    </row>
    <row r="24" spans="1:15">
      <c r="A24" s="105" t="s">
        <v>17</v>
      </c>
      <c r="B24" s="78">
        <v>739</v>
      </c>
      <c r="C24" s="165">
        <v>0</v>
      </c>
      <c r="D24" s="107">
        <v>0</v>
      </c>
      <c r="E24" s="108">
        <f t="shared" si="0"/>
        <v>739</v>
      </c>
      <c r="F24" s="78">
        <v>384</v>
      </c>
      <c r="G24" s="108">
        <f t="shared" si="1"/>
        <v>239</v>
      </c>
      <c r="H24" s="121">
        <f t="shared" si="2"/>
        <v>106</v>
      </c>
      <c r="I24" s="78">
        <v>0</v>
      </c>
      <c r="J24" s="108">
        <f t="shared" si="3"/>
        <v>0</v>
      </c>
      <c r="K24" s="78">
        <v>10</v>
      </c>
      <c r="L24" s="78">
        <v>106</v>
      </c>
      <c r="M24" s="122">
        <f t="shared" si="4"/>
        <v>116</v>
      </c>
      <c r="N24" s="123">
        <f t="shared" si="5"/>
        <v>3.2000000000000001E-2</v>
      </c>
      <c r="O24" s="15"/>
    </row>
    <row r="25" spans="1:15">
      <c r="A25" s="105" t="s">
        <v>18</v>
      </c>
      <c r="B25" s="78">
        <v>0</v>
      </c>
      <c r="C25" s="165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65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65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6" thickBot="1">
      <c r="A28" s="105" t="s">
        <v>21</v>
      </c>
      <c r="B28" s="124">
        <f>SUM(B16:B27)</f>
        <v>9172</v>
      </c>
      <c r="C28" s="124">
        <f>SUM(C16:C27)</f>
        <v>117</v>
      </c>
      <c r="D28" s="124">
        <f>SUM(D16:D27)</f>
        <v>0</v>
      </c>
      <c r="E28" s="124">
        <f>SUM(E16:E27)</f>
        <v>9289</v>
      </c>
      <c r="F28" s="124">
        <f>SUM(F16:F27)</f>
        <v>2477</v>
      </c>
      <c r="G28" s="124">
        <f t="shared" si="1"/>
        <v>5079</v>
      </c>
      <c r="H28" s="124">
        <f>SUM(H16:H27)</f>
        <v>984</v>
      </c>
      <c r="I28" s="124">
        <f>SUM(I16:I27)</f>
        <v>0</v>
      </c>
      <c r="J28" s="124">
        <f t="shared" si="3"/>
        <v>0</v>
      </c>
      <c r="K28" s="124">
        <f>SUM(K16:K27)</f>
        <v>749</v>
      </c>
      <c r="L28" s="124">
        <f>SUM(L16:L27)</f>
        <v>984</v>
      </c>
      <c r="M28" s="125">
        <f>SUM(M16:M27)</f>
        <v>1733</v>
      </c>
      <c r="N28" s="126">
        <f t="shared" si="5"/>
        <v>0.48299999999999998</v>
      </c>
      <c r="O28" s="15"/>
    </row>
    <row r="29" spans="1:15" ht="15.6" thickTop="1">
      <c r="A29" s="103" t="s">
        <v>22</v>
      </c>
      <c r="B29" s="127"/>
      <c r="C29" s="127"/>
      <c r="D29" s="127"/>
      <c r="E29" s="127">
        <f t="shared" ref="E29:M29" si="6">ROUND(+E28/$K$9,2)</f>
        <v>2.59</v>
      </c>
      <c r="F29" s="127">
        <f t="shared" si="6"/>
        <v>0.69</v>
      </c>
      <c r="G29" s="127">
        <f t="shared" si="6"/>
        <v>1.41</v>
      </c>
      <c r="H29" s="127">
        <f t="shared" si="6"/>
        <v>0.27</v>
      </c>
      <c r="I29" s="127">
        <f t="shared" si="6"/>
        <v>0</v>
      </c>
      <c r="J29" s="127">
        <f t="shared" si="6"/>
        <v>0</v>
      </c>
      <c r="K29" s="127">
        <f t="shared" si="6"/>
        <v>0.21</v>
      </c>
      <c r="L29" s="127">
        <f t="shared" si="6"/>
        <v>0.27</v>
      </c>
      <c r="M29" s="128">
        <f t="shared" si="6"/>
        <v>0.48</v>
      </c>
      <c r="N29" s="129"/>
      <c r="O29" s="15"/>
    </row>
    <row r="30" spans="1:15" ht="15.6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26.66594897190225</v>
      </c>
      <c r="G30" s="113">
        <f t="shared" si="7"/>
        <v>54.677575627085794</v>
      </c>
      <c r="H30" s="113">
        <f t="shared" si="7"/>
        <v>10.593174722790396</v>
      </c>
      <c r="I30" s="113">
        <f t="shared" si="7"/>
        <v>0</v>
      </c>
      <c r="J30" s="113">
        <f t="shared" si="7"/>
        <v>0</v>
      </c>
      <c r="K30" s="113">
        <f t="shared" si="7"/>
        <v>8.0633006782215517</v>
      </c>
      <c r="L30" s="113">
        <f t="shared" si="7"/>
        <v>10.593174722790396</v>
      </c>
      <c r="M30" s="131">
        <f t="shared" si="7"/>
        <v>18.656475401011949</v>
      </c>
      <c r="N30" s="123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8" spans="1:15" ht="24.6">
      <c r="B38" s="158"/>
      <c r="C38" s="157"/>
      <c r="D38" s="157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4" zoomScale="87" zoomScaleNormal="87" workbookViewId="0">
      <selection activeCell="J39" sqref="J39"/>
    </sheetView>
  </sheetViews>
  <sheetFormatPr defaultColWidth="9.6328125" defaultRowHeight="15"/>
  <cols>
    <col min="1" max="1" width="15.6328125" style="51" customWidth="1"/>
    <col min="2" max="3" width="7.6328125" style="51" customWidth="1"/>
    <col min="4" max="4" width="8.08984375" style="51" customWidth="1"/>
    <col min="5" max="10" width="7.6328125" style="51" customWidth="1"/>
    <col min="11" max="11" width="8.08984375" style="51" customWidth="1"/>
    <col min="12" max="14" width="7.6328125" style="51" customWidth="1"/>
    <col min="15" max="15" width="3.81640625" style="51" customWidth="1"/>
    <col min="16" max="16384" width="9.63281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6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7.399999999999999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7.399999999999999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7.399999999999999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7.399999999999999">
      <c r="A8" s="55" t="s">
        <v>4</v>
      </c>
      <c r="B8" s="47" t="s">
        <v>132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7.399999999999999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0</v>
      </c>
      <c r="L9" s="57"/>
      <c r="M9" s="65" t="s">
        <v>74</v>
      </c>
      <c r="N9" s="92">
        <v>2018</v>
      </c>
    </row>
    <row r="10" spans="1:15" ht="17.399999999999999">
      <c r="A10" s="56" t="s">
        <v>6</v>
      </c>
      <c r="B10" s="57" t="s">
        <v>133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6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 t="e">
        <f t="shared" ref="N16:N28" si="5">ROUND(+M16/$K$9,3)</f>
        <v>#DIV/0!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 t="e">
        <f t="shared" si="5"/>
        <v>#DIV/0!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 t="e">
        <f t="shared" si="5"/>
        <v>#DIV/0!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 t="e">
        <f t="shared" si="5"/>
        <v>#DIV/0!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 t="e">
        <f t="shared" si="5"/>
        <v>#DIV/0!</v>
      </c>
      <c r="O20" s="15"/>
    </row>
    <row r="21" spans="1:15">
      <c r="A21" s="105" t="s">
        <v>14</v>
      </c>
      <c r="B21" s="78">
        <v>0</v>
      </c>
      <c r="C21" s="107">
        <v>0</v>
      </c>
      <c r="D21" s="107">
        <v>0</v>
      </c>
      <c r="E21" s="108">
        <f t="shared" si="0"/>
        <v>0</v>
      </c>
      <c r="F21" s="78">
        <v>0</v>
      </c>
      <c r="G21" s="108">
        <f t="shared" si="1"/>
        <v>0</v>
      </c>
      <c r="H21" s="121">
        <f t="shared" si="2"/>
        <v>0</v>
      </c>
      <c r="I21" s="78">
        <v>0</v>
      </c>
      <c r="J21" s="108">
        <f t="shared" si="3"/>
        <v>0</v>
      </c>
      <c r="K21" s="78">
        <v>0</v>
      </c>
      <c r="L21" s="78">
        <v>0</v>
      </c>
      <c r="M21" s="122">
        <f t="shared" si="4"/>
        <v>0</v>
      </c>
      <c r="N21" s="123" t="e">
        <f t="shared" si="5"/>
        <v>#DIV/0!</v>
      </c>
      <c r="O21" s="15"/>
    </row>
    <row r="22" spans="1:15">
      <c r="A22" s="105" t="s">
        <v>15</v>
      </c>
      <c r="B22" s="78">
        <v>0</v>
      </c>
      <c r="C22" s="107">
        <v>0</v>
      </c>
      <c r="D22" s="107">
        <v>0</v>
      </c>
      <c r="E22" s="108">
        <f t="shared" si="0"/>
        <v>0</v>
      </c>
      <c r="F22" s="78">
        <v>0</v>
      </c>
      <c r="G22" s="108">
        <f t="shared" si="1"/>
        <v>0</v>
      </c>
      <c r="H22" s="121">
        <f t="shared" si="2"/>
        <v>0</v>
      </c>
      <c r="I22" s="78">
        <v>0</v>
      </c>
      <c r="J22" s="108">
        <f t="shared" si="3"/>
        <v>0</v>
      </c>
      <c r="K22" s="78">
        <v>0</v>
      </c>
      <c r="L22" s="78">
        <v>0</v>
      </c>
      <c r="M22" s="122">
        <f t="shared" si="4"/>
        <v>0</v>
      </c>
      <c r="N22" s="123" t="e">
        <f t="shared" si="5"/>
        <v>#DIV/0!</v>
      </c>
      <c r="O22" s="15"/>
    </row>
    <row r="23" spans="1:15">
      <c r="A23" s="105" t="s">
        <v>16</v>
      </c>
      <c r="B23" s="78">
        <v>0</v>
      </c>
      <c r="C23" s="107">
        <v>0</v>
      </c>
      <c r="D23" s="107">
        <v>0</v>
      </c>
      <c r="E23" s="108">
        <f t="shared" si="0"/>
        <v>0</v>
      </c>
      <c r="F23" s="78">
        <v>0</v>
      </c>
      <c r="G23" s="108">
        <f t="shared" si="1"/>
        <v>0</v>
      </c>
      <c r="H23" s="121">
        <f t="shared" si="2"/>
        <v>0</v>
      </c>
      <c r="I23" s="78">
        <v>0</v>
      </c>
      <c r="J23" s="108">
        <f t="shared" si="3"/>
        <v>0</v>
      </c>
      <c r="K23" s="78">
        <v>0</v>
      </c>
      <c r="L23" s="78">
        <v>0</v>
      </c>
      <c r="M23" s="122">
        <f t="shared" si="4"/>
        <v>0</v>
      </c>
      <c r="N23" s="123" t="e">
        <f t="shared" si="5"/>
        <v>#DIV/0!</v>
      </c>
      <c r="O23" s="15"/>
    </row>
    <row r="24" spans="1:15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121">
        <f t="shared" si="2"/>
        <v>0</v>
      </c>
      <c r="I24" s="78">
        <v>0</v>
      </c>
      <c r="J24" s="108">
        <f t="shared" si="3"/>
        <v>0</v>
      </c>
      <c r="K24" s="78">
        <v>0</v>
      </c>
      <c r="L24" s="78">
        <v>0</v>
      </c>
      <c r="M24" s="122">
        <f t="shared" si="4"/>
        <v>0</v>
      </c>
      <c r="N24" s="123" t="e">
        <f t="shared" si="5"/>
        <v>#DIV/0!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 t="e">
        <f t="shared" si="5"/>
        <v>#DIV/0!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 t="e">
        <f t="shared" si="5"/>
        <v>#DIV/0!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 t="e">
        <f t="shared" si="5"/>
        <v>#DIV/0!</v>
      </c>
      <c r="O27" s="15"/>
    </row>
    <row r="28" spans="1:15" ht="15.6" thickBot="1">
      <c r="A28" s="105" t="s">
        <v>21</v>
      </c>
      <c r="B28" s="124">
        <f>SUM(B16:B27)</f>
        <v>0</v>
      </c>
      <c r="C28" s="124">
        <f>SUM(C16:C27)</f>
        <v>0</v>
      </c>
      <c r="D28" s="124">
        <f>SUM(D16:D27)</f>
        <v>0</v>
      </c>
      <c r="E28" s="124">
        <f>SUM(E16:E27)</f>
        <v>0</v>
      </c>
      <c r="F28" s="124">
        <f>SUM(F16:F27)</f>
        <v>0</v>
      </c>
      <c r="G28" s="124">
        <f t="shared" si="1"/>
        <v>0</v>
      </c>
      <c r="H28" s="124">
        <f>SUM(H16:H27)</f>
        <v>0</v>
      </c>
      <c r="I28" s="124">
        <f>SUM(I16:I27)</f>
        <v>0</v>
      </c>
      <c r="J28" s="124">
        <f t="shared" si="3"/>
        <v>0</v>
      </c>
      <c r="K28" s="124">
        <f>SUM(K16:K27)</f>
        <v>0</v>
      </c>
      <c r="L28" s="124">
        <f>SUM(L16:L27)</f>
        <v>0</v>
      </c>
      <c r="M28" s="125">
        <f>SUM(M16:M27)</f>
        <v>0</v>
      </c>
      <c r="N28" s="126" t="e">
        <f t="shared" si="5"/>
        <v>#DIV/0!</v>
      </c>
      <c r="O28" s="15"/>
    </row>
    <row r="29" spans="1:15" ht="15.6" thickTop="1">
      <c r="A29" s="103" t="s">
        <v>22</v>
      </c>
      <c r="B29" s="127"/>
      <c r="C29" s="127"/>
      <c r="D29" s="127"/>
      <c r="E29" s="127" t="e">
        <f t="shared" ref="E29:M29" si="6">ROUND(+E28/$K$9,2)</f>
        <v>#DIV/0!</v>
      </c>
      <c r="F29" s="127" t="e">
        <f t="shared" si="6"/>
        <v>#DIV/0!</v>
      </c>
      <c r="G29" s="127" t="e">
        <f t="shared" si="6"/>
        <v>#DIV/0!</v>
      </c>
      <c r="H29" s="127" t="e">
        <f t="shared" si="6"/>
        <v>#DIV/0!</v>
      </c>
      <c r="I29" s="127" t="e">
        <f t="shared" si="6"/>
        <v>#DIV/0!</v>
      </c>
      <c r="J29" s="127" t="e">
        <f t="shared" si="6"/>
        <v>#DIV/0!</v>
      </c>
      <c r="K29" s="127" t="e">
        <f t="shared" si="6"/>
        <v>#DIV/0!</v>
      </c>
      <c r="L29" s="127" t="e">
        <f t="shared" si="6"/>
        <v>#DIV/0!</v>
      </c>
      <c r="M29" s="128" t="e">
        <f t="shared" si="6"/>
        <v>#DIV/0!</v>
      </c>
      <c r="N29" s="129"/>
      <c r="O29" s="15"/>
    </row>
    <row r="30" spans="1:15" ht="15.6" thickBot="1">
      <c r="A30" s="105" t="s">
        <v>23</v>
      </c>
      <c r="B30" s="130"/>
      <c r="C30" s="113"/>
      <c r="D30" s="113"/>
      <c r="E30" s="113" t="e">
        <f t="shared" ref="E30:M30" si="7">E28/$E$28*100</f>
        <v>#DIV/0!</v>
      </c>
      <c r="F30" s="113" t="e">
        <f t="shared" si="7"/>
        <v>#DIV/0!</v>
      </c>
      <c r="G30" s="113" t="e">
        <f t="shared" si="7"/>
        <v>#DIV/0!</v>
      </c>
      <c r="H30" s="113" t="e">
        <f t="shared" si="7"/>
        <v>#DIV/0!</v>
      </c>
      <c r="I30" s="113" t="e">
        <f t="shared" si="7"/>
        <v>#DIV/0!</v>
      </c>
      <c r="J30" s="113" t="e">
        <f t="shared" si="7"/>
        <v>#DIV/0!</v>
      </c>
      <c r="K30" s="113" t="e">
        <f t="shared" si="7"/>
        <v>#DIV/0!</v>
      </c>
      <c r="L30" s="113" t="e">
        <f t="shared" si="7"/>
        <v>#DIV/0!</v>
      </c>
      <c r="M30" s="131" t="e">
        <f t="shared" si="7"/>
        <v>#DIV/0!</v>
      </c>
      <c r="N30" s="123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9" spans="1:15" ht="30">
      <c r="B39" s="171" t="s">
        <v>138</v>
      </c>
      <c r="C39" s="171"/>
      <c r="D39" s="171"/>
      <c r="E39" s="171"/>
      <c r="F39" s="171"/>
      <c r="G39" s="171"/>
      <c r="H39" s="171"/>
      <c r="I39" s="171"/>
      <c r="J39" s="171"/>
      <c r="K39" s="171"/>
      <c r="L39" s="171"/>
    </row>
  </sheetData>
  <phoneticPr fontId="0" type="noConversion"/>
  <pageMargins left="0.5" right="0.5" top="0.5" bottom="0.5" header="0" footer="0"/>
  <pageSetup scale="7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showOutlineSymbols="0" topLeftCell="B1" zoomScale="87" zoomScaleNormal="87" workbookViewId="0">
      <selection activeCell="T30" sqref="T30"/>
    </sheetView>
  </sheetViews>
  <sheetFormatPr defaultColWidth="9.6328125" defaultRowHeight="15"/>
  <cols>
    <col min="1" max="1" width="15.6328125" style="1" customWidth="1"/>
    <col min="2" max="4" width="7.6328125" style="1" customWidth="1"/>
    <col min="5" max="5" width="8.81640625" style="1" customWidth="1"/>
    <col min="6" max="6" width="7.6328125" style="1" customWidth="1"/>
    <col min="7" max="7" width="8.90625" style="1" customWidth="1"/>
    <col min="8" max="10" width="7.6328125" style="1" customWidth="1"/>
    <col min="11" max="11" width="8.08984375" style="1" customWidth="1"/>
    <col min="12" max="14" width="7.6328125" style="1" customWidth="1"/>
    <col min="15" max="15" width="3.81640625" style="1" customWidth="1"/>
    <col min="16" max="16384" width="9.63281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ht="15.6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ht="17.399999999999999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</row>
    <row r="4" spans="1:15" ht="17.399999999999999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 t="s">
        <v>0</v>
      </c>
    </row>
    <row r="5" spans="1:15" ht="17.399999999999999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"/>
      <c r="N7" s="7"/>
    </row>
    <row r="8" spans="1:15" ht="17.399999999999999">
      <c r="A8" s="8" t="s">
        <v>4</v>
      </c>
      <c r="B8" s="100" t="s">
        <v>91</v>
      </c>
      <c r="C8" s="100"/>
      <c r="D8" s="100"/>
      <c r="E8" s="100"/>
      <c r="F8" s="100"/>
      <c r="G8" s="8" t="s">
        <v>54</v>
      </c>
      <c r="H8" s="100"/>
      <c r="I8" s="100" t="s">
        <v>85</v>
      </c>
      <c r="J8" s="100"/>
      <c r="K8" s="100"/>
      <c r="L8" s="100"/>
      <c r="M8" s="119"/>
      <c r="N8" s="119"/>
    </row>
    <row r="9" spans="1:15" ht="17.399999999999999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6">
        <v>12461</v>
      </c>
      <c r="L9" s="102"/>
      <c r="M9" s="12" t="s">
        <v>74</v>
      </c>
      <c r="N9" s="77">
        <v>2018</v>
      </c>
    </row>
    <row r="10" spans="1:15" ht="18" thickBot="1">
      <c r="A10" s="9" t="s">
        <v>6</v>
      </c>
      <c r="B10" s="102" t="s">
        <v>84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3"/>
      <c r="N10" s="13"/>
    </row>
    <row r="11" spans="1:15" ht="16.2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20" t="s">
        <v>75</v>
      </c>
      <c r="N11" s="120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92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4"/>
      <c r="B13" s="21" t="s">
        <v>28</v>
      </c>
      <c r="C13" s="21" t="s">
        <v>28</v>
      </c>
      <c r="D13" s="21" t="s">
        <v>93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94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95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1963</v>
      </c>
      <c r="C20" s="107">
        <v>0</v>
      </c>
      <c r="D20" s="107">
        <v>0</v>
      </c>
      <c r="E20" s="108">
        <f t="shared" si="0"/>
        <v>1963</v>
      </c>
      <c r="F20" s="78">
        <v>84</v>
      </c>
      <c r="G20" s="108">
        <f t="shared" si="1"/>
        <v>1879</v>
      </c>
      <c r="H20" s="121">
        <f>L20</f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>
      <c r="A21" s="105" t="s">
        <v>14</v>
      </c>
      <c r="B21" s="78">
        <v>4374</v>
      </c>
      <c r="C21" s="107">
        <v>0</v>
      </c>
      <c r="D21" s="107">
        <v>0</v>
      </c>
      <c r="E21" s="108">
        <f t="shared" si="0"/>
        <v>4374</v>
      </c>
      <c r="F21" s="78">
        <v>420</v>
      </c>
      <c r="G21" s="108">
        <f t="shared" si="1"/>
        <v>3490</v>
      </c>
      <c r="H21" s="121">
        <f t="shared" si="2"/>
        <v>179</v>
      </c>
      <c r="I21" s="78">
        <v>0</v>
      </c>
      <c r="J21" s="108">
        <f t="shared" si="3"/>
        <v>0</v>
      </c>
      <c r="K21" s="78">
        <v>285</v>
      </c>
      <c r="L21" s="78">
        <v>179</v>
      </c>
      <c r="M21" s="122">
        <f t="shared" si="4"/>
        <v>464</v>
      </c>
      <c r="N21" s="123">
        <f t="shared" si="5"/>
        <v>3.6999999999999998E-2</v>
      </c>
      <c r="O21" s="15"/>
    </row>
    <row r="22" spans="1:15">
      <c r="A22" s="105" t="s">
        <v>15</v>
      </c>
      <c r="B22" s="78">
        <v>6153</v>
      </c>
      <c r="C22" s="107">
        <v>0</v>
      </c>
      <c r="D22" s="107">
        <v>0</v>
      </c>
      <c r="E22" s="108">
        <f t="shared" si="0"/>
        <v>6153</v>
      </c>
      <c r="F22" s="78">
        <v>695</v>
      </c>
      <c r="G22" s="108">
        <f t="shared" si="1"/>
        <v>2836</v>
      </c>
      <c r="H22" s="121">
        <f t="shared" si="2"/>
        <v>1214</v>
      </c>
      <c r="I22" s="78">
        <v>0</v>
      </c>
      <c r="J22" s="108">
        <f t="shared" si="3"/>
        <v>0</v>
      </c>
      <c r="K22" s="78">
        <v>1408</v>
      </c>
      <c r="L22" s="78">
        <v>1214</v>
      </c>
      <c r="M22" s="122">
        <f t="shared" si="4"/>
        <v>2622</v>
      </c>
      <c r="N22" s="123">
        <f t="shared" si="5"/>
        <v>0.21</v>
      </c>
      <c r="O22" s="15"/>
    </row>
    <row r="23" spans="1:15">
      <c r="A23" s="105" t="s">
        <v>16</v>
      </c>
      <c r="B23" s="78">
        <v>7003</v>
      </c>
      <c r="C23" s="107">
        <v>0</v>
      </c>
      <c r="D23" s="107">
        <v>0</v>
      </c>
      <c r="E23" s="108">
        <f t="shared" si="0"/>
        <v>7003</v>
      </c>
      <c r="F23" s="78">
        <v>699</v>
      </c>
      <c r="G23" s="108">
        <f t="shared" si="1"/>
        <v>2391</v>
      </c>
      <c r="H23" s="121">
        <f t="shared" si="2"/>
        <v>1858</v>
      </c>
      <c r="I23" s="78">
        <v>0</v>
      </c>
      <c r="J23" s="108">
        <f t="shared" si="3"/>
        <v>0</v>
      </c>
      <c r="K23" s="78">
        <v>2055</v>
      </c>
      <c r="L23" s="78">
        <v>1858</v>
      </c>
      <c r="M23" s="122">
        <f t="shared" si="4"/>
        <v>3913</v>
      </c>
      <c r="N23" s="123">
        <f t="shared" si="5"/>
        <v>0.314</v>
      </c>
      <c r="O23" s="15"/>
    </row>
    <row r="24" spans="1:15">
      <c r="A24" s="105" t="s">
        <v>17</v>
      </c>
      <c r="B24" s="78">
        <v>1512</v>
      </c>
      <c r="C24" s="107">
        <v>0</v>
      </c>
      <c r="D24" s="107">
        <v>0</v>
      </c>
      <c r="E24" s="108">
        <f t="shared" si="0"/>
        <v>1512</v>
      </c>
      <c r="F24" s="78">
        <v>409</v>
      </c>
      <c r="G24" s="108">
        <f t="shared" si="1"/>
        <v>867</v>
      </c>
      <c r="H24" s="121">
        <f t="shared" si="2"/>
        <v>132</v>
      </c>
      <c r="I24" s="78">
        <v>0</v>
      </c>
      <c r="J24" s="108">
        <f t="shared" si="3"/>
        <v>0</v>
      </c>
      <c r="K24" s="78">
        <v>104</v>
      </c>
      <c r="L24" s="78">
        <v>132</v>
      </c>
      <c r="M24" s="122">
        <f t="shared" si="4"/>
        <v>236</v>
      </c>
      <c r="N24" s="123">
        <f t="shared" si="5"/>
        <v>1.9E-2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6" thickBot="1">
      <c r="A28" s="105" t="s">
        <v>21</v>
      </c>
      <c r="B28" s="124">
        <f>SUM(B16:B27)</f>
        <v>21005</v>
      </c>
      <c r="C28" s="124">
        <f>SUM(C16:C27)</f>
        <v>0</v>
      </c>
      <c r="D28" s="124">
        <f>SUM(D16:D27)</f>
        <v>0</v>
      </c>
      <c r="E28" s="124">
        <f>SUM(E16:E27)</f>
        <v>21005</v>
      </c>
      <c r="F28" s="124">
        <f>SUM(F16:F27)</f>
        <v>2307</v>
      </c>
      <c r="G28" s="124">
        <f t="shared" si="1"/>
        <v>11463</v>
      </c>
      <c r="H28" s="124">
        <f>SUM(H16:H27)</f>
        <v>3383</v>
      </c>
      <c r="I28" s="124">
        <f>SUM(I16:I27)</f>
        <v>0</v>
      </c>
      <c r="J28" s="124">
        <f t="shared" si="3"/>
        <v>0</v>
      </c>
      <c r="K28" s="124">
        <f>SUM(K16:K27)</f>
        <v>3852</v>
      </c>
      <c r="L28" s="124">
        <f>SUM(L16:L27)</f>
        <v>3383</v>
      </c>
      <c r="M28" s="125">
        <f>SUM(M16:M27)</f>
        <v>7235</v>
      </c>
      <c r="N28" s="126">
        <f t="shared" si="5"/>
        <v>0.58099999999999996</v>
      </c>
      <c r="O28" s="15"/>
    </row>
    <row r="29" spans="1:15" ht="15.6" thickTop="1">
      <c r="A29" s="103" t="s">
        <v>22</v>
      </c>
      <c r="B29" s="127"/>
      <c r="C29" s="127"/>
      <c r="D29" s="127"/>
      <c r="E29" s="127">
        <f t="shared" ref="E29:M29" si="6">ROUND(+E28/$K$9,2)</f>
        <v>1.69</v>
      </c>
      <c r="F29" s="127">
        <f t="shared" si="6"/>
        <v>0.19</v>
      </c>
      <c r="G29" s="127">
        <f t="shared" si="6"/>
        <v>0.92</v>
      </c>
      <c r="H29" s="127">
        <f t="shared" si="6"/>
        <v>0.27</v>
      </c>
      <c r="I29" s="127">
        <f t="shared" si="6"/>
        <v>0</v>
      </c>
      <c r="J29" s="127">
        <f t="shared" si="6"/>
        <v>0</v>
      </c>
      <c r="K29" s="127">
        <f t="shared" si="6"/>
        <v>0.31</v>
      </c>
      <c r="L29" s="127">
        <f t="shared" si="6"/>
        <v>0.27</v>
      </c>
      <c r="M29" s="128">
        <f t="shared" si="6"/>
        <v>0.57999999999999996</v>
      </c>
      <c r="N29" s="129"/>
      <c r="O29" s="15"/>
    </row>
    <row r="30" spans="1:15" ht="15.6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10.983099262080458</v>
      </c>
      <c r="G30" s="113">
        <f t="shared" si="7"/>
        <v>54.572720780766481</v>
      </c>
      <c r="H30" s="113">
        <f t="shared" si="7"/>
        <v>16.105689121637706</v>
      </c>
      <c r="I30" s="113">
        <f t="shared" si="7"/>
        <v>0</v>
      </c>
      <c r="J30" s="113">
        <f t="shared" si="7"/>
        <v>0</v>
      </c>
      <c r="K30" s="113">
        <f t="shared" si="7"/>
        <v>18.338490835515351</v>
      </c>
      <c r="L30" s="113">
        <f t="shared" si="7"/>
        <v>16.105689121637706</v>
      </c>
      <c r="M30" s="131">
        <f t="shared" si="7"/>
        <v>34.444179957153061</v>
      </c>
      <c r="N30" s="123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</row>
    <row r="38" spans="1:15">
      <c r="A38" s="100"/>
      <c r="B38" s="101"/>
      <c r="C38" s="101" t="s">
        <v>0</v>
      </c>
      <c r="D38" s="101" t="s">
        <v>0</v>
      </c>
      <c r="E38" s="118" t="s">
        <v>0</v>
      </c>
      <c r="F38" s="101"/>
      <c r="G38" s="101"/>
      <c r="H38" s="101"/>
      <c r="I38" s="101"/>
      <c r="J38" s="101"/>
      <c r="K38" s="101"/>
      <c r="L38" s="101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G27" sqref="G27"/>
    </sheetView>
  </sheetViews>
  <sheetFormatPr defaultColWidth="9.6328125" defaultRowHeight="15"/>
  <cols>
    <col min="1" max="1" width="15.6328125" style="1" customWidth="1"/>
    <col min="2" max="4" width="7.6328125" style="1" customWidth="1"/>
    <col min="5" max="5" width="8.453125" style="1" customWidth="1"/>
    <col min="6" max="6" width="7.90625" style="1" customWidth="1"/>
    <col min="7" max="7" width="8.36328125" style="1" customWidth="1"/>
    <col min="8" max="14" width="7.6328125" style="1" customWidth="1"/>
    <col min="15" max="15" width="3.81640625" style="1" customWidth="1"/>
    <col min="16" max="16384" width="9.63281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ht="15.6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ht="17.399999999999999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" t="s">
        <v>0</v>
      </c>
    </row>
    <row r="4" spans="1:15" ht="17.399999999999999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</row>
    <row r="5" spans="1:15" ht="17.399999999999999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"/>
      <c r="N7" s="7"/>
    </row>
    <row r="8" spans="1:15" ht="17.399999999999999">
      <c r="A8" s="8" t="s">
        <v>4</v>
      </c>
      <c r="B8" s="100" t="s">
        <v>101</v>
      </c>
      <c r="C8" s="100"/>
      <c r="D8" s="100"/>
      <c r="E8" s="100"/>
      <c r="F8" s="100"/>
      <c r="G8" s="8" t="s">
        <v>54</v>
      </c>
      <c r="H8" s="100"/>
      <c r="I8" s="100" t="s">
        <v>85</v>
      </c>
      <c r="J8" s="100"/>
      <c r="K8" s="100"/>
      <c r="L8" s="100"/>
      <c r="M8" s="119"/>
      <c r="N8" s="119"/>
    </row>
    <row r="9" spans="1:15" ht="17.399999999999999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6">
        <v>22620</v>
      </c>
      <c r="L9" s="102"/>
      <c r="M9" s="12" t="s">
        <v>74</v>
      </c>
      <c r="N9" s="77">
        <v>2018</v>
      </c>
    </row>
    <row r="10" spans="1:15" ht="18" thickBot="1">
      <c r="A10" s="9" t="s">
        <v>6</v>
      </c>
      <c r="B10" s="102" t="s">
        <v>102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3"/>
      <c r="N10" s="13"/>
    </row>
    <row r="11" spans="1:15" ht="16.2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20" t="s">
        <v>75</v>
      </c>
      <c r="N11" s="120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5" t="s">
        <v>9</v>
      </c>
      <c r="B16" s="78">
        <v>0</v>
      </c>
      <c r="C16" s="165">
        <v>0</v>
      </c>
      <c r="D16" s="165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65">
        <v>0</v>
      </c>
      <c r="D17" s="165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65">
        <v>0</v>
      </c>
      <c r="D18" s="165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471</v>
      </c>
      <c r="C19" s="165">
        <v>0</v>
      </c>
      <c r="D19" s="165">
        <v>0</v>
      </c>
      <c r="E19" s="108">
        <f t="shared" si="0"/>
        <v>471</v>
      </c>
      <c r="F19" s="78">
        <v>34</v>
      </c>
      <c r="G19" s="108">
        <f t="shared" si="1"/>
        <v>437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4451</v>
      </c>
      <c r="C20" s="165">
        <v>0</v>
      </c>
      <c r="D20" s="165">
        <v>0</v>
      </c>
      <c r="E20" s="108">
        <f t="shared" si="0"/>
        <v>4451</v>
      </c>
      <c r="F20" s="78">
        <v>306</v>
      </c>
      <c r="G20" s="108">
        <f t="shared" si="1"/>
        <v>4097</v>
      </c>
      <c r="H20" s="121">
        <f t="shared" si="2"/>
        <v>9</v>
      </c>
      <c r="I20" s="78">
        <v>0</v>
      </c>
      <c r="J20" s="108">
        <f t="shared" si="3"/>
        <v>0</v>
      </c>
      <c r="K20" s="78">
        <v>39</v>
      </c>
      <c r="L20" s="78">
        <v>9</v>
      </c>
      <c r="M20" s="122">
        <f t="shared" si="4"/>
        <v>48</v>
      </c>
      <c r="N20" s="123">
        <f t="shared" si="5"/>
        <v>2E-3</v>
      </c>
      <c r="O20" s="15"/>
    </row>
    <row r="21" spans="1:15">
      <c r="A21" s="105" t="s">
        <v>14</v>
      </c>
      <c r="B21" s="78">
        <v>7234</v>
      </c>
      <c r="C21" s="165">
        <v>3</v>
      </c>
      <c r="D21" s="165">
        <v>0</v>
      </c>
      <c r="E21" s="108">
        <f t="shared" si="0"/>
        <v>7237</v>
      </c>
      <c r="F21" s="78">
        <v>920</v>
      </c>
      <c r="G21" s="108">
        <f t="shared" si="1"/>
        <v>5733</v>
      </c>
      <c r="H21" s="121">
        <f t="shared" si="2"/>
        <v>238</v>
      </c>
      <c r="I21" s="78">
        <v>0</v>
      </c>
      <c r="J21" s="108">
        <f t="shared" si="3"/>
        <v>0</v>
      </c>
      <c r="K21" s="78">
        <v>346</v>
      </c>
      <c r="L21" s="78">
        <v>238</v>
      </c>
      <c r="M21" s="122">
        <f t="shared" si="4"/>
        <v>584</v>
      </c>
      <c r="N21" s="123">
        <f t="shared" si="5"/>
        <v>2.5999999999999999E-2</v>
      </c>
      <c r="O21" s="15"/>
    </row>
    <row r="22" spans="1:15">
      <c r="A22" s="105" t="s">
        <v>15</v>
      </c>
      <c r="B22" s="78">
        <v>14562</v>
      </c>
      <c r="C22" s="165">
        <v>110</v>
      </c>
      <c r="D22" s="165">
        <v>0</v>
      </c>
      <c r="E22" s="108">
        <f t="shared" si="0"/>
        <v>14672</v>
      </c>
      <c r="F22" s="78">
        <v>1714</v>
      </c>
      <c r="G22" s="108">
        <f t="shared" si="1"/>
        <v>8254</v>
      </c>
      <c r="H22" s="121">
        <f t="shared" si="2"/>
        <v>2315</v>
      </c>
      <c r="I22" s="78">
        <v>0</v>
      </c>
      <c r="J22" s="108">
        <f t="shared" si="3"/>
        <v>0</v>
      </c>
      <c r="K22" s="78">
        <v>2389</v>
      </c>
      <c r="L22" s="78">
        <v>2315</v>
      </c>
      <c r="M22" s="122">
        <f t="shared" si="4"/>
        <v>4704</v>
      </c>
      <c r="N22" s="123">
        <f t="shared" si="5"/>
        <v>0.20799999999999999</v>
      </c>
      <c r="O22" s="15"/>
    </row>
    <row r="23" spans="1:15">
      <c r="A23" s="105" t="s">
        <v>16</v>
      </c>
      <c r="B23" s="78">
        <v>14556</v>
      </c>
      <c r="C23" s="165">
        <v>4</v>
      </c>
      <c r="D23" s="165">
        <v>0</v>
      </c>
      <c r="E23" s="108">
        <f t="shared" si="0"/>
        <v>14560</v>
      </c>
      <c r="F23" s="78">
        <v>1622</v>
      </c>
      <c r="G23" s="108">
        <f t="shared" si="1"/>
        <v>5813</v>
      </c>
      <c r="H23" s="121">
        <f t="shared" si="2"/>
        <v>3670</v>
      </c>
      <c r="I23" s="78">
        <v>0</v>
      </c>
      <c r="J23" s="108">
        <f t="shared" si="3"/>
        <v>0</v>
      </c>
      <c r="K23" s="78">
        <v>3455</v>
      </c>
      <c r="L23" s="78">
        <v>3670</v>
      </c>
      <c r="M23" s="122">
        <f t="shared" si="4"/>
        <v>7125</v>
      </c>
      <c r="N23" s="123">
        <f t="shared" si="5"/>
        <v>0.315</v>
      </c>
      <c r="O23" s="15"/>
    </row>
    <row r="24" spans="1:15">
      <c r="A24" s="105" t="s">
        <v>17</v>
      </c>
      <c r="B24" s="78">
        <v>3198</v>
      </c>
      <c r="C24" s="165">
        <v>0</v>
      </c>
      <c r="D24" s="165">
        <v>0</v>
      </c>
      <c r="E24" s="108">
        <f t="shared" si="0"/>
        <v>3198</v>
      </c>
      <c r="F24" s="78">
        <v>805</v>
      </c>
      <c r="G24" s="108">
        <f t="shared" si="1"/>
        <v>1622</v>
      </c>
      <c r="H24" s="121">
        <f t="shared" si="2"/>
        <v>503</v>
      </c>
      <c r="I24" s="78">
        <v>0</v>
      </c>
      <c r="J24" s="108">
        <f t="shared" si="3"/>
        <v>0</v>
      </c>
      <c r="K24" s="78">
        <v>268</v>
      </c>
      <c r="L24" s="78">
        <v>503</v>
      </c>
      <c r="M24" s="122">
        <f t="shared" si="4"/>
        <v>771</v>
      </c>
      <c r="N24" s="123">
        <f t="shared" si="5"/>
        <v>3.4000000000000002E-2</v>
      </c>
      <c r="O24" s="15"/>
    </row>
    <row r="25" spans="1:15">
      <c r="A25" s="105" t="s">
        <v>18</v>
      </c>
      <c r="B25" s="78">
        <v>0</v>
      </c>
      <c r="C25" s="165">
        <v>0</v>
      </c>
      <c r="D25" s="165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65">
        <v>0</v>
      </c>
      <c r="D26" s="165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65">
        <v>0</v>
      </c>
      <c r="D27" s="165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6" thickBot="1">
      <c r="A28" s="105" t="s">
        <v>21</v>
      </c>
      <c r="B28" s="124">
        <f>SUM(B16:B27)</f>
        <v>44472</v>
      </c>
      <c r="C28" s="168">
        <f>SUM(C16:C27)</f>
        <v>117</v>
      </c>
      <c r="D28" s="168">
        <f>SUM(D16:D27)</f>
        <v>0</v>
      </c>
      <c r="E28" s="124">
        <f>SUM(E16:E27)</f>
        <v>44589</v>
      </c>
      <c r="F28" s="124">
        <f>SUM(F16:F27)</f>
        <v>5401</v>
      </c>
      <c r="G28" s="124">
        <f t="shared" si="1"/>
        <v>25956</v>
      </c>
      <c r="H28" s="124">
        <f>SUM(H16:H27)</f>
        <v>6735</v>
      </c>
      <c r="I28" s="124">
        <f>SUM(I16:I27)</f>
        <v>0</v>
      </c>
      <c r="J28" s="124">
        <f t="shared" si="3"/>
        <v>0</v>
      </c>
      <c r="K28" s="124">
        <f>SUM(K16:K27)</f>
        <v>6497</v>
      </c>
      <c r="L28" s="124">
        <f>SUM(L16:L27)</f>
        <v>6735</v>
      </c>
      <c r="M28" s="125">
        <f>SUM(M16:M27)</f>
        <v>13232</v>
      </c>
      <c r="N28" s="126">
        <f t="shared" si="5"/>
        <v>0.58499999999999996</v>
      </c>
      <c r="O28" s="15"/>
    </row>
    <row r="29" spans="1:15" ht="15.6" thickTop="1">
      <c r="A29" s="103" t="s">
        <v>22</v>
      </c>
      <c r="B29" s="127"/>
      <c r="C29" s="127"/>
      <c r="D29" s="127"/>
      <c r="E29" s="127">
        <f t="shared" ref="E29:M29" si="6">ROUND(+E28/$K$9,2)</f>
        <v>1.97</v>
      </c>
      <c r="F29" s="127">
        <f t="shared" si="6"/>
        <v>0.24</v>
      </c>
      <c r="G29" s="127">
        <f t="shared" si="6"/>
        <v>1.1499999999999999</v>
      </c>
      <c r="H29" s="127">
        <f t="shared" si="6"/>
        <v>0.3</v>
      </c>
      <c r="I29" s="127">
        <f t="shared" si="6"/>
        <v>0</v>
      </c>
      <c r="J29" s="127">
        <f t="shared" si="6"/>
        <v>0</v>
      </c>
      <c r="K29" s="127">
        <f t="shared" si="6"/>
        <v>0.28999999999999998</v>
      </c>
      <c r="L29" s="127">
        <f t="shared" si="6"/>
        <v>0.3</v>
      </c>
      <c r="M29" s="128">
        <f t="shared" si="6"/>
        <v>0.57999999999999996</v>
      </c>
      <c r="N29" s="129"/>
      <c r="O29" s="15"/>
    </row>
    <row r="30" spans="1:15" ht="15.6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12.112852945793806</v>
      </c>
      <c r="G30" s="113">
        <f t="shared" si="7"/>
        <v>58.211666554531384</v>
      </c>
      <c r="H30" s="113">
        <f t="shared" si="7"/>
        <v>15.104622216241673</v>
      </c>
      <c r="I30" s="113">
        <f t="shared" si="7"/>
        <v>0</v>
      </c>
      <c r="J30" s="113">
        <f t="shared" si="7"/>
        <v>0</v>
      </c>
      <c r="K30" s="113">
        <f t="shared" si="7"/>
        <v>14.570858283433132</v>
      </c>
      <c r="L30" s="113">
        <f t="shared" si="7"/>
        <v>15.104622216241673</v>
      </c>
      <c r="M30" s="131">
        <f t="shared" si="7"/>
        <v>29.675480499674805</v>
      </c>
      <c r="N30" s="123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K24" sqref="K24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104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11130</v>
      </c>
      <c r="L9" s="10"/>
      <c r="M9" s="9" t="s">
        <v>74</v>
      </c>
      <c r="N9" s="86">
        <v>2018</v>
      </c>
    </row>
    <row r="10" spans="1:15" ht="17.399999999999999">
      <c r="A10" s="9" t="s">
        <v>6</v>
      </c>
      <c r="B10" s="10" t="s">
        <v>105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78">
        <v>2063</v>
      </c>
      <c r="C21" s="107">
        <v>0</v>
      </c>
      <c r="D21" s="107">
        <v>0</v>
      </c>
      <c r="E21" s="108">
        <f t="shared" si="0"/>
        <v>2063</v>
      </c>
      <c r="F21" s="78">
        <v>120</v>
      </c>
      <c r="G21" s="108">
        <f t="shared" si="1"/>
        <v>1895</v>
      </c>
      <c r="H21" s="78">
        <v>0</v>
      </c>
      <c r="I21" s="78">
        <v>0</v>
      </c>
      <c r="J21" s="108">
        <f t="shared" si="2"/>
        <v>0</v>
      </c>
      <c r="K21" s="78">
        <v>48</v>
      </c>
      <c r="L21" s="78">
        <v>0</v>
      </c>
      <c r="M21" s="108">
        <f t="shared" si="3"/>
        <v>48</v>
      </c>
      <c r="N21" s="105">
        <f t="shared" si="4"/>
        <v>4.0000000000000001E-3</v>
      </c>
      <c r="O21" s="15"/>
    </row>
    <row r="22" spans="1:15">
      <c r="A22" s="105" t="s">
        <v>15</v>
      </c>
      <c r="B22" s="78">
        <v>9207</v>
      </c>
      <c r="C22" s="107">
        <v>0</v>
      </c>
      <c r="D22" s="107">
        <v>0</v>
      </c>
      <c r="E22" s="108">
        <f t="shared" si="0"/>
        <v>9207</v>
      </c>
      <c r="F22" s="78">
        <v>1088</v>
      </c>
      <c r="G22" s="108">
        <f t="shared" si="1"/>
        <v>5299</v>
      </c>
      <c r="H22" s="78">
        <v>0</v>
      </c>
      <c r="I22" s="78">
        <v>0</v>
      </c>
      <c r="J22" s="108">
        <f t="shared" si="2"/>
        <v>0</v>
      </c>
      <c r="K22" s="78">
        <v>2820</v>
      </c>
      <c r="L22" s="78">
        <v>0</v>
      </c>
      <c r="M22" s="108">
        <f t="shared" si="3"/>
        <v>2820</v>
      </c>
      <c r="N22" s="105">
        <f t="shared" si="4"/>
        <v>0.253</v>
      </c>
      <c r="O22" s="15"/>
    </row>
    <row r="23" spans="1:15">
      <c r="A23" s="105" t="s">
        <v>16</v>
      </c>
      <c r="B23" s="78">
        <v>4510</v>
      </c>
      <c r="C23" s="107">
        <v>0</v>
      </c>
      <c r="D23" s="107">
        <v>0</v>
      </c>
      <c r="E23" s="108">
        <f t="shared" si="0"/>
        <v>4510</v>
      </c>
      <c r="F23" s="78">
        <v>856</v>
      </c>
      <c r="G23" s="108">
        <f t="shared" si="1"/>
        <v>1908</v>
      </c>
      <c r="H23" s="78">
        <v>0</v>
      </c>
      <c r="I23" s="78">
        <v>0</v>
      </c>
      <c r="J23" s="108">
        <f t="shared" si="2"/>
        <v>0</v>
      </c>
      <c r="K23" s="78">
        <v>1746</v>
      </c>
      <c r="L23" s="78">
        <v>0</v>
      </c>
      <c r="M23" s="108">
        <f t="shared" si="3"/>
        <v>1746</v>
      </c>
      <c r="N23" s="105">
        <f t="shared" si="4"/>
        <v>0.157</v>
      </c>
      <c r="O23" s="15"/>
    </row>
    <row r="24" spans="1:15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  <c r="O27" s="15"/>
    </row>
    <row r="28" spans="1:15" ht="15.6" thickBot="1">
      <c r="A28" s="139" t="s">
        <v>21</v>
      </c>
      <c r="B28" s="124">
        <f>SUM(B16:B27)</f>
        <v>15780</v>
      </c>
      <c r="C28" s="124">
        <f>SUM(C16:C27)</f>
        <v>0</v>
      </c>
      <c r="D28" s="124">
        <f>SUM(D16:D27)</f>
        <v>0</v>
      </c>
      <c r="E28" s="124">
        <f>SUM(E16:E27)</f>
        <v>15780</v>
      </c>
      <c r="F28" s="124">
        <f>SUM(F16:F27)</f>
        <v>2064</v>
      </c>
      <c r="G28" s="124">
        <f t="shared" si="1"/>
        <v>9102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4614</v>
      </c>
      <c r="L28" s="124">
        <f>SUM(L16:L27)</f>
        <v>0</v>
      </c>
      <c r="M28" s="124">
        <f>SUM(M16:M27)</f>
        <v>4614</v>
      </c>
      <c r="N28" s="111">
        <f t="shared" si="4"/>
        <v>0.41499999999999998</v>
      </c>
      <c r="O28" s="15"/>
    </row>
    <row r="29" spans="1:15" ht="15.6" thickTop="1">
      <c r="A29" s="104" t="s">
        <v>22</v>
      </c>
      <c r="B29" s="104"/>
      <c r="C29" s="104"/>
      <c r="D29" s="104"/>
      <c r="E29" s="127">
        <f t="shared" ref="E29:M29" si="5">ROUND(+E28/$K$9,2)</f>
        <v>1.42</v>
      </c>
      <c r="F29" s="127">
        <f t="shared" si="5"/>
        <v>0.19</v>
      </c>
      <c r="G29" s="127">
        <f t="shared" si="5"/>
        <v>0.82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0.41</v>
      </c>
      <c r="L29" s="127">
        <f t="shared" si="5"/>
        <v>0</v>
      </c>
      <c r="M29" s="127">
        <f t="shared" si="5"/>
        <v>0.41</v>
      </c>
      <c r="N29" s="104"/>
      <c r="O29" s="15"/>
    </row>
    <row r="30" spans="1:15" ht="15.6" thickBot="1">
      <c r="A30" s="105" t="s">
        <v>23</v>
      </c>
      <c r="B30" s="105"/>
      <c r="C30" s="105"/>
      <c r="D30" s="105"/>
      <c r="E30" s="113">
        <f t="shared" ref="E30:M30" si="6">ROUND(+E28/$E$28*100,1)</f>
        <v>100</v>
      </c>
      <c r="F30" s="113">
        <f t="shared" si="6"/>
        <v>13.1</v>
      </c>
      <c r="G30" s="113">
        <f t="shared" si="6"/>
        <v>57.7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29.2</v>
      </c>
      <c r="L30" s="113">
        <f t="shared" si="6"/>
        <v>0</v>
      </c>
      <c r="M30" s="113">
        <f t="shared" si="6"/>
        <v>29.2</v>
      </c>
      <c r="N30" s="105"/>
      <c r="O30" s="15"/>
    </row>
    <row r="31" spans="1:15" ht="15.6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40" spans="1:15" ht="24.6">
      <c r="B40" s="156"/>
      <c r="C40" s="159"/>
      <c r="D40" s="159"/>
      <c r="E40" s="15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OutlineSymbols="0" zoomScale="87" zoomScaleNormal="87" workbookViewId="0">
      <selection activeCell="F25" sqref="F25"/>
    </sheetView>
  </sheetViews>
  <sheetFormatPr defaultColWidth="9.6328125" defaultRowHeight="15"/>
  <cols>
    <col min="1" max="1" width="15.6328125" style="51" customWidth="1"/>
    <col min="2" max="14" width="8.6328125" style="51" customWidth="1"/>
    <col min="15" max="15" width="3.81640625" style="51" customWidth="1"/>
    <col min="16" max="16384" width="9.63281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6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7.399999999999999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  <c r="M3" s="47"/>
      <c r="N3" s="47"/>
    </row>
    <row r="4" spans="1:15" ht="17.399999999999999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7.399999999999999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7.399999999999999">
      <c r="A8" s="55" t="s">
        <v>4</v>
      </c>
      <c r="B8" s="47" t="s">
        <v>131</v>
      </c>
      <c r="C8" s="47"/>
      <c r="D8" s="47"/>
      <c r="E8" s="47"/>
      <c r="F8" s="47"/>
      <c r="G8" s="55" t="s">
        <v>54</v>
      </c>
      <c r="H8" s="47"/>
      <c r="I8" s="47" t="s">
        <v>88</v>
      </c>
      <c r="J8" s="47"/>
      <c r="K8" s="47"/>
      <c r="L8" s="47"/>
      <c r="M8" s="47"/>
      <c r="N8" s="47"/>
    </row>
    <row r="9" spans="1:15" ht="17.399999999999999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7">
        <v>753</v>
      </c>
      <c r="L9" s="57"/>
      <c r="M9" s="56" t="s">
        <v>74</v>
      </c>
      <c r="N9" s="88">
        <v>2018</v>
      </c>
    </row>
    <row r="10" spans="1:15" ht="17.399999999999999">
      <c r="A10" s="56" t="s">
        <v>6</v>
      </c>
      <c r="B10" s="57" t="s">
        <v>105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/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89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30</v>
      </c>
      <c r="C15" s="62" t="s">
        <v>38</v>
      </c>
      <c r="D15" s="62" t="s">
        <v>30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90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133" t="s">
        <v>9</v>
      </c>
      <c r="B16" s="79">
        <v>0</v>
      </c>
      <c r="C16" s="108">
        <v>0</v>
      </c>
      <c r="D16" s="108">
        <v>0</v>
      </c>
      <c r="E16" s="108">
        <f t="shared" ref="E16:E27" si="0">B16+C16-D16</f>
        <v>0</v>
      </c>
      <c r="F16" s="79">
        <v>0</v>
      </c>
      <c r="G16" s="108">
        <f t="shared" ref="G16:G28" si="1">E16-F16-H16-K16</f>
        <v>0</v>
      </c>
      <c r="H16" s="79">
        <v>0</v>
      </c>
      <c r="I16" s="79">
        <v>0</v>
      </c>
      <c r="J16" s="108">
        <f t="shared" ref="J16:J28" si="2">H16-I16-L16</f>
        <v>0</v>
      </c>
      <c r="K16" s="79">
        <v>0</v>
      </c>
      <c r="L16" s="79">
        <v>0</v>
      </c>
      <c r="M16" s="108">
        <f t="shared" ref="M16:M27" si="3">SUM(K16:L16)</f>
        <v>0</v>
      </c>
      <c r="N16" s="133">
        <f t="shared" ref="N16:N28" si="4">ROUND(+M16/$K$9,3)</f>
        <v>0</v>
      </c>
      <c r="O16" s="58"/>
    </row>
    <row r="17" spans="1:15">
      <c r="A17" s="133" t="s">
        <v>10</v>
      </c>
      <c r="B17" s="79">
        <v>0</v>
      </c>
      <c r="C17" s="108">
        <v>0</v>
      </c>
      <c r="D17" s="108">
        <v>0</v>
      </c>
      <c r="E17" s="108">
        <f t="shared" si="0"/>
        <v>0</v>
      </c>
      <c r="F17" s="79">
        <v>0</v>
      </c>
      <c r="G17" s="108">
        <f t="shared" si="1"/>
        <v>0</v>
      </c>
      <c r="H17" s="79">
        <v>0</v>
      </c>
      <c r="I17" s="79">
        <v>0</v>
      </c>
      <c r="J17" s="108">
        <f t="shared" si="2"/>
        <v>0</v>
      </c>
      <c r="K17" s="79">
        <v>0</v>
      </c>
      <c r="L17" s="79">
        <v>0</v>
      </c>
      <c r="M17" s="108">
        <f t="shared" si="3"/>
        <v>0</v>
      </c>
      <c r="N17" s="133">
        <f t="shared" si="4"/>
        <v>0</v>
      </c>
      <c r="O17" s="58"/>
    </row>
    <row r="18" spans="1:15">
      <c r="A18" s="133" t="s">
        <v>11</v>
      </c>
      <c r="B18" s="79">
        <v>0</v>
      </c>
      <c r="C18" s="108">
        <v>0</v>
      </c>
      <c r="D18" s="108">
        <v>0</v>
      </c>
      <c r="E18" s="108">
        <f t="shared" si="0"/>
        <v>0</v>
      </c>
      <c r="F18" s="79">
        <v>0</v>
      </c>
      <c r="G18" s="108">
        <f t="shared" si="1"/>
        <v>0</v>
      </c>
      <c r="H18" s="79">
        <v>0</v>
      </c>
      <c r="I18" s="79">
        <v>0</v>
      </c>
      <c r="J18" s="108">
        <f t="shared" si="2"/>
        <v>0</v>
      </c>
      <c r="K18" s="79">
        <v>0</v>
      </c>
      <c r="L18" s="79">
        <v>0</v>
      </c>
      <c r="M18" s="108">
        <f t="shared" si="3"/>
        <v>0</v>
      </c>
      <c r="N18" s="133">
        <f t="shared" si="4"/>
        <v>0</v>
      </c>
      <c r="O18" s="58"/>
    </row>
    <row r="19" spans="1:15">
      <c r="A19" s="133" t="s">
        <v>12</v>
      </c>
      <c r="B19" s="79">
        <v>0</v>
      </c>
      <c r="C19" s="108">
        <v>0</v>
      </c>
      <c r="D19" s="108">
        <v>0</v>
      </c>
      <c r="E19" s="108">
        <f t="shared" si="0"/>
        <v>0</v>
      </c>
      <c r="F19" s="79">
        <v>0</v>
      </c>
      <c r="G19" s="108">
        <f t="shared" si="1"/>
        <v>0</v>
      </c>
      <c r="H19" s="79">
        <v>0</v>
      </c>
      <c r="I19" s="79">
        <v>0</v>
      </c>
      <c r="J19" s="108">
        <f t="shared" si="2"/>
        <v>0</v>
      </c>
      <c r="K19" s="79">
        <v>0</v>
      </c>
      <c r="L19" s="79">
        <v>0</v>
      </c>
      <c r="M19" s="108">
        <f t="shared" si="3"/>
        <v>0</v>
      </c>
      <c r="N19" s="133">
        <f t="shared" si="4"/>
        <v>0</v>
      </c>
      <c r="O19" s="58"/>
    </row>
    <row r="20" spans="1:15">
      <c r="A20" s="133" t="s">
        <v>13</v>
      </c>
      <c r="B20" s="79">
        <v>0</v>
      </c>
      <c r="C20" s="108">
        <v>0</v>
      </c>
      <c r="D20" s="108">
        <v>0</v>
      </c>
      <c r="E20" s="108">
        <f t="shared" si="0"/>
        <v>0</v>
      </c>
      <c r="F20" s="79">
        <v>0</v>
      </c>
      <c r="G20" s="108">
        <f t="shared" si="1"/>
        <v>0</v>
      </c>
      <c r="H20" s="79">
        <v>0</v>
      </c>
      <c r="I20" s="79">
        <v>0</v>
      </c>
      <c r="J20" s="108">
        <f t="shared" si="2"/>
        <v>0</v>
      </c>
      <c r="K20" s="79">
        <v>0</v>
      </c>
      <c r="L20" s="79">
        <v>0</v>
      </c>
      <c r="M20" s="108">
        <f t="shared" si="3"/>
        <v>0</v>
      </c>
      <c r="N20" s="133">
        <f t="shared" si="4"/>
        <v>0</v>
      </c>
      <c r="O20" s="58"/>
    </row>
    <row r="21" spans="1:15">
      <c r="A21" s="133" t="s">
        <v>14</v>
      </c>
      <c r="B21" s="79">
        <v>0</v>
      </c>
      <c r="C21" s="108">
        <v>0</v>
      </c>
      <c r="D21" s="108">
        <v>0</v>
      </c>
      <c r="E21" s="108">
        <f t="shared" si="0"/>
        <v>0</v>
      </c>
      <c r="F21" s="79">
        <v>0</v>
      </c>
      <c r="G21" s="108">
        <f t="shared" si="1"/>
        <v>0</v>
      </c>
      <c r="H21" s="79">
        <v>0</v>
      </c>
      <c r="I21" s="79">
        <v>0</v>
      </c>
      <c r="J21" s="108">
        <f t="shared" si="2"/>
        <v>0</v>
      </c>
      <c r="K21" s="79">
        <v>0</v>
      </c>
      <c r="L21" s="79">
        <v>0</v>
      </c>
      <c r="M21" s="108">
        <f t="shared" si="3"/>
        <v>0</v>
      </c>
      <c r="N21" s="133">
        <f t="shared" si="4"/>
        <v>0</v>
      </c>
      <c r="O21" s="58"/>
    </row>
    <row r="22" spans="1:15">
      <c r="A22" s="133" t="s">
        <v>15</v>
      </c>
      <c r="B22" s="79">
        <v>468</v>
      </c>
      <c r="C22" s="108">
        <v>0</v>
      </c>
      <c r="D22" s="108">
        <v>0</v>
      </c>
      <c r="E22" s="108">
        <f t="shared" si="0"/>
        <v>468</v>
      </c>
      <c r="F22" s="79">
        <v>58</v>
      </c>
      <c r="G22" s="108">
        <f t="shared" si="1"/>
        <v>288</v>
      </c>
      <c r="H22" s="79">
        <v>0</v>
      </c>
      <c r="I22" s="79">
        <v>0</v>
      </c>
      <c r="J22" s="108">
        <f t="shared" si="2"/>
        <v>0</v>
      </c>
      <c r="K22" s="79">
        <v>122</v>
      </c>
      <c r="L22" s="79">
        <v>0</v>
      </c>
      <c r="M22" s="108">
        <f t="shared" si="3"/>
        <v>122</v>
      </c>
      <c r="N22" s="133">
        <f t="shared" si="4"/>
        <v>0.16200000000000001</v>
      </c>
      <c r="O22" s="58"/>
    </row>
    <row r="23" spans="1:15">
      <c r="A23" s="133" t="s">
        <v>16</v>
      </c>
      <c r="B23" s="79">
        <v>186</v>
      </c>
      <c r="C23" s="108">
        <v>0</v>
      </c>
      <c r="D23" s="108">
        <v>0</v>
      </c>
      <c r="E23" s="108">
        <f t="shared" si="0"/>
        <v>186</v>
      </c>
      <c r="F23" s="79">
        <v>24</v>
      </c>
      <c r="G23" s="108">
        <f t="shared" si="1"/>
        <v>72</v>
      </c>
      <c r="H23" s="79">
        <v>0</v>
      </c>
      <c r="I23" s="79">
        <v>0</v>
      </c>
      <c r="J23" s="108">
        <f t="shared" si="2"/>
        <v>0</v>
      </c>
      <c r="K23" s="79">
        <v>90</v>
      </c>
      <c r="L23" s="79">
        <v>0</v>
      </c>
      <c r="M23" s="108">
        <f t="shared" si="3"/>
        <v>90</v>
      </c>
      <c r="N23" s="133">
        <f t="shared" si="4"/>
        <v>0.12</v>
      </c>
      <c r="O23" s="58"/>
    </row>
    <row r="24" spans="1:15">
      <c r="A24" s="133" t="s">
        <v>17</v>
      </c>
      <c r="B24" s="79">
        <v>6</v>
      </c>
      <c r="C24" s="108">
        <v>0</v>
      </c>
      <c r="D24" s="108">
        <v>0</v>
      </c>
      <c r="E24" s="108">
        <f t="shared" si="0"/>
        <v>6</v>
      </c>
      <c r="F24" s="79">
        <v>6</v>
      </c>
      <c r="G24" s="108">
        <f t="shared" si="1"/>
        <v>0</v>
      </c>
      <c r="H24" s="79">
        <v>0</v>
      </c>
      <c r="I24" s="79">
        <v>0</v>
      </c>
      <c r="J24" s="108">
        <f t="shared" si="2"/>
        <v>0</v>
      </c>
      <c r="K24" s="79">
        <v>0</v>
      </c>
      <c r="L24" s="79">
        <v>0</v>
      </c>
      <c r="M24" s="108">
        <f t="shared" si="3"/>
        <v>0</v>
      </c>
      <c r="N24" s="133">
        <f t="shared" si="4"/>
        <v>0</v>
      </c>
      <c r="O24" s="58"/>
    </row>
    <row r="25" spans="1:15">
      <c r="A25" s="133" t="s">
        <v>18</v>
      </c>
      <c r="B25" s="79">
        <v>0</v>
      </c>
      <c r="C25" s="108">
        <v>0</v>
      </c>
      <c r="D25" s="108">
        <v>0</v>
      </c>
      <c r="E25" s="108">
        <f t="shared" si="0"/>
        <v>0</v>
      </c>
      <c r="F25" s="79">
        <v>0</v>
      </c>
      <c r="G25" s="108">
        <f t="shared" si="1"/>
        <v>0</v>
      </c>
      <c r="H25" s="79">
        <v>0</v>
      </c>
      <c r="I25" s="79">
        <v>0</v>
      </c>
      <c r="J25" s="108">
        <f t="shared" si="2"/>
        <v>0</v>
      </c>
      <c r="K25" s="79">
        <v>0</v>
      </c>
      <c r="L25" s="79">
        <v>0</v>
      </c>
      <c r="M25" s="108">
        <f t="shared" si="3"/>
        <v>0</v>
      </c>
      <c r="N25" s="133">
        <f t="shared" si="4"/>
        <v>0</v>
      </c>
      <c r="O25" s="58"/>
    </row>
    <row r="26" spans="1:15">
      <c r="A26" s="133" t="s">
        <v>19</v>
      </c>
      <c r="B26" s="79">
        <v>0</v>
      </c>
      <c r="C26" s="108">
        <v>0</v>
      </c>
      <c r="D26" s="108">
        <v>0</v>
      </c>
      <c r="E26" s="108">
        <f t="shared" si="0"/>
        <v>0</v>
      </c>
      <c r="F26" s="79">
        <v>0</v>
      </c>
      <c r="G26" s="108">
        <f t="shared" si="1"/>
        <v>0</v>
      </c>
      <c r="H26" s="79">
        <v>0</v>
      </c>
      <c r="I26" s="79">
        <v>0</v>
      </c>
      <c r="J26" s="108">
        <f t="shared" si="2"/>
        <v>0</v>
      </c>
      <c r="K26" s="79">
        <v>0</v>
      </c>
      <c r="L26" s="79">
        <v>0</v>
      </c>
      <c r="M26" s="108">
        <f t="shared" si="3"/>
        <v>0</v>
      </c>
      <c r="N26" s="133">
        <f t="shared" si="4"/>
        <v>0</v>
      </c>
      <c r="O26" s="58"/>
    </row>
    <row r="27" spans="1:15">
      <c r="A27" s="133" t="s">
        <v>20</v>
      </c>
      <c r="B27" s="79">
        <v>0</v>
      </c>
      <c r="C27" s="108">
        <v>0</v>
      </c>
      <c r="D27" s="108">
        <v>0</v>
      </c>
      <c r="E27" s="108">
        <f t="shared" si="0"/>
        <v>0</v>
      </c>
      <c r="F27" s="79">
        <v>0</v>
      </c>
      <c r="G27" s="108">
        <f t="shared" si="1"/>
        <v>0</v>
      </c>
      <c r="H27" s="79">
        <v>0</v>
      </c>
      <c r="I27" s="79">
        <v>0</v>
      </c>
      <c r="J27" s="108">
        <f t="shared" si="2"/>
        <v>0</v>
      </c>
      <c r="K27" s="79">
        <v>0</v>
      </c>
      <c r="L27" s="79">
        <v>0</v>
      </c>
      <c r="M27" s="108">
        <f t="shared" si="3"/>
        <v>0</v>
      </c>
      <c r="N27" s="133">
        <f t="shared" si="4"/>
        <v>0</v>
      </c>
      <c r="O27" s="58"/>
    </row>
    <row r="28" spans="1:15" ht="15.6" thickBot="1">
      <c r="A28" s="140" t="s">
        <v>21</v>
      </c>
      <c r="B28" s="124">
        <f>SUM(B16:B27)</f>
        <v>660</v>
      </c>
      <c r="C28" s="124">
        <f>SUM(C16:C27)</f>
        <v>0</v>
      </c>
      <c r="D28" s="124">
        <f>SUM(D16:D27)</f>
        <v>0</v>
      </c>
      <c r="E28" s="124">
        <f>SUM(E16:E27)</f>
        <v>660</v>
      </c>
      <c r="F28" s="124">
        <f>SUM(F16:F27)</f>
        <v>88</v>
      </c>
      <c r="G28" s="124">
        <f t="shared" si="1"/>
        <v>360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212</v>
      </c>
      <c r="L28" s="124">
        <f>SUM(L16:L27)</f>
        <v>0</v>
      </c>
      <c r="M28" s="124">
        <f>SUM(M16:M27)</f>
        <v>212</v>
      </c>
      <c r="N28" s="134">
        <f t="shared" si="4"/>
        <v>0.28199999999999997</v>
      </c>
      <c r="O28" s="58"/>
    </row>
    <row r="29" spans="1:15" ht="15.6" thickTop="1">
      <c r="A29" s="136" t="s">
        <v>22</v>
      </c>
      <c r="B29" s="136"/>
      <c r="C29" s="136"/>
      <c r="D29" s="136"/>
      <c r="E29" s="136">
        <f t="shared" ref="E29:M29" si="5">ROUND(+E28/$K$9,2)</f>
        <v>0.88</v>
      </c>
      <c r="F29" s="136">
        <f t="shared" si="5"/>
        <v>0.12</v>
      </c>
      <c r="G29" s="136">
        <f t="shared" si="5"/>
        <v>0.48</v>
      </c>
      <c r="H29" s="136">
        <f t="shared" si="5"/>
        <v>0</v>
      </c>
      <c r="I29" s="136">
        <f t="shared" si="5"/>
        <v>0</v>
      </c>
      <c r="J29" s="136">
        <f t="shared" si="5"/>
        <v>0</v>
      </c>
      <c r="K29" s="136">
        <f t="shared" si="5"/>
        <v>0.28000000000000003</v>
      </c>
      <c r="L29" s="136">
        <f t="shared" si="5"/>
        <v>0</v>
      </c>
      <c r="M29" s="136">
        <f t="shared" si="5"/>
        <v>0.28000000000000003</v>
      </c>
      <c r="N29" s="136"/>
      <c r="O29" s="58"/>
    </row>
    <row r="30" spans="1:15" ht="15.6" thickBot="1">
      <c r="A30" s="133" t="s">
        <v>23</v>
      </c>
      <c r="B30" s="133"/>
      <c r="C30" s="133"/>
      <c r="D30" s="133"/>
      <c r="E30" s="133">
        <f t="shared" ref="E30:M30" si="6">E28/$E$28*100</f>
        <v>100</v>
      </c>
      <c r="F30" s="113">
        <f t="shared" si="6"/>
        <v>13.333333333333334</v>
      </c>
      <c r="G30" s="113">
        <f t="shared" si="6"/>
        <v>54.54545454545454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32.121212121212125</v>
      </c>
      <c r="L30" s="113">
        <f t="shared" si="6"/>
        <v>0</v>
      </c>
      <c r="M30" s="113">
        <f t="shared" si="6"/>
        <v>32.121212121212125</v>
      </c>
      <c r="N30" s="133"/>
      <c r="O30" s="58"/>
    </row>
    <row r="31" spans="1:15" ht="15.6" thickTop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5">
      <c r="A32" s="48" t="s">
        <v>24</v>
      </c>
      <c r="B32" s="48" t="s">
        <v>31</v>
      </c>
      <c r="C32" s="138"/>
      <c r="D32" s="138"/>
      <c r="E32" s="138"/>
      <c r="F32" s="138"/>
      <c r="G32" s="138"/>
      <c r="H32" s="138"/>
      <c r="I32" s="48" t="s">
        <v>63</v>
      </c>
      <c r="J32" s="138"/>
      <c r="K32" s="138"/>
      <c r="L32" s="138"/>
      <c r="M32" s="138"/>
      <c r="N32" s="138"/>
    </row>
    <row r="33" spans="1:15">
      <c r="A33" s="48"/>
      <c r="B33" s="48" t="s">
        <v>32</v>
      </c>
      <c r="C33" s="138"/>
      <c r="D33" s="138"/>
      <c r="E33" s="138"/>
      <c r="F33" s="138"/>
      <c r="G33" s="138"/>
      <c r="H33" s="138"/>
      <c r="I33" s="48" t="s">
        <v>64</v>
      </c>
      <c r="J33" s="138"/>
      <c r="K33" s="138"/>
      <c r="L33" s="138"/>
      <c r="M33" s="138"/>
      <c r="N33" s="138"/>
    </row>
    <row r="34" spans="1:15">
      <c r="A34" s="48"/>
      <c r="B34" s="48" t="s">
        <v>33</v>
      </c>
      <c r="C34" s="138"/>
      <c r="D34" s="138"/>
      <c r="E34" s="138"/>
      <c r="F34" s="138"/>
      <c r="G34" s="138"/>
      <c r="H34" s="138"/>
      <c r="I34" s="48" t="s">
        <v>65</v>
      </c>
      <c r="J34" s="138"/>
      <c r="K34" s="138"/>
      <c r="L34" s="138"/>
      <c r="M34" s="138"/>
      <c r="N34" s="138"/>
    </row>
    <row r="35" spans="1:15">
      <c r="A35" s="48"/>
      <c r="B35" s="48" t="s">
        <v>34</v>
      </c>
      <c r="C35" s="138"/>
      <c r="D35" s="138"/>
      <c r="E35" s="138"/>
      <c r="F35" s="138"/>
      <c r="G35" s="138"/>
      <c r="H35" s="138"/>
      <c r="I35" s="48" t="s">
        <v>66</v>
      </c>
      <c r="J35" s="138"/>
      <c r="K35" s="138"/>
      <c r="L35" s="138"/>
      <c r="M35" s="138"/>
      <c r="N35" s="138"/>
    </row>
    <row r="36" spans="1:15">
      <c r="A36" s="49"/>
      <c r="B36" s="138"/>
      <c r="C36" s="138" t="s">
        <v>0</v>
      </c>
      <c r="D36" s="138" t="s">
        <v>0</v>
      </c>
      <c r="E36" s="138" t="s">
        <v>0</v>
      </c>
      <c r="F36" s="138"/>
      <c r="G36" s="138"/>
      <c r="H36" s="138"/>
      <c r="I36" s="48"/>
      <c r="J36" s="138"/>
      <c r="K36" s="138"/>
      <c r="L36" s="138"/>
      <c r="M36" s="138"/>
      <c r="N36" s="138"/>
      <c r="O36" s="50"/>
    </row>
    <row r="37" spans="1:15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</row>
    <row r="41" spans="1:15" ht="22.8">
      <c r="B41" s="158"/>
      <c r="C41" s="158"/>
      <c r="D41" s="158"/>
      <c r="E41" s="158"/>
      <c r="F41" s="158"/>
      <c r="G41" s="158"/>
      <c r="H41" s="158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culb</vt:lpstr>
      <vt:lpstr>culb ext 1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ks abov</vt:lpstr>
      <vt:lpstr>ks below</vt:lpstr>
      <vt:lpstr>ks-bost 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WPeck</cp:lastModifiedBy>
  <cp:lastPrinted>2019-01-22T17:41:31Z</cp:lastPrinted>
  <dcterms:created xsi:type="dcterms:W3CDTF">2005-01-04T14:17:57Z</dcterms:created>
  <dcterms:modified xsi:type="dcterms:W3CDTF">2019-02-07T15:32:30Z</dcterms:modified>
</cp:coreProperties>
</file>