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RCA\EC\For2018\KS\GW_Model_Input\CIR\"/>
    </mc:Choice>
  </mc:AlternateContent>
  <xr:revisionPtr revIDLastSave="0" documentId="13_ncr:1_{4B49F6AC-13D5-40B3-A37E-7BE8C9A25A7E}" xr6:coauthVersionLast="36" xr6:coauthVersionMax="36" xr10:uidLastSave="{00000000-0000-0000-0000-000000000000}"/>
  <bookViews>
    <workbookView xWindow="0" yWindow="120" windowWidth="18195" windowHeight="11310" xr2:uid="{00000000-000D-0000-FFFF-FFFF00000000}"/>
  </bookViews>
  <sheets>
    <sheet name="summary_by_COUNTY" sheetId="3" r:id="rId1"/>
  </sheets>
  <externalReferences>
    <externalReference r:id="rId2"/>
    <externalReference r:id="rId3"/>
  </externalReferences>
  <definedNames>
    <definedName name="cn_eff" localSheetId="0">[1]results_COUNTY!$AH$4</definedName>
    <definedName name="cn_eff">[2]results_COUNTY!$AH$4</definedName>
    <definedName name="CN_W" localSheetId="0">[1]results_COUNTY!$AE$4</definedName>
    <definedName name="CN_W">[2]results_COUNTY!$AE$4</definedName>
    <definedName name="dates" localSheetId="0">[1]Frost!$A$8:$O$15</definedName>
    <definedName name="dates">[2]Frost!$A$8:$O$15</definedName>
    <definedName name="dc_eff" localSheetId="0">[1]results_COUNTY!$AH$5</definedName>
    <definedName name="dc_eff">[2]results_COUNTY!$AH$5</definedName>
    <definedName name="DC_W" localSheetId="0">[1]results_COUNTY!$AE$5</definedName>
    <definedName name="DC_W">[2]results_COUNTY!$AE$5</definedName>
    <definedName name="nt_eff" localSheetId="0">[1]results_COUNTY!$AH$6</definedName>
    <definedName name="nt_eff">[2]results_COUNTY!$AH$6</definedName>
    <definedName name="NT_W" localSheetId="0">[1]results_COUNTY!$AE$6</definedName>
    <definedName name="NT_W">[2]results_COUNTY!$AE$6</definedName>
    <definedName name="pl_eff" localSheetId="0">[1]results_COUNTY!$AH$7</definedName>
    <definedName name="pl_eff">[2]results_COUNTY!$AH$7</definedName>
    <definedName name="PL_W" localSheetId="0">[1]results_COUNTY!$AE$7</definedName>
    <definedName name="PL_W">[2]results_COUNTY!$AE$7</definedName>
    <definedName name="ra_eff" localSheetId="0">[1]results_COUNTY!$AH$8</definedName>
    <definedName name="ra_eff">[2]results_COUNTY!$AH$8</definedName>
    <definedName name="RA_W" localSheetId="0">[1]results_COUNTY!$AE$8</definedName>
    <definedName name="RA_W">[2]results_COUNTY!$AE$8</definedName>
    <definedName name="sd_eff" localSheetId="0">[1]results_COUNTY!$AH$9</definedName>
    <definedName name="sd_eff">[2]results_COUNTY!$AH$9</definedName>
    <definedName name="SD_W" localSheetId="0">[1]results_COUNTY!$AE$9</definedName>
    <definedName name="SD_W">[2]results_COUNTY!$AE$9</definedName>
    <definedName name="sh_eff" localSheetId="0">[1]results_COUNTY!$AH$10</definedName>
    <definedName name="sh_eff">[2]results_COUNTY!$AH$10</definedName>
    <definedName name="th_eff" localSheetId="0">[1]results_COUNTY!$AH$11</definedName>
    <definedName name="th_eff">[2]results_COUNTY!$AH$11</definedName>
    <definedName name="TH_W" localSheetId="0">[1]results_COUNTY!$AE$11</definedName>
    <definedName name="TH_W">[2]results_COUNTY!$AE$11</definedName>
    <definedName name="tr_eff" localSheetId="0">[1]results_COUNTY!$AH$12</definedName>
    <definedName name="tr_eff">[2]results_COUNTY!$AH$12</definedName>
    <definedName name="TR_W" localSheetId="0">[1]results_COUNTY!$AE$12</definedName>
    <definedName name="TR_W">[2]results_COUNTY!$AE$12</definedName>
    <definedName name="year" localSheetId="0">[1]NOTES!$B$2</definedName>
    <definedName name="year">[2]NOTES!$B$2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6" i="3" l="1"/>
  <c r="L9" i="3"/>
  <c r="L8" i="3"/>
  <c r="L5" i="3"/>
  <c r="L4" i="3"/>
  <c r="L10" i="3"/>
  <c r="H10" i="3"/>
  <c r="G10" i="3"/>
  <c r="F10" i="3"/>
  <c r="H9" i="3"/>
  <c r="G9" i="3"/>
  <c r="F9" i="3"/>
  <c r="H8" i="3"/>
  <c r="G8" i="3"/>
  <c r="F8" i="3"/>
  <c r="L7" i="3"/>
  <c r="H7" i="3"/>
  <c r="G7" i="3"/>
  <c r="F7" i="3"/>
  <c r="L6" i="3"/>
  <c r="H6" i="3"/>
  <c r="G6" i="3"/>
  <c r="F6" i="3"/>
  <c r="H5" i="3"/>
  <c r="G5" i="3"/>
  <c r="F5" i="3"/>
  <c r="H4" i="3"/>
  <c r="G4" i="3"/>
  <c r="F4" i="3"/>
  <c r="L3" i="3"/>
  <c r="H3" i="3"/>
  <c r="G3" i="3"/>
  <c r="F3" i="3"/>
  <c r="L2" i="3"/>
  <c r="H2" i="3"/>
  <c r="G2" i="3"/>
  <c r="F2" i="3"/>
  <c r="J56" i="3" l="1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H12" i="3"/>
  <c r="G12" i="3"/>
  <c r="F12" i="3"/>
  <c r="H11" i="3"/>
  <c r="G11" i="3"/>
  <c r="F11" i="3"/>
  <c r="O10" i="3"/>
  <c r="N10" i="3"/>
  <c r="O9" i="3"/>
  <c r="N9" i="3"/>
  <c r="O8" i="3"/>
  <c r="N8" i="3"/>
  <c r="O7" i="3"/>
  <c r="N7" i="3"/>
  <c r="O6" i="3"/>
  <c r="N6" i="3"/>
  <c r="O5" i="3"/>
  <c r="N5" i="3"/>
  <c r="O4" i="3"/>
  <c r="N4" i="3"/>
  <c r="O3" i="3"/>
  <c r="N3" i="3"/>
  <c r="O2" i="3"/>
  <c r="M13" i="3"/>
  <c r="J13" i="3" l="1"/>
  <c r="L13" i="3"/>
  <c r="G13" i="3"/>
  <c r="K13" i="3"/>
  <c r="N11" i="3"/>
  <c r="I13" i="3"/>
  <c r="N2" i="3"/>
  <c r="N13" i="3" s="1"/>
  <c r="M11" i="3"/>
  <c r="K17" i="3" l="1"/>
  <c r="L11" i="3"/>
  <c r="K1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Perkins</author>
  </authors>
  <commentList>
    <comment ref="J25" authorId="0" shapeId="0" xr:uid="{362A2821-00FC-4873-A384-C44266BA0C19}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Preliminary data from rrcs_Overlap_Groups_2018_prelim.xlsx 4/12/2019.
Index functions reference range an25:an41; for source, see comment in cell an23.
--spp</t>
        </r>
      </text>
    </comment>
  </commentList>
</comments>
</file>

<file path=xl/sharedStrings.xml><?xml version="1.0" encoding="utf-8"?>
<sst xmlns="http://schemas.openxmlformats.org/spreadsheetml/2006/main" count="137" uniqueCount="88">
  <si>
    <t>county</t>
  </si>
  <si>
    <t>record</t>
  </si>
  <si>
    <t>Return flow af [6]</t>
  </si>
  <si>
    <t>return flow fraction</t>
  </si>
  <si>
    <t>gw irrigated depth (in)</t>
  </si>
  <si>
    <t>Irrig area as fraction of total</t>
  </si>
  <si>
    <t>Pct irrig demand met</t>
  </si>
  <si>
    <t>Cheyenne</t>
  </si>
  <si>
    <t>CN</t>
  </si>
  <si>
    <t>CHEYENNE</t>
  </si>
  <si>
    <t>Decatur</t>
  </si>
  <si>
    <t>DC</t>
  </si>
  <si>
    <t>DECATUR</t>
  </si>
  <si>
    <t>Norton</t>
  </si>
  <si>
    <t>NT</t>
  </si>
  <si>
    <t>NORTON</t>
  </si>
  <si>
    <t>Phillips</t>
  </si>
  <si>
    <t>PL</t>
  </si>
  <si>
    <t>PHILLIPS</t>
  </si>
  <si>
    <t>Rawlins</t>
  </si>
  <si>
    <t>RA</t>
  </si>
  <si>
    <t>RAWLINS</t>
  </si>
  <si>
    <t>Sheridan</t>
  </si>
  <si>
    <t>SD</t>
  </si>
  <si>
    <t>SHERIDAN</t>
  </si>
  <si>
    <t>Sherman</t>
  </si>
  <si>
    <t>SH</t>
  </si>
  <si>
    <t>SHERMAN</t>
  </si>
  <si>
    <t>Thomas</t>
  </si>
  <si>
    <t>TH</t>
  </si>
  <si>
    <t>THOMAS</t>
  </si>
  <si>
    <t>Trego</t>
  </si>
  <si>
    <t>TR</t>
  </si>
  <si>
    <t>TREGO</t>
  </si>
  <si>
    <t>sum or wtd. avg</t>
  </si>
  <si>
    <t>all KS counties</t>
  </si>
  <si>
    <t>arithmetic Avg</t>
  </si>
  <si>
    <t>Reported</t>
  </si>
  <si>
    <t>pct demand met</t>
  </si>
  <si>
    <t>Notes (references are to sheet results_COUNTY, recs 31 48 65 82 99 116 133 150 167):</t>
  </si>
  <si>
    <t>[ratio of weighted averages, wtd by irrig. area]</t>
  </si>
  <si>
    <t>col. x for each county</t>
  </si>
  <si>
    <t>[ratio of arithmetic averages]</t>
  </si>
  <si>
    <t>col. ah for each county</t>
  </si>
  <si>
    <t>col. ai for each county</t>
  </si>
  <si>
    <t>range r4:r12 of sheet results_COUNTY: the difference (potential consumptive use - NET consumptive use)</t>
  </si>
  <si>
    <t>[5]</t>
  </si>
  <si>
    <t>[6]</t>
  </si>
  <si>
    <t>Alfalfa</t>
  </si>
  <si>
    <t>Corn</t>
  </si>
  <si>
    <t>Soybeans</t>
  </si>
  <si>
    <t>Grain Sorghum</t>
  </si>
  <si>
    <t>Sun-flowers</t>
  </si>
  <si>
    <t>Wheat</t>
  </si>
  <si>
    <t>sum</t>
  </si>
  <si>
    <t>rech rate</t>
  </si>
  <si>
    <t>all</t>
  </si>
  <si>
    <t>Total</t>
  </si>
  <si>
    <t>match co</t>
  </si>
  <si>
    <t>co abbrev</t>
  </si>
  <si>
    <t>co name</t>
  </si>
  <si>
    <t>from sheet summary_COUNTY in RRCS_Overlap_Groups_2017prelim.xls</t>
  </si>
  <si>
    <t>COUNTY</t>
  </si>
  <si>
    <t>Total for six crops</t>
  </si>
  <si>
    <t>Total for all crops</t>
  </si>
  <si>
    <t>sample fraction</t>
  </si>
  <si>
    <t>GH</t>
  </si>
  <si>
    <t>GO</t>
  </si>
  <si>
    <t>JW</t>
  </si>
  <si>
    <t>LG</t>
  </si>
  <si>
    <t>RO</t>
  </si>
  <si>
    <t>RP</t>
  </si>
  <si>
    <t>WA</t>
  </si>
  <si>
    <t>2018 crop distribution for selected counties used in CIR calculations</t>
  </si>
  <si>
    <t>range n4:n12 of sheet results_COUNTY: average over precipitation at stations, with weights given by range e4_L12.</t>
  </si>
  <si>
    <t>[3] CIR</t>
  </si>
  <si>
    <t>[1] potential CU</t>
  </si>
  <si>
    <t>[2] net CU</t>
  </si>
  <si>
    <t>[4] eff. Prcp</t>
  </si>
  <si>
    <t>reported gw Irrig pumping 2018 Ac-ft [6]</t>
  </si>
  <si>
    <t>reported gw Irrig area 2018 Acres [6]</t>
  </si>
  <si>
    <t>potential consumptive use composite 2018 in [1]</t>
  </si>
  <si>
    <t>NET consumptive use composite 2018 in [2]</t>
  </si>
  <si>
    <t>Pumping (CIR) in 2018 in [3]</t>
  </si>
  <si>
    <t>effective precip composite 2018 in [4]</t>
  </si>
  <si>
    <t>actual precip 2018 in [5]</t>
  </si>
  <si>
    <t>Reported gw irrigation depth as fraction of CIR in 2018 for representative counties:</t>
  </si>
  <si>
    <t>2018 crop irrigated areas for all counties: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</si>
</sst>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0"/>
      <name val="Book Antiqua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sz val="10"/>
      <name val="Book Antiqua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</cellStyleXfs>
  <cellXfs count="39">
    <xf numFmtId="0" fontId="0" fillId="0" borderId="0" xfId="0"/>
    <xf numFmtId="0" fontId="2" fillId="0" borderId="1" xfId="0" applyFont="1" applyBorder="1" applyAlignment="1">
      <alignment wrapText="1"/>
    </xf>
    <xf numFmtId="164" fontId="3" fillId="0" borderId="1" xfId="0" applyNumberFormat="1" applyFont="1" applyBorder="1"/>
    <xf numFmtId="2" fontId="0" fillId="0" borderId="1" xfId="0" applyNumberFormat="1" applyBorder="1"/>
    <xf numFmtId="2" fontId="2" fillId="0" borderId="1" xfId="0" applyNumberFormat="1" applyFont="1" applyBorder="1"/>
    <xf numFmtId="0" fontId="4" fillId="2" borderId="1" xfId="0" applyFont="1" applyFill="1" applyBorder="1" applyAlignment="1">
      <alignment horizontal="center" wrapText="1"/>
    </xf>
    <xf numFmtId="10" fontId="0" fillId="0" borderId="1" xfId="0" applyNumberFormat="1" applyBorder="1"/>
    <xf numFmtId="165" fontId="0" fillId="0" borderId="1" xfId="0" applyNumberFormat="1" applyBorder="1"/>
    <xf numFmtId="0" fontId="2" fillId="0" borderId="0" xfId="3" applyFont="1"/>
    <xf numFmtId="164" fontId="3" fillId="0" borderId="1" xfId="3" applyNumberFormat="1" applyFont="1" applyBorder="1"/>
    <xf numFmtId="0" fontId="5" fillId="0" borderId="0" xfId="3"/>
    <xf numFmtId="0" fontId="5" fillId="3" borderId="0" xfId="3" applyFill="1" applyBorder="1" applyAlignment="1"/>
    <xf numFmtId="3" fontId="2" fillId="0" borderId="0" xfId="3" applyNumberFormat="1" applyFont="1"/>
    <xf numFmtId="164" fontId="5" fillId="0" borderId="0" xfId="3" applyNumberFormat="1"/>
    <xf numFmtId="2" fontId="5" fillId="0" borderId="0" xfId="3" applyNumberFormat="1"/>
    <xf numFmtId="3" fontId="5" fillId="0" borderId="0" xfId="3" applyNumberFormat="1"/>
    <xf numFmtId="0" fontId="3" fillId="0" borderId="1" xfId="3" applyFont="1" applyBorder="1"/>
    <xf numFmtId="0" fontId="3" fillId="0" borderId="1" xfId="3" applyFont="1" applyBorder="1" applyAlignment="1">
      <alignment vertical="top" wrapText="1"/>
    </xf>
    <xf numFmtId="0" fontId="3" fillId="0" borderId="0" xfId="3" applyFont="1"/>
    <xf numFmtId="2" fontId="3" fillId="0" borderId="1" xfId="3" applyNumberFormat="1" applyFont="1" applyBorder="1"/>
    <xf numFmtId="165" fontId="3" fillId="0" borderId="1" xfId="3" applyNumberFormat="1" applyFont="1" applyBorder="1"/>
    <xf numFmtId="0" fontId="3" fillId="0" borderId="4" xfId="3" applyFont="1" applyFill="1" applyBorder="1"/>
    <xf numFmtId="0" fontId="3" fillId="0" borderId="5" xfId="3" applyFont="1" applyFill="1" applyBorder="1"/>
    <xf numFmtId="0" fontId="3" fillId="0" borderId="6" xfId="3" applyFont="1" applyFill="1" applyBorder="1"/>
    <xf numFmtId="2" fontId="3" fillId="0" borderId="0" xfId="3" applyNumberFormat="1" applyFont="1"/>
    <xf numFmtId="0" fontId="3" fillId="0" borderId="3" xfId="3" applyFont="1" applyBorder="1"/>
    <xf numFmtId="0" fontId="3" fillId="0" borderId="0" xfId="3" applyFont="1" applyBorder="1"/>
    <xf numFmtId="1" fontId="3" fillId="0" borderId="0" xfId="3" applyNumberFormat="1" applyFont="1"/>
    <xf numFmtId="2" fontId="3" fillId="0" borderId="2" xfId="3" applyNumberFormat="1" applyFont="1" applyBorder="1"/>
    <xf numFmtId="2" fontId="3" fillId="0" borderId="0" xfId="3" applyNumberFormat="1" applyFont="1" applyBorder="1"/>
    <xf numFmtId="0" fontId="3" fillId="0" borderId="3" xfId="3" applyFont="1" applyFill="1" applyBorder="1"/>
    <xf numFmtId="10" fontId="3" fillId="0" borderId="0" xfId="3" applyNumberFormat="1" applyFont="1" applyBorder="1"/>
    <xf numFmtId="0" fontId="8" fillId="0" borderId="1" xfId="3" applyFont="1" applyBorder="1" applyAlignment="1">
      <alignment horizontal="center" wrapText="1"/>
    </xf>
    <xf numFmtId="0" fontId="8" fillId="0" borderId="1" xfId="3" applyFont="1" applyBorder="1" applyAlignment="1">
      <alignment horizontal="center"/>
    </xf>
    <xf numFmtId="0" fontId="3" fillId="0" borderId="1" xfId="3" applyFont="1" applyFill="1" applyBorder="1"/>
    <xf numFmtId="10" fontId="3" fillId="0" borderId="1" xfId="3" applyNumberFormat="1" applyFont="1" applyBorder="1"/>
    <xf numFmtId="3" fontId="3" fillId="0" borderId="1" xfId="3" applyNumberFormat="1" applyFont="1" applyBorder="1"/>
    <xf numFmtId="3" fontId="1" fillId="0" borderId="1" xfId="4" applyNumberFormat="1" applyBorder="1"/>
    <xf numFmtId="1" fontId="0" fillId="0" borderId="7" xfId="0" applyNumberFormat="1" applyFill="1" applyBorder="1"/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EB8EA1A7-EA4E-40B0-907A-E42732F91B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RCA\2017\KSCIR_update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kansas-my.sharepoint.com/personal/sam_perkins_kda_ks_gov/Documents/RRCA/EC/For2016/KS/GW_Model_Input/CIR/KSCIR_updat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7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2017</v>
          </cell>
        </row>
      </sheetData>
      <sheetData sheetId="11"/>
      <sheetData sheetId="12">
        <row r="4">
          <cell r="O4">
            <v>25.493333333333336</v>
          </cell>
          <cell r="AE4">
            <v>3.5</v>
          </cell>
          <cell r="AH4">
            <v>0.84520401780150334</v>
          </cell>
        </row>
        <row r="5">
          <cell r="AE5">
            <v>3.9</v>
          </cell>
          <cell r="AH5">
            <v>0.83629994705914079</v>
          </cell>
        </row>
        <row r="6">
          <cell r="AE6">
            <v>3.9</v>
          </cell>
          <cell r="AH6">
            <v>0.81491686113964668</v>
          </cell>
        </row>
        <row r="7">
          <cell r="AE7">
            <v>3.9</v>
          </cell>
          <cell r="AH7">
            <v>0.82198730926813945</v>
          </cell>
        </row>
        <row r="8">
          <cell r="AE8">
            <v>3.5</v>
          </cell>
          <cell r="AH8">
            <v>0.84443895581223694</v>
          </cell>
        </row>
        <row r="9">
          <cell r="AE9">
            <v>3.9</v>
          </cell>
          <cell r="AH9">
            <v>0.84716228306730124</v>
          </cell>
        </row>
        <row r="10">
          <cell r="AH10">
            <v>0.8485961875405279</v>
          </cell>
        </row>
        <row r="11">
          <cell r="AE11">
            <v>3.5</v>
          </cell>
          <cell r="AH11">
            <v>0.84770288153699569</v>
          </cell>
        </row>
        <row r="12">
          <cell r="AE12">
            <v>3.9</v>
          </cell>
          <cell r="AH12">
            <v>0.83907731044221234</v>
          </cell>
        </row>
      </sheetData>
      <sheetData sheetId="13"/>
      <sheetData sheetId="14">
        <row r="8">
          <cell r="A8" t="str">
            <v>Atwood</v>
          </cell>
          <cell r="B8">
            <v>42832</v>
          </cell>
          <cell r="C8">
            <v>43035</v>
          </cell>
          <cell r="D8">
            <v>42856</v>
          </cell>
          <cell r="E8">
            <v>43019</v>
          </cell>
          <cell r="F8">
            <v>42874</v>
          </cell>
          <cell r="G8">
            <v>43019</v>
          </cell>
          <cell r="H8">
            <v>42808</v>
          </cell>
          <cell r="I8">
            <v>43046</v>
          </cell>
          <cell r="J8">
            <v>42786</v>
          </cell>
          <cell r="K8">
            <v>43059</v>
          </cell>
          <cell r="M8">
            <v>42810</v>
          </cell>
          <cell r="N8">
            <v>43035</v>
          </cell>
          <cell r="O8">
            <v>43019</v>
          </cell>
        </row>
        <row r="9">
          <cell r="A9" t="str">
            <v>Colby</v>
          </cell>
          <cell r="B9">
            <v>42833</v>
          </cell>
          <cell r="C9">
            <v>43035</v>
          </cell>
          <cell r="D9">
            <v>42856</v>
          </cell>
          <cell r="E9">
            <v>43019</v>
          </cell>
          <cell r="F9">
            <v>42874</v>
          </cell>
          <cell r="G9">
            <v>43019</v>
          </cell>
          <cell r="H9">
            <v>42808</v>
          </cell>
          <cell r="I9">
            <v>43046</v>
          </cell>
          <cell r="J9">
            <v>42783</v>
          </cell>
          <cell r="K9">
            <v>43059</v>
          </cell>
          <cell r="M9">
            <v>42810</v>
          </cell>
          <cell r="N9">
            <v>43035</v>
          </cell>
          <cell r="O9">
            <v>43019</v>
          </cell>
        </row>
        <row r="10">
          <cell r="A10" t="str">
            <v>Goodland</v>
          </cell>
          <cell r="B10">
            <v>42837</v>
          </cell>
          <cell r="C10">
            <v>43035</v>
          </cell>
          <cell r="D10">
            <v>42859</v>
          </cell>
          <cell r="E10">
            <v>43019</v>
          </cell>
          <cell r="F10">
            <v>42875</v>
          </cell>
          <cell r="G10">
            <v>43019</v>
          </cell>
          <cell r="H10">
            <v>42809</v>
          </cell>
          <cell r="I10">
            <v>43047</v>
          </cell>
          <cell r="J10">
            <v>42784</v>
          </cell>
          <cell r="K10">
            <v>43061</v>
          </cell>
          <cell r="M10">
            <v>42810</v>
          </cell>
          <cell r="N10">
            <v>43035</v>
          </cell>
          <cell r="O10">
            <v>43019</v>
          </cell>
        </row>
        <row r="11">
          <cell r="A11" t="str">
            <v>Norton</v>
          </cell>
          <cell r="B11">
            <v>42831</v>
          </cell>
          <cell r="C11">
            <v>43035</v>
          </cell>
          <cell r="D11">
            <v>42852</v>
          </cell>
          <cell r="E11">
            <v>43035</v>
          </cell>
          <cell r="F11">
            <v>42872</v>
          </cell>
          <cell r="G11">
            <v>43035</v>
          </cell>
          <cell r="H11">
            <v>42812</v>
          </cell>
          <cell r="I11">
            <v>43047</v>
          </cell>
          <cell r="J11">
            <v>42787</v>
          </cell>
          <cell r="K11">
            <v>43059</v>
          </cell>
          <cell r="M11">
            <v>42852</v>
          </cell>
          <cell r="N11">
            <v>43035</v>
          </cell>
          <cell r="O11">
            <v>43035</v>
          </cell>
        </row>
        <row r="12">
          <cell r="A12" t="str">
            <v>Oberlin</v>
          </cell>
          <cell r="B12">
            <v>42832</v>
          </cell>
          <cell r="C12">
            <v>43035</v>
          </cell>
          <cell r="D12">
            <v>42854</v>
          </cell>
          <cell r="E12">
            <v>43019</v>
          </cell>
          <cell r="F12">
            <v>42873</v>
          </cell>
          <cell r="G12">
            <v>43019</v>
          </cell>
          <cell r="H12">
            <v>42811</v>
          </cell>
          <cell r="I12">
            <v>43046</v>
          </cell>
          <cell r="J12">
            <v>42787</v>
          </cell>
          <cell r="K12">
            <v>43059</v>
          </cell>
          <cell r="M12">
            <v>42836</v>
          </cell>
          <cell r="N12">
            <v>43035</v>
          </cell>
          <cell r="O12">
            <v>43019</v>
          </cell>
        </row>
        <row r="13">
          <cell r="A13" t="str">
            <v>Wakeeny</v>
          </cell>
          <cell r="B13">
            <v>42825</v>
          </cell>
          <cell r="C13">
            <v>43035</v>
          </cell>
          <cell r="D13">
            <v>42846</v>
          </cell>
          <cell r="E13">
            <v>43031</v>
          </cell>
          <cell r="F13">
            <v>42870</v>
          </cell>
          <cell r="G13">
            <v>43031</v>
          </cell>
          <cell r="H13">
            <v>42803</v>
          </cell>
          <cell r="I13">
            <v>43051</v>
          </cell>
          <cell r="J13">
            <v>42735</v>
          </cell>
          <cell r="K13">
            <v>43063</v>
          </cell>
          <cell r="M13">
            <v>42810</v>
          </cell>
          <cell r="N13">
            <v>43035</v>
          </cell>
          <cell r="O13">
            <v>43031</v>
          </cell>
        </row>
        <row r="14">
          <cell r="A14" t="str">
            <v>NE - Harlan</v>
          </cell>
          <cell r="B14">
            <v>42830</v>
          </cell>
          <cell r="C14">
            <v>43035</v>
          </cell>
          <cell r="D14">
            <v>42851</v>
          </cell>
          <cell r="E14">
            <v>43019</v>
          </cell>
          <cell r="F14">
            <v>42872</v>
          </cell>
          <cell r="G14">
            <v>43019</v>
          </cell>
          <cell r="H14">
            <v>42811</v>
          </cell>
          <cell r="I14">
            <v>43043</v>
          </cell>
          <cell r="J14">
            <v>42788</v>
          </cell>
          <cell r="K14">
            <v>43055</v>
          </cell>
          <cell r="M14">
            <v>42852</v>
          </cell>
          <cell r="N14">
            <v>43035</v>
          </cell>
          <cell r="O14">
            <v>43019</v>
          </cell>
        </row>
        <row r="15">
          <cell r="A15" t="str">
            <v>NE - Benkelman</v>
          </cell>
          <cell r="B15">
            <v>42834</v>
          </cell>
          <cell r="C15">
            <v>43035</v>
          </cell>
          <cell r="D15">
            <v>42854</v>
          </cell>
          <cell r="E15">
            <v>43018</v>
          </cell>
          <cell r="F15">
            <v>42872</v>
          </cell>
          <cell r="G15">
            <v>43018</v>
          </cell>
          <cell r="H15">
            <v>42809</v>
          </cell>
          <cell r="I15">
            <v>43046</v>
          </cell>
          <cell r="J15">
            <v>42788</v>
          </cell>
          <cell r="K15">
            <v>43060</v>
          </cell>
          <cell r="M15">
            <v>42810</v>
          </cell>
          <cell r="N15">
            <v>43035</v>
          </cell>
          <cell r="O15">
            <v>43018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4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2015</v>
          </cell>
        </row>
      </sheetData>
      <sheetData sheetId="11"/>
      <sheetData sheetId="12">
        <row r="4">
          <cell r="AE4">
            <v>3.5</v>
          </cell>
          <cell r="AH4">
            <v>0.84634585461181833</v>
          </cell>
        </row>
        <row r="5">
          <cell r="AE5">
            <v>3.9</v>
          </cell>
          <cell r="AH5">
            <v>0.83305363456970749</v>
          </cell>
        </row>
        <row r="6">
          <cell r="AE6">
            <v>3.9</v>
          </cell>
          <cell r="AH6">
            <v>0.80553004204662126</v>
          </cell>
        </row>
        <row r="7">
          <cell r="AE7">
            <v>3.9</v>
          </cell>
          <cell r="AH7">
            <v>0.82301586866753074</v>
          </cell>
        </row>
        <row r="8">
          <cell r="AE8">
            <v>3.5</v>
          </cell>
          <cell r="AH8">
            <v>0.84546087438525375</v>
          </cell>
        </row>
        <row r="9">
          <cell r="AE9">
            <v>3.9</v>
          </cell>
          <cell r="AH9">
            <v>0.84723463146410349</v>
          </cell>
        </row>
        <row r="10">
          <cell r="AH10">
            <v>0.84660064976375549</v>
          </cell>
        </row>
        <row r="11">
          <cell r="AE11">
            <v>3.5</v>
          </cell>
          <cell r="AH11">
            <v>0.84646674991208104</v>
          </cell>
        </row>
        <row r="12">
          <cell r="AE12">
            <v>3.9</v>
          </cell>
          <cell r="AH12">
            <v>0.84808330757961781</v>
          </cell>
        </row>
      </sheetData>
      <sheetData sheetId="13"/>
      <sheetData sheetId="14">
        <row r="8">
          <cell r="A8" t="str">
            <v>Atwood</v>
          </cell>
          <cell r="B8">
            <v>42100</v>
          </cell>
          <cell r="C8">
            <v>42306</v>
          </cell>
          <cell r="D8">
            <v>42123</v>
          </cell>
          <cell r="E8">
            <v>42293</v>
          </cell>
          <cell r="F8">
            <v>42142</v>
          </cell>
          <cell r="G8">
            <v>42293</v>
          </cell>
          <cell r="H8">
            <v>42078</v>
          </cell>
          <cell r="I8">
            <v>42312</v>
          </cell>
          <cell r="J8">
            <v>42067</v>
          </cell>
          <cell r="K8">
            <v>42321</v>
          </cell>
          <cell r="M8">
            <v>42105</v>
          </cell>
          <cell r="N8">
            <v>42306</v>
          </cell>
          <cell r="O8">
            <v>42293</v>
          </cell>
        </row>
        <row r="9">
          <cell r="A9" t="str">
            <v>Colby</v>
          </cell>
          <cell r="B9">
            <v>42102</v>
          </cell>
          <cell r="C9">
            <v>42306</v>
          </cell>
          <cell r="D9">
            <v>42126</v>
          </cell>
          <cell r="E9">
            <v>42293</v>
          </cell>
          <cell r="F9">
            <v>42143</v>
          </cell>
          <cell r="G9">
            <v>42293</v>
          </cell>
          <cell r="H9">
            <v>42081</v>
          </cell>
          <cell r="I9">
            <v>42311</v>
          </cell>
          <cell r="J9">
            <v>42068</v>
          </cell>
          <cell r="K9">
            <v>42320</v>
          </cell>
          <cell r="M9">
            <v>42104</v>
          </cell>
          <cell r="N9">
            <v>42306</v>
          </cell>
          <cell r="O9">
            <v>42293</v>
          </cell>
        </row>
        <row r="10">
          <cell r="A10" t="str">
            <v>Goodland</v>
          </cell>
          <cell r="B10">
            <v>42103</v>
          </cell>
          <cell r="C10">
            <v>42315</v>
          </cell>
          <cell r="D10">
            <v>42134</v>
          </cell>
          <cell r="E10">
            <v>42306</v>
          </cell>
          <cell r="F10">
            <v>42147</v>
          </cell>
          <cell r="G10">
            <v>42306</v>
          </cell>
          <cell r="H10">
            <v>42078</v>
          </cell>
          <cell r="I10">
            <v>42314</v>
          </cell>
          <cell r="J10">
            <v>42065</v>
          </cell>
          <cell r="K10">
            <v>42325</v>
          </cell>
          <cell r="M10">
            <v>42098</v>
          </cell>
          <cell r="N10">
            <v>42315</v>
          </cell>
          <cell r="O10">
            <v>42306</v>
          </cell>
        </row>
        <row r="11">
          <cell r="A11" t="str">
            <v>Norton</v>
          </cell>
          <cell r="B11">
            <v>42093</v>
          </cell>
          <cell r="C11">
            <v>42306</v>
          </cell>
          <cell r="D11">
            <v>42116</v>
          </cell>
          <cell r="E11">
            <v>42306</v>
          </cell>
          <cell r="F11">
            <v>42141</v>
          </cell>
          <cell r="G11">
            <v>42306</v>
          </cell>
          <cell r="H11">
            <v>42075</v>
          </cell>
          <cell r="I11">
            <v>42318</v>
          </cell>
          <cell r="J11">
            <v>42066</v>
          </cell>
          <cell r="K11">
            <v>42334</v>
          </cell>
          <cell r="M11">
            <v>42090</v>
          </cell>
          <cell r="N11">
            <v>42306</v>
          </cell>
          <cell r="O11">
            <v>42306</v>
          </cell>
        </row>
        <row r="12">
          <cell r="A12" t="str">
            <v>Oberlin</v>
          </cell>
          <cell r="B12">
            <v>42100</v>
          </cell>
          <cell r="C12">
            <v>42306</v>
          </cell>
          <cell r="D12">
            <v>42123</v>
          </cell>
          <cell r="E12">
            <v>42293</v>
          </cell>
          <cell r="F12">
            <v>42142</v>
          </cell>
          <cell r="G12">
            <v>42293</v>
          </cell>
          <cell r="H12">
            <v>42081</v>
          </cell>
          <cell r="I12">
            <v>42313</v>
          </cell>
          <cell r="J12">
            <v>42069</v>
          </cell>
          <cell r="K12">
            <v>42323</v>
          </cell>
          <cell r="M12">
            <v>42105</v>
          </cell>
          <cell r="N12">
            <v>42306</v>
          </cell>
          <cell r="O12">
            <v>42293</v>
          </cell>
        </row>
        <row r="13">
          <cell r="A13" t="str">
            <v>Wakeeny</v>
          </cell>
          <cell r="B13">
            <v>42092</v>
          </cell>
          <cell r="C13">
            <v>42329</v>
          </cell>
          <cell r="D13">
            <v>42111</v>
          </cell>
          <cell r="E13">
            <v>42306</v>
          </cell>
          <cell r="F13">
            <v>42139</v>
          </cell>
          <cell r="G13">
            <v>42306</v>
          </cell>
          <cell r="H13">
            <v>42075</v>
          </cell>
          <cell r="I13">
            <v>42320</v>
          </cell>
          <cell r="J13">
            <v>42065</v>
          </cell>
          <cell r="K13">
            <v>42336</v>
          </cell>
          <cell r="M13">
            <v>42090</v>
          </cell>
          <cell r="N13">
            <v>42329</v>
          </cell>
          <cell r="O13">
            <v>42306</v>
          </cell>
        </row>
        <row r="14">
          <cell r="A14" t="str">
            <v>NE - Harlan</v>
          </cell>
          <cell r="B14">
            <v>42102</v>
          </cell>
          <cell r="C14">
            <v>42306</v>
          </cell>
          <cell r="D14">
            <v>42123</v>
          </cell>
          <cell r="E14">
            <v>42306</v>
          </cell>
          <cell r="F14">
            <v>42142</v>
          </cell>
          <cell r="G14">
            <v>42306</v>
          </cell>
          <cell r="H14">
            <v>42083</v>
          </cell>
          <cell r="I14">
            <v>42318</v>
          </cell>
          <cell r="J14">
            <v>42071</v>
          </cell>
          <cell r="K14">
            <v>42332</v>
          </cell>
          <cell r="M14">
            <v>42090</v>
          </cell>
          <cell r="N14">
            <v>42306</v>
          </cell>
          <cell r="O14">
            <v>42306</v>
          </cell>
        </row>
        <row r="15">
          <cell r="A15" t="str">
            <v>NE - Benkelman</v>
          </cell>
          <cell r="B15">
            <v>42092</v>
          </cell>
          <cell r="C15">
            <v>42306</v>
          </cell>
          <cell r="D15">
            <v>42118</v>
          </cell>
          <cell r="E15">
            <v>42293</v>
          </cell>
          <cell r="F15">
            <v>42141</v>
          </cell>
          <cell r="G15">
            <v>42293</v>
          </cell>
          <cell r="H15">
            <v>42073</v>
          </cell>
          <cell r="I15">
            <v>42313</v>
          </cell>
          <cell r="J15">
            <v>42063</v>
          </cell>
          <cell r="K15">
            <v>42323</v>
          </cell>
          <cell r="M15">
            <v>42104</v>
          </cell>
          <cell r="N15">
            <v>42306</v>
          </cell>
          <cell r="O15">
            <v>42293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2">
    <pageSetUpPr fitToPage="1"/>
  </sheetPr>
  <dimension ref="A1:R70"/>
  <sheetViews>
    <sheetView tabSelected="1" workbookViewId="0">
      <selection activeCell="H38" sqref="H38:I38"/>
    </sheetView>
  </sheetViews>
  <sheetFormatPr defaultColWidth="9.140625" defaultRowHeight="12.75" x14ac:dyDescent="0.35"/>
  <cols>
    <col min="1" max="1" width="15" style="8" customWidth="1"/>
    <col min="2" max="8" width="11.85546875" style="8" customWidth="1"/>
    <col min="9" max="9" width="11.2109375" style="8" customWidth="1"/>
    <col min="10" max="10" width="12.85546875" style="8" customWidth="1"/>
    <col min="11" max="13" width="11.5703125" style="8" customWidth="1"/>
    <col min="14" max="15" width="9.140625" style="8"/>
    <col min="16" max="16" width="10.640625" style="8" bestFit="1" customWidth="1"/>
    <col min="17" max="256" width="9.140625" style="8"/>
    <col min="257" max="257" width="15" style="8" customWidth="1"/>
    <col min="258" max="264" width="11.85546875" style="8" customWidth="1"/>
    <col min="265" max="265" width="11.2109375" style="8" customWidth="1"/>
    <col min="266" max="266" width="12.85546875" style="8" customWidth="1"/>
    <col min="267" max="269" width="11.5703125" style="8" customWidth="1"/>
    <col min="270" max="271" width="9.140625" style="8"/>
    <col min="272" max="272" width="10.640625" style="8" bestFit="1" customWidth="1"/>
    <col min="273" max="512" width="9.140625" style="8"/>
    <col min="513" max="513" width="15" style="8" customWidth="1"/>
    <col min="514" max="520" width="11.85546875" style="8" customWidth="1"/>
    <col min="521" max="521" width="11.2109375" style="8" customWidth="1"/>
    <col min="522" max="522" width="12.85546875" style="8" customWidth="1"/>
    <col min="523" max="525" width="11.5703125" style="8" customWidth="1"/>
    <col min="526" max="527" width="9.140625" style="8"/>
    <col min="528" max="528" width="10.640625" style="8" bestFit="1" customWidth="1"/>
    <col min="529" max="768" width="9.140625" style="8"/>
    <col min="769" max="769" width="15" style="8" customWidth="1"/>
    <col min="770" max="776" width="11.85546875" style="8" customWidth="1"/>
    <col min="777" max="777" width="11.2109375" style="8" customWidth="1"/>
    <col min="778" max="778" width="12.85546875" style="8" customWidth="1"/>
    <col min="779" max="781" width="11.5703125" style="8" customWidth="1"/>
    <col min="782" max="783" width="9.140625" style="8"/>
    <col min="784" max="784" width="10.640625" style="8" bestFit="1" customWidth="1"/>
    <col min="785" max="1024" width="9.140625" style="8"/>
    <col min="1025" max="1025" width="15" style="8" customWidth="1"/>
    <col min="1026" max="1032" width="11.85546875" style="8" customWidth="1"/>
    <col min="1033" max="1033" width="11.2109375" style="8" customWidth="1"/>
    <col min="1034" max="1034" width="12.85546875" style="8" customWidth="1"/>
    <col min="1035" max="1037" width="11.5703125" style="8" customWidth="1"/>
    <col min="1038" max="1039" width="9.140625" style="8"/>
    <col min="1040" max="1040" width="10.640625" style="8" bestFit="1" customWidth="1"/>
    <col min="1041" max="1280" width="9.140625" style="8"/>
    <col min="1281" max="1281" width="15" style="8" customWidth="1"/>
    <col min="1282" max="1288" width="11.85546875" style="8" customWidth="1"/>
    <col min="1289" max="1289" width="11.2109375" style="8" customWidth="1"/>
    <col min="1290" max="1290" width="12.85546875" style="8" customWidth="1"/>
    <col min="1291" max="1293" width="11.5703125" style="8" customWidth="1"/>
    <col min="1294" max="1295" width="9.140625" style="8"/>
    <col min="1296" max="1296" width="10.640625" style="8" bestFit="1" customWidth="1"/>
    <col min="1297" max="1536" width="9.140625" style="8"/>
    <col min="1537" max="1537" width="15" style="8" customWidth="1"/>
    <col min="1538" max="1544" width="11.85546875" style="8" customWidth="1"/>
    <col min="1545" max="1545" width="11.2109375" style="8" customWidth="1"/>
    <col min="1546" max="1546" width="12.85546875" style="8" customWidth="1"/>
    <col min="1547" max="1549" width="11.5703125" style="8" customWidth="1"/>
    <col min="1550" max="1551" width="9.140625" style="8"/>
    <col min="1552" max="1552" width="10.640625" style="8" bestFit="1" customWidth="1"/>
    <col min="1553" max="1792" width="9.140625" style="8"/>
    <col min="1793" max="1793" width="15" style="8" customWidth="1"/>
    <col min="1794" max="1800" width="11.85546875" style="8" customWidth="1"/>
    <col min="1801" max="1801" width="11.2109375" style="8" customWidth="1"/>
    <col min="1802" max="1802" width="12.85546875" style="8" customWidth="1"/>
    <col min="1803" max="1805" width="11.5703125" style="8" customWidth="1"/>
    <col min="1806" max="1807" width="9.140625" style="8"/>
    <col min="1808" max="1808" width="10.640625" style="8" bestFit="1" customWidth="1"/>
    <col min="1809" max="2048" width="9.140625" style="8"/>
    <col min="2049" max="2049" width="15" style="8" customWidth="1"/>
    <col min="2050" max="2056" width="11.85546875" style="8" customWidth="1"/>
    <col min="2057" max="2057" width="11.2109375" style="8" customWidth="1"/>
    <col min="2058" max="2058" width="12.85546875" style="8" customWidth="1"/>
    <col min="2059" max="2061" width="11.5703125" style="8" customWidth="1"/>
    <col min="2062" max="2063" width="9.140625" style="8"/>
    <col min="2064" max="2064" width="10.640625" style="8" bestFit="1" customWidth="1"/>
    <col min="2065" max="2304" width="9.140625" style="8"/>
    <col min="2305" max="2305" width="15" style="8" customWidth="1"/>
    <col min="2306" max="2312" width="11.85546875" style="8" customWidth="1"/>
    <col min="2313" max="2313" width="11.2109375" style="8" customWidth="1"/>
    <col min="2314" max="2314" width="12.85546875" style="8" customWidth="1"/>
    <col min="2315" max="2317" width="11.5703125" style="8" customWidth="1"/>
    <col min="2318" max="2319" width="9.140625" style="8"/>
    <col min="2320" max="2320" width="10.640625" style="8" bestFit="1" customWidth="1"/>
    <col min="2321" max="2560" width="9.140625" style="8"/>
    <col min="2561" max="2561" width="15" style="8" customWidth="1"/>
    <col min="2562" max="2568" width="11.85546875" style="8" customWidth="1"/>
    <col min="2569" max="2569" width="11.2109375" style="8" customWidth="1"/>
    <col min="2570" max="2570" width="12.85546875" style="8" customWidth="1"/>
    <col min="2571" max="2573" width="11.5703125" style="8" customWidth="1"/>
    <col min="2574" max="2575" width="9.140625" style="8"/>
    <col min="2576" max="2576" width="10.640625" style="8" bestFit="1" customWidth="1"/>
    <col min="2577" max="2816" width="9.140625" style="8"/>
    <col min="2817" max="2817" width="15" style="8" customWidth="1"/>
    <col min="2818" max="2824" width="11.85546875" style="8" customWidth="1"/>
    <col min="2825" max="2825" width="11.2109375" style="8" customWidth="1"/>
    <col min="2826" max="2826" width="12.85546875" style="8" customWidth="1"/>
    <col min="2827" max="2829" width="11.5703125" style="8" customWidth="1"/>
    <col min="2830" max="2831" width="9.140625" style="8"/>
    <col min="2832" max="2832" width="10.640625" style="8" bestFit="1" customWidth="1"/>
    <col min="2833" max="3072" width="9.140625" style="8"/>
    <col min="3073" max="3073" width="15" style="8" customWidth="1"/>
    <col min="3074" max="3080" width="11.85546875" style="8" customWidth="1"/>
    <col min="3081" max="3081" width="11.2109375" style="8" customWidth="1"/>
    <col min="3082" max="3082" width="12.85546875" style="8" customWidth="1"/>
    <col min="3083" max="3085" width="11.5703125" style="8" customWidth="1"/>
    <col min="3086" max="3087" width="9.140625" style="8"/>
    <col min="3088" max="3088" width="10.640625" style="8" bestFit="1" customWidth="1"/>
    <col min="3089" max="3328" width="9.140625" style="8"/>
    <col min="3329" max="3329" width="15" style="8" customWidth="1"/>
    <col min="3330" max="3336" width="11.85546875" style="8" customWidth="1"/>
    <col min="3337" max="3337" width="11.2109375" style="8" customWidth="1"/>
    <col min="3338" max="3338" width="12.85546875" style="8" customWidth="1"/>
    <col min="3339" max="3341" width="11.5703125" style="8" customWidth="1"/>
    <col min="3342" max="3343" width="9.140625" style="8"/>
    <col min="3344" max="3344" width="10.640625" style="8" bestFit="1" customWidth="1"/>
    <col min="3345" max="3584" width="9.140625" style="8"/>
    <col min="3585" max="3585" width="15" style="8" customWidth="1"/>
    <col min="3586" max="3592" width="11.85546875" style="8" customWidth="1"/>
    <col min="3593" max="3593" width="11.2109375" style="8" customWidth="1"/>
    <col min="3594" max="3594" width="12.85546875" style="8" customWidth="1"/>
    <col min="3595" max="3597" width="11.5703125" style="8" customWidth="1"/>
    <col min="3598" max="3599" width="9.140625" style="8"/>
    <col min="3600" max="3600" width="10.640625" style="8" bestFit="1" customWidth="1"/>
    <col min="3601" max="3840" width="9.140625" style="8"/>
    <col min="3841" max="3841" width="15" style="8" customWidth="1"/>
    <col min="3842" max="3848" width="11.85546875" style="8" customWidth="1"/>
    <col min="3849" max="3849" width="11.2109375" style="8" customWidth="1"/>
    <col min="3850" max="3850" width="12.85546875" style="8" customWidth="1"/>
    <col min="3851" max="3853" width="11.5703125" style="8" customWidth="1"/>
    <col min="3854" max="3855" width="9.140625" style="8"/>
    <col min="3856" max="3856" width="10.640625" style="8" bestFit="1" customWidth="1"/>
    <col min="3857" max="4096" width="9.140625" style="8"/>
    <col min="4097" max="4097" width="15" style="8" customWidth="1"/>
    <col min="4098" max="4104" width="11.85546875" style="8" customWidth="1"/>
    <col min="4105" max="4105" width="11.2109375" style="8" customWidth="1"/>
    <col min="4106" max="4106" width="12.85546875" style="8" customWidth="1"/>
    <col min="4107" max="4109" width="11.5703125" style="8" customWidth="1"/>
    <col min="4110" max="4111" width="9.140625" style="8"/>
    <col min="4112" max="4112" width="10.640625" style="8" bestFit="1" customWidth="1"/>
    <col min="4113" max="4352" width="9.140625" style="8"/>
    <col min="4353" max="4353" width="15" style="8" customWidth="1"/>
    <col min="4354" max="4360" width="11.85546875" style="8" customWidth="1"/>
    <col min="4361" max="4361" width="11.2109375" style="8" customWidth="1"/>
    <col min="4362" max="4362" width="12.85546875" style="8" customWidth="1"/>
    <col min="4363" max="4365" width="11.5703125" style="8" customWidth="1"/>
    <col min="4366" max="4367" width="9.140625" style="8"/>
    <col min="4368" max="4368" width="10.640625" style="8" bestFit="1" customWidth="1"/>
    <col min="4369" max="4608" width="9.140625" style="8"/>
    <col min="4609" max="4609" width="15" style="8" customWidth="1"/>
    <col min="4610" max="4616" width="11.85546875" style="8" customWidth="1"/>
    <col min="4617" max="4617" width="11.2109375" style="8" customWidth="1"/>
    <col min="4618" max="4618" width="12.85546875" style="8" customWidth="1"/>
    <col min="4619" max="4621" width="11.5703125" style="8" customWidth="1"/>
    <col min="4622" max="4623" width="9.140625" style="8"/>
    <col min="4624" max="4624" width="10.640625" style="8" bestFit="1" customWidth="1"/>
    <col min="4625" max="4864" width="9.140625" style="8"/>
    <col min="4865" max="4865" width="15" style="8" customWidth="1"/>
    <col min="4866" max="4872" width="11.85546875" style="8" customWidth="1"/>
    <col min="4873" max="4873" width="11.2109375" style="8" customWidth="1"/>
    <col min="4874" max="4874" width="12.85546875" style="8" customWidth="1"/>
    <col min="4875" max="4877" width="11.5703125" style="8" customWidth="1"/>
    <col min="4878" max="4879" width="9.140625" style="8"/>
    <col min="4880" max="4880" width="10.640625" style="8" bestFit="1" customWidth="1"/>
    <col min="4881" max="5120" width="9.140625" style="8"/>
    <col min="5121" max="5121" width="15" style="8" customWidth="1"/>
    <col min="5122" max="5128" width="11.85546875" style="8" customWidth="1"/>
    <col min="5129" max="5129" width="11.2109375" style="8" customWidth="1"/>
    <col min="5130" max="5130" width="12.85546875" style="8" customWidth="1"/>
    <col min="5131" max="5133" width="11.5703125" style="8" customWidth="1"/>
    <col min="5134" max="5135" width="9.140625" style="8"/>
    <col min="5136" max="5136" width="10.640625" style="8" bestFit="1" customWidth="1"/>
    <col min="5137" max="5376" width="9.140625" style="8"/>
    <col min="5377" max="5377" width="15" style="8" customWidth="1"/>
    <col min="5378" max="5384" width="11.85546875" style="8" customWidth="1"/>
    <col min="5385" max="5385" width="11.2109375" style="8" customWidth="1"/>
    <col min="5386" max="5386" width="12.85546875" style="8" customWidth="1"/>
    <col min="5387" max="5389" width="11.5703125" style="8" customWidth="1"/>
    <col min="5390" max="5391" width="9.140625" style="8"/>
    <col min="5392" max="5392" width="10.640625" style="8" bestFit="1" customWidth="1"/>
    <col min="5393" max="5632" width="9.140625" style="8"/>
    <col min="5633" max="5633" width="15" style="8" customWidth="1"/>
    <col min="5634" max="5640" width="11.85546875" style="8" customWidth="1"/>
    <col min="5641" max="5641" width="11.2109375" style="8" customWidth="1"/>
    <col min="5642" max="5642" width="12.85546875" style="8" customWidth="1"/>
    <col min="5643" max="5645" width="11.5703125" style="8" customWidth="1"/>
    <col min="5646" max="5647" width="9.140625" style="8"/>
    <col min="5648" max="5648" width="10.640625" style="8" bestFit="1" customWidth="1"/>
    <col min="5649" max="5888" width="9.140625" style="8"/>
    <col min="5889" max="5889" width="15" style="8" customWidth="1"/>
    <col min="5890" max="5896" width="11.85546875" style="8" customWidth="1"/>
    <col min="5897" max="5897" width="11.2109375" style="8" customWidth="1"/>
    <col min="5898" max="5898" width="12.85546875" style="8" customWidth="1"/>
    <col min="5899" max="5901" width="11.5703125" style="8" customWidth="1"/>
    <col min="5902" max="5903" width="9.140625" style="8"/>
    <col min="5904" max="5904" width="10.640625" style="8" bestFit="1" customWidth="1"/>
    <col min="5905" max="6144" width="9.140625" style="8"/>
    <col min="6145" max="6145" width="15" style="8" customWidth="1"/>
    <col min="6146" max="6152" width="11.85546875" style="8" customWidth="1"/>
    <col min="6153" max="6153" width="11.2109375" style="8" customWidth="1"/>
    <col min="6154" max="6154" width="12.85546875" style="8" customWidth="1"/>
    <col min="6155" max="6157" width="11.5703125" style="8" customWidth="1"/>
    <col min="6158" max="6159" width="9.140625" style="8"/>
    <col min="6160" max="6160" width="10.640625" style="8" bestFit="1" customWidth="1"/>
    <col min="6161" max="6400" width="9.140625" style="8"/>
    <col min="6401" max="6401" width="15" style="8" customWidth="1"/>
    <col min="6402" max="6408" width="11.85546875" style="8" customWidth="1"/>
    <col min="6409" max="6409" width="11.2109375" style="8" customWidth="1"/>
    <col min="6410" max="6410" width="12.85546875" style="8" customWidth="1"/>
    <col min="6411" max="6413" width="11.5703125" style="8" customWidth="1"/>
    <col min="6414" max="6415" width="9.140625" style="8"/>
    <col min="6416" max="6416" width="10.640625" style="8" bestFit="1" customWidth="1"/>
    <col min="6417" max="6656" width="9.140625" style="8"/>
    <col min="6657" max="6657" width="15" style="8" customWidth="1"/>
    <col min="6658" max="6664" width="11.85546875" style="8" customWidth="1"/>
    <col min="6665" max="6665" width="11.2109375" style="8" customWidth="1"/>
    <col min="6666" max="6666" width="12.85546875" style="8" customWidth="1"/>
    <col min="6667" max="6669" width="11.5703125" style="8" customWidth="1"/>
    <col min="6670" max="6671" width="9.140625" style="8"/>
    <col min="6672" max="6672" width="10.640625" style="8" bestFit="1" customWidth="1"/>
    <col min="6673" max="6912" width="9.140625" style="8"/>
    <col min="6913" max="6913" width="15" style="8" customWidth="1"/>
    <col min="6914" max="6920" width="11.85546875" style="8" customWidth="1"/>
    <col min="6921" max="6921" width="11.2109375" style="8" customWidth="1"/>
    <col min="6922" max="6922" width="12.85546875" style="8" customWidth="1"/>
    <col min="6923" max="6925" width="11.5703125" style="8" customWidth="1"/>
    <col min="6926" max="6927" width="9.140625" style="8"/>
    <col min="6928" max="6928" width="10.640625" style="8" bestFit="1" customWidth="1"/>
    <col min="6929" max="7168" width="9.140625" style="8"/>
    <col min="7169" max="7169" width="15" style="8" customWidth="1"/>
    <col min="7170" max="7176" width="11.85546875" style="8" customWidth="1"/>
    <col min="7177" max="7177" width="11.2109375" style="8" customWidth="1"/>
    <col min="7178" max="7178" width="12.85546875" style="8" customWidth="1"/>
    <col min="7179" max="7181" width="11.5703125" style="8" customWidth="1"/>
    <col min="7182" max="7183" width="9.140625" style="8"/>
    <col min="7184" max="7184" width="10.640625" style="8" bestFit="1" customWidth="1"/>
    <col min="7185" max="7424" width="9.140625" style="8"/>
    <col min="7425" max="7425" width="15" style="8" customWidth="1"/>
    <col min="7426" max="7432" width="11.85546875" style="8" customWidth="1"/>
    <col min="7433" max="7433" width="11.2109375" style="8" customWidth="1"/>
    <col min="7434" max="7434" width="12.85546875" style="8" customWidth="1"/>
    <col min="7435" max="7437" width="11.5703125" style="8" customWidth="1"/>
    <col min="7438" max="7439" width="9.140625" style="8"/>
    <col min="7440" max="7440" width="10.640625" style="8" bestFit="1" customWidth="1"/>
    <col min="7441" max="7680" width="9.140625" style="8"/>
    <col min="7681" max="7681" width="15" style="8" customWidth="1"/>
    <col min="7682" max="7688" width="11.85546875" style="8" customWidth="1"/>
    <col min="7689" max="7689" width="11.2109375" style="8" customWidth="1"/>
    <col min="7690" max="7690" width="12.85546875" style="8" customWidth="1"/>
    <col min="7691" max="7693" width="11.5703125" style="8" customWidth="1"/>
    <col min="7694" max="7695" width="9.140625" style="8"/>
    <col min="7696" max="7696" width="10.640625" style="8" bestFit="1" customWidth="1"/>
    <col min="7697" max="7936" width="9.140625" style="8"/>
    <col min="7937" max="7937" width="15" style="8" customWidth="1"/>
    <col min="7938" max="7944" width="11.85546875" style="8" customWidth="1"/>
    <col min="7945" max="7945" width="11.2109375" style="8" customWidth="1"/>
    <col min="7946" max="7946" width="12.85546875" style="8" customWidth="1"/>
    <col min="7947" max="7949" width="11.5703125" style="8" customWidth="1"/>
    <col min="7950" max="7951" width="9.140625" style="8"/>
    <col min="7952" max="7952" width="10.640625" style="8" bestFit="1" customWidth="1"/>
    <col min="7953" max="8192" width="9.140625" style="8"/>
    <col min="8193" max="8193" width="15" style="8" customWidth="1"/>
    <col min="8194" max="8200" width="11.85546875" style="8" customWidth="1"/>
    <col min="8201" max="8201" width="11.2109375" style="8" customWidth="1"/>
    <col min="8202" max="8202" width="12.85546875" style="8" customWidth="1"/>
    <col min="8203" max="8205" width="11.5703125" style="8" customWidth="1"/>
    <col min="8206" max="8207" width="9.140625" style="8"/>
    <col min="8208" max="8208" width="10.640625" style="8" bestFit="1" customWidth="1"/>
    <col min="8209" max="8448" width="9.140625" style="8"/>
    <col min="8449" max="8449" width="15" style="8" customWidth="1"/>
    <col min="8450" max="8456" width="11.85546875" style="8" customWidth="1"/>
    <col min="8457" max="8457" width="11.2109375" style="8" customWidth="1"/>
    <col min="8458" max="8458" width="12.85546875" style="8" customWidth="1"/>
    <col min="8459" max="8461" width="11.5703125" style="8" customWidth="1"/>
    <col min="8462" max="8463" width="9.140625" style="8"/>
    <col min="8464" max="8464" width="10.640625" style="8" bestFit="1" customWidth="1"/>
    <col min="8465" max="8704" width="9.140625" style="8"/>
    <col min="8705" max="8705" width="15" style="8" customWidth="1"/>
    <col min="8706" max="8712" width="11.85546875" style="8" customWidth="1"/>
    <col min="8713" max="8713" width="11.2109375" style="8" customWidth="1"/>
    <col min="8714" max="8714" width="12.85546875" style="8" customWidth="1"/>
    <col min="8715" max="8717" width="11.5703125" style="8" customWidth="1"/>
    <col min="8718" max="8719" width="9.140625" style="8"/>
    <col min="8720" max="8720" width="10.640625" style="8" bestFit="1" customWidth="1"/>
    <col min="8721" max="8960" width="9.140625" style="8"/>
    <col min="8961" max="8961" width="15" style="8" customWidth="1"/>
    <col min="8962" max="8968" width="11.85546875" style="8" customWidth="1"/>
    <col min="8969" max="8969" width="11.2109375" style="8" customWidth="1"/>
    <col min="8970" max="8970" width="12.85546875" style="8" customWidth="1"/>
    <col min="8971" max="8973" width="11.5703125" style="8" customWidth="1"/>
    <col min="8974" max="8975" width="9.140625" style="8"/>
    <col min="8976" max="8976" width="10.640625" style="8" bestFit="1" customWidth="1"/>
    <col min="8977" max="9216" width="9.140625" style="8"/>
    <col min="9217" max="9217" width="15" style="8" customWidth="1"/>
    <col min="9218" max="9224" width="11.85546875" style="8" customWidth="1"/>
    <col min="9225" max="9225" width="11.2109375" style="8" customWidth="1"/>
    <col min="9226" max="9226" width="12.85546875" style="8" customWidth="1"/>
    <col min="9227" max="9229" width="11.5703125" style="8" customWidth="1"/>
    <col min="9230" max="9231" width="9.140625" style="8"/>
    <col min="9232" max="9232" width="10.640625" style="8" bestFit="1" customWidth="1"/>
    <col min="9233" max="9472" width="9.140625" style="8"/>
    <col min="9473" max="9473" width="15" style="8" customWidth="1"/>
    <col min="9474" max="9480" width="11.85546875" style="8" customWidth="1"/>
    <col min="9481" max="9481" width="11.2109375" style="8" customWidth="1"/>
    <col min="9482" max="9482" width="12.85546875" style="8" customWidth="1"/>
    <col min="9483" max="9485" width="11.5703125" style="8" customWidth="1"/>
    <col min="9486" max="9487" width="9.140625" style="8"/>
    <col min="9488" max="9488" width="10.640625" style="8" bestFit="1" customWidth="1"/>
    <col min="9489" max="9728" width="9.140625" style="8"/>
    <col min="9729" max="9729" width="15" style="8" customWidth="1"/>
    <col min="9730" max="9736" width="11.85546875" style="8" customWidth="1"/>
    <col min="9737" max="9737" width="11.2109375" style="8" customWidth="1"/>
    <col min="9738" max="9738" width="12.85546875" style="8" customWidth="1"/>
    <col min="9739" max="9741" width="11.5703125" style="8" customWidth="1"/>
    <col min="9742" max="9743" width="9.140625" style="8"/>
    <col min="9744" max="9744" width="10.640625" style="8" bestFit="1" customWidth="1"/>
    <col min="9745" max="9984" width="9.140625" style="8"/>
    <col min="9985" max="9985" width="15" style="8" customWidth="1"/>
    <col min="9986" max="9992" width="11.85546875" style="8" customWidth="1"/>
    <col min="9993" max="9993" width="11.2109375" style="8" customWidth="1"/>
    <col min="9994" max="9994" width="12.85546875" style="8" customWidth="1"/>
    <col min="9995" max="9997" width="11.5703125" style="8" customWidth="1"/>
    <col min="9998" max="9999" width="9.140625" style="8"/>
    <col min="10000" max="10000" width="10.640625" style="8" bestFit="1" customWidth="1"/>
    <col min="10001" max="10240" width="9.140625" style="8"/>
    <col min="10241" max="10241" width="15" style="8" customWidth="1"/>
    <col min="10242" max="10248" width="11.85546875" style="8" customWidth="1"/>
    <col min="10249" max="10249" width="11.2109375" style="8" customWidth="1"/>
    <col min="10250" max="10250" width="12.85546875" style="8" customWidth="1"/>
    <col min="10251" max="10253" width="11.5703125" style="8" customWidth="1"/>
    <col min="10254" max="10255" width="9.140625" style="8"/>
    <col min="10256" max="10256" width="10.640625" style="8" bestFit="1" customWidth="1"/>
    <col min="10257" max="10496" width="9.140625" style="8"/>
    <col min="10497" max="10497" width="15" style="8" customWidth="1"/>
    <col min="10498" max="10504" width="11.85546875" style="8" customWidth="1"/>
    <col min="10505" max="10505" width="11.2109375" style="8" customWidth="1"/>
    <col min="10506" max="10506" width="12.85546875" style="8" customWidth="1"/>
    <col min="10507" max="10509" width="11.5703125" style="8" customWidth="1"/>
    <col min="10510" max="10511" width="9.140625" style="8"/>
    <col min="10512" max="10512" width="10.640625" style="8" bestFit="1" customWidth="1"/>
    <col min="10513" max="10752" width="9.140625" style="8"/>
    <col min="10753" max="10753" width="15" style="8" customWidth="1"/>
    <col min="10754" max="10760" width="11.85546875" style="8" customWidth="1"/>
    <col min="10761" max="10761" width="11.2109375" style="8" customWidth="1"/>
    <col min="10762" max="10762" width="12.85546875" style="8" customWidth="1"/>
    <col min="10763" max="10765" width="11.5703125" style="8" customWidth="1"/>
    <col min="10766" max="10767" width="9.140625" style="8"/>
    <col min="10768" max="10768" width="10.640625" style="8" bestFit="1" customWidth="1"/>
    <col min="10769" max="11008" width="9.140625" style="8"/>
    <col min="11009" max="11009" width="15" style="8" customWidth="1"/>
    <col min="11010" max="11016" width="11.85546875" style="8" customWidth="1"/>
    <col min="11017" max="11017" width="11.2109375" style="8" customWidth="1"/>
    <col min="11018" max="11018" width="12.85546875" style="8" customWidth="1"/>
    <col min="11019" max="11021" width="11.5703125" style="8" customWidth="1"/>
    <col min="11022" max="11023" width="9.140625" style="8"/>
    <col min="11024" max="11024" width="10.640625" style="8" bestFit="1" customWidth="1"/>
    <col min="11025" max="11264" width="9.140625" style="8"/>
    <col min="11265" max="11265" width="15" style="8" customWidth="1"/>
    <col min="11266" max="11272" width="11.85546875" style="8" customWidth="1"/>
    <col min="11273" max="11273" width="11.2109375" style="8" customWidth="1"/>
    <col min="11274" max="11274" width="12.85546875" style="8" customWidth="1"/>
    <col min="11275" max="11277" width="11.5703125" style="8" customWidth="1"/>
    <col min="11278" max="11279" width="9.140625" style="8"/>
    <col min="11280" max="11280" width="10.640625" style="8" bestFit="1" customWidth="1"/>
    <col min="11281" max="11520" width="9.140625" style="8"/>
    <col min="11521" max="11521" width="15" style="8" customWidth="1"/>
    <col min="11522" max="11528" width="11.85546875" style="8" customWidth="1"/>
    <col min="11529" max="11529" width="11.2109375" style="8" customWidth="1"/>
    <col min="11530" max="11530" width="12.85546875" style="8" customWidth="1"/>
    <col min="11531" max="11533" width="11.5703125" style="8" customWidth="1"/>
    <col min="11534" max="11535" width="9.140625" style="8"/>
    <col min="11536" max="11536" width="10.640625" style="8" bestFit="1" customWidth="1"/>
    <col min="11537" max="11776" width="9.140625" style="8"/>
    <col min="11777" max="11777" width="15" style="8" customWidth="1"/>
    <col min="11778" max="11784" width="11.85546875" style="8" customWidth="1"/>
    <col min="11785" max="11785" width="11.2109375" style="8" customWidth="1"/>
    <col min="11786" max="11786" width="12.85546875" style="8" customWidth="1"/>
    <col min="11787" max="11789" width="11.5703125" style="8" customWidth="1"/>
    <col min="11790" max="11791" width="9.140625" style="8"/>
    <col min="11792" max="11792" width="10.640625" style="8" bestFit="1" customWidth="1"/>
    <col min="11793" max="12032" width="9.140625" style="8"/>
    <col min="12033" max="12033" width="15" style="8" customWidth="1"/>
    <col min="12034" max="12040" width="11.85546875" style="8" customWidth="1"/>
    <col min="12041" max="12041" width="11.2109375" style="8" customWidth="1"/>
    <col min="12042" max="12042" width="12.85546875" style="8" customWidth="1"/>
    <col min="12043" max="12045" width="11.5703125" style="8" customWidth="1"/>
    <col min="12046" max="12047" width="9.140625" style="8"/>
    <col min="12048" max="12048" width="10.640625" style="8" bestFit="1" customWidth="1"/>
    <col min="12049" max="12288" width="9.140625" style="8"/>
    <col min="12289" max="12289" width="15" style="8" customWidth="1"/>
    <col min="12290" max="12296" width="11.85546875" style="8" customWidth="1"/>
    <col min="12297" max="12297" width="11.2109375" style="8" customWidth="1"/>
    <col min="12298" max="12298" width="12.85546875" style="8" customWidth="1"/>
    <col min="12299" max="12301" width="11.5703125" style="8" customWidth="1"/>
    <col min="12302" max="12303" width="9.140625" style="8"/>
    <col min="12304" max="12304" width="10.640625" style="8" bestFit="1" customWidth="1"/>
    <col min="12305" max="12544" width="9.140625" style="8"/>
    <col min="12545" max="12545" width="15" style="8" customWidth="1"/>
    <col min="12546" max="12552" width="11.85546875" style="8" customWidth="1"/>
    <col min="12553" max="12553" width="11.2109375" style="8" customWidth="1"/>
    <col min="12554" max="12554" width="12.85546875" style="8" customWidth="1"/>
    <col min="12555" max="12557" width="11.5703125" style="8" customWidth="1"/>
    <col min="12558" max="12559" width="9.140625" style="8"/>
    <col min="12560" max="12560" width="10.640625" style="8" bestFit="1" customWidth="1"/>
    <col min="12561" max="12800" width="9.140625" style="8"/>
    <col min="12801" max="12801" width="15" style="8" customWidth="1"/>
    <col min="12802" max="12808" width="11.85546875" style="8" customWidth="1"/>
    <col min="12809" max="12809" width="11.2109375" style="8" customWidth="1"/>
    <col min="12810" max="12810" width="12.85546875" style="8" customWidth="1"/>
    <col min="12811" max="12813" width="11.5703125" style="8" customWidth="1"/>
    <col min="12814" max="12815" width="9.140625" style="8"/>
    <col min="12816" max="12816" width="10.640625" style="8" bestFit="1" customWidth="1"/>
    <col min="12817" max="13056" width="9.140625" style="8"/>
    <col min="13057" max="13057" width="15" style="8" customWidth="1"/>
    <col min="13058" max="13064" width="11.85546875" style="8" customWidth="1"/>
    <col min="13065" max="13065" width="11.2109375" style="8" customWidth="1"/>
    <col min="13066" max="13066" width="12.85546875" style="8" customWidth="1"/>
    <col min="13067" max="13069" width="11.5703125" style="8" customWidth="1"/>
    <col min="13070" max="13071" width="9.140625" style="8"/>
    <col min="13072" max="13072" width="10.640625" style="8" bestFit="1" customWidth="1"/>
    <col min="13073" max="13312" width="9.140625" style="8"/>
    <col min="13313" max="13313" width="15" style="8" customWidth="1"/>
    <col min="13314" max="13320" width="11.85546875" style="8" customWidth="1"/>
    <col min="13321" max="13321" width="11.2109375" style="8" customWidth="1"/>
    <col min="13322" max="13322" width="12.85546875" style="8" customWidth="1"/>
    <col min="13323" max="13325" width="11.5703125" style="8" customWidth="1"/>
    <col min="13326" max="13327" width="9.140625" style="8"/>
    <col min="13328" max="13328" width="10.640625" style="8" bestFit="1" customWidth="1"/>
    <col min="13329" max="13568" width="9.140625" style="8"/>
    <col min="13569" max="13569" width="15" style="8" customWidth="1"/>
    <col min="13570" max="13576" width="11.85546875" style="8" customWidth="1"/>
    <col min="13577" max="13577" width="11.2109375" style="8" customWidth="1"/>
    <col min="13578" max="13578" width="12.85546875" style="8" customWidth="1"/>
    <col min="13579" max="13581" width="11.5703125" style="8" customWidth="1"/>
    <col min="13582" max="13583" width="9.140625" style="8"/>
    <col min="13584" max="13584" width="10.640625" style="8" bestFit="1" customWidth="1"/>
    <col min="13585" max="13824" width="9.140625" style="8"/>
    <col min="13825" max="13825" width="15" style="8" customWidth="1"/>
    <col min="13826" max="13832" width="11.85546875" style="8" customWidth="1"/>
    <col min="13833" max="13833" width="11.2109375" style="8" customWidth="1"/>
    <col min="13834" max="13834" width="12.85546875" style="8" customWidth="1"/>
    <col min="13835" max="13837" width="11.5703125" style="8" customWidth="1"/>
    <col min="13838" max="13839" width="9.140625" style="8"/>
    <col min="13840" max="13840" width="10.640625" style="8" bestFit="1" customWidth="1"/>
    <col min="13841" max="14080" width="9.140625" style="8"/>
    <col min="14081" max="14081" width="15" style="8" customWidth="1"/>
    <col min="14082" max="14088" width="11.85546875" style="8" customWidth="1"/>
    <col min="14089" max="14089" width="11.2109375" style="8" customWidth="1"/>
    <col min="14090" max="14090" width="12.85546875" style="8" customWidth="1"/>
    <col min="14091" max="14093" width="11.5703125" style="8" customWidth="1"/>
    <col min="14094" max="14095" width="9.140625" style="8"/>
    <col min="14096" max="14096" width="10.640625" style="8" bestFit="1" customWidth="1"/>
    <col min="14097" max="14336" width="9.140625" style="8"/>
    <col min="14337" max="14337" width="15" style="8" customWidth="1"/>
    <col min="14338" max="14344" width="11.85546875" style="8" customWidth="1"/>
    <col min="14345" max="14345" width="11.2109375" style="8" customWidth="1"/>
    <col min="14346" max="14346" width="12.85546875" style="8" customWidth="1"/>
    <col min="14347" max="14349" width="11.5703125" style="8" customWidth="1"/>
    <col min="14350" max="14351" width="9.140625" style="8"/>
    <col min="14352" max="14352" width="10.640625" style="8" bestFit="1" customWidth="1"/>
    <col min="14353" max="14592" width="9.140625" style="8"/>
    <col min="14593" max="14593" width="15" style="8" customWidth="1"/>
    <col min="14594" max="14600" width="11.85546875" style="8" customWidth="1"/>
    <col min="14601" max="14601" width="11.2109375" style="8" customWidth="1"/>
    <col min="14602" max="14602" width="12.85546875" style="8" customWidth="1"/>
    <col min="14603" max="14605" width="11.5703125" style="8" customWidth="1"/>
    <col min="14606" max="14607" width="9.140625" style="8"/>
    <col min="14608" max="14608" width="10.640625" style="8" bestFit="1" customWidth="1"/>
    <col min="14609" max="14848" width="9.140625" style="8"/>
    <col min="14849" max="14849" width="15" style="8" customWidth="1"/>
    <col min="14850" max="14856" width="11.85546875" style="8" customWidth="1"/>
    <col min="14857" max="14857" width="11.2109375" style="8" customWidth="1"/>
    <col min="14858" max="14858" width="12.85546875" style="8" customWidth="1"/>
    <col min="14859" max="14861" width="11.5703125" style="8" customWidth="1"/>
    <col min="14862" max="14863" width="9.140625" style="8"/>
    <col min="14864" max="14864" width="10.640625" style="8" bestFit="1" customWidth="1"/>
    <col min="14865" max="15104" width="9.140625" style="8"/>
    <col min="15105" max="15105" width="15" style="8" customWidth="1"/>
    <col min="15106" max="15112" width="11.85546875" style="8" customWidth="1"/>
    <col min="15113" max="15113" width="11.2109375" style="8" customWidth="1"/>
    <col min="15114" max="15114" width="12.85546875" style="8" customWidth="1"/>
    <col min="15115" max="15117" width="11.5703125" style="8" customWidth="1"/>
    <col min="15118" max="15119" width="9.140625" style="8"/>
    <col min="15120" max="15120" width="10.640625" style="8" bestFit="1" customWidth="1"/>
    <col min="15121" max="15360" width="9.140625" style="8"/>
    <col min="15361" max="15361" width="15" style="8" customWidth="1"/>
    <col min="15362" max="15368" width="11.85546875" style="8" customWidth="1"/>
    <col min="15369" max="15369" width="11.2109375" style="8" customWidth="1"/>
    <col min="15370" max="15370" width="12.85546875" style="8" customWidth="1"/>
    <col min="15371" max="15373" width="11.5703125" style="8" customWidth="1"/>
    <col min="15374" max="15375" width="9.140625" style="8"/>
    <col min="15376" max="15376" width="10.640625" style="8" bestFit="1" customWidth="1"/>
    <col min="15377" max="15616" width="9.140625" style="8"/>
    <col min="15617" max="15617" width="15" style="8" customWidth="1"/>
    <col min="15618" max="15624" width="11.85546875" style="8" customWidth="1"/>
    <col min="15625" max="15625" width="11.2109375" style="8" customWidth="1"/>
    <col min="15626" max="15626" width="12.85546875" style="8" customWidth="1"/>
    <col min="15627" max="15629" width="11.5703125" style="8" customWidth="1"/>
    <col min="15630" max="15631" width="9.140625" style="8"/>
    <col min="15632" max="15632" width="10.640625" style="8" bestFit="1" customWidth="1"/>
    <col min="15633" max="15872" width="9.140625" style="8"/>
    <col min="15873" max="15873" width="15" style="8" customWidth="1"/>
    <col min="15874" max="15880" width="11.85546875" style="8" customWidth="1"/>
    <col min="15881" max="15881" width="11.2109375" style="8" customWidth="1"/>
    <col min="15882" max="15882" width="12.85546875" style="8" customWidth="1"/>
    <col min="15883" max="15885" width="11.5703125" style="8" customWidth="1"/>
    <col min="15886" max="15887" width="9.140625" style="8"/>
    <col min="15888" max="15888" width="10.640625" style="8" bestFit="1" customWidth="1"/>
    <col min="15889" max="16128" width="9.140625" style="8"/>
    <col min="16129" max="16129" width="15" style="8" customWidth="1"/>
    <col min="16130" max="16136" width="11.85546875" style="8" customWidth="1"/>
    <col min="16137" max="16137" width="11.2109375" style="8" customWidth="1"/>
    <col min="16138" max="16138" width="12.85546875" style="8" customWidth="1"/>
    <col min="16139" max="16141" width="11.5703125" style="8" customWidth="1"/>
    <col min="16142" max="16143" width="9.140625" style="8"/>
    <col min="16144" max="16144" width="10.640625" style="8" bestFit="1" customWidth="1"/>
    <col min="16145" max="16384" width="9.140625" style="8"/>
  </cols>
  <sheetData>
    <row r="1" spans="1:18" ht="64.5" x14ac:dyDescent="0.45">
      <c r="A1" s="16" t="s">
        <v>0</v>
      </c>
      <c r="B1" s="16" t="s">
        <v>1</v>
      </c>
      <c r="C1" s="1" t="s">
        <v>79</v>
      </c>
      <c r="D1" s="1" t="s">
        <v>2</v>
      </c>
      <c r="E1" s="1" t="s">
        <v>80</v>
      </c>
      <c r="F1" s="1" t="s">
        <v>3</v>
      </c>
      <c r="G1" s="1" t="s">
        <v>4</v>
      </c>
      <c r="H1" s="1" t="s">
        <v>5</v>
      </c>
      <c r="I1" s="1" t="s">
        <v>81</v>
      </c>
      <c r="J1" s="1" t="s">
        <v>82</v>
      </c>
      <c r="K1" s="1" t="s">
        <v>83</v>
      </c>
      <c r="L1" s="1" t="s">
        <v>84</v>
      </c>
      <c r="M1" s="1" t="s">
        <v>85</v>
      </c>
      <c r="N1" s="17" t="s">
        <v>6</v>
      </c>
      <c r="O1" s="18" t="s">
        <v>58</v>
      </c>
      <c r="P1" s="18" t="s">
        <v>59</v>
      </c>
      <c r="Q1" s="18" t="s">
        <v>60</v>
      </c>
      <c r="R1" s="18"/>
    </row>
    <row r="2" spans="1:18" ht="14.25" x14ac:dyDescent="0.45">
      <c r="A2" s="16" t="s">
        <v>7</v>
      </c>
      <c r="B2" s="16">
        <v>31</v>
      </c>
      <c r="C2" s="37">
        <v>41377.499000000003</v>
      </c>
      <c r="D2" s="37">
        <v>5025.7206800000013</v>
      </c>
      <c r="E2" s="37">
        <v>46729</v>
      </c>
      <c r="F2" s="2">
        <f>D2/C2</f>
        <v>0.12146023325382718</v>
      </c>
      <c r="G2" s="3">
        <f>12*C2/E2</f>
        <v>10.62573536775878</v>
      </c>
      <c r="H2" s="7">
        <f>E2/E$12</f>
        <v>0.10831134069269749</v>
      </c>
      <c r="I2" s="4">
        <v>24.936572526837846</v>
      </c>
      <c r="J2" s="4">
        <v>11.32924823355067</v>
      </c>
      <c r="K2" s="4">
        <v>13.351464100491162</v>
      </c>
      <c r="L2" s="4">
        <f>I2-J2</f>
        <v>13.607324293287176</v>
      </c>
      <c r="M2" s="4">
        <v>23.483333333333334</v>
      </c>
      <c r="N2" s="19">
        <f t="shared" ref="N2:N11" si="0">100*G2/$K2</f>
        <v>79.584795253787107</v>
      </c>
      <c r="O2" s="18">
        <f>MATCH($P2,$A$40:$A$55,0)</f>
        <v>1</v>
      </c>
      <c r="P2" s="18" t="s">
        <v>8</v>
      </c>
      <c r="Q2" s="21" t="s">
        <v>9</v>
      </c>
      <c r="R2" s="18"/>
    </row>
    <row r="3" spans="1:18" ht="14.25" x14ac:dyDescent="0.45">
      <c r="A3" s="16" t="s">
        <v>10</v>
      </c>
      <c r="B3" s="16">
        <v>48</v>
      </c>
      <c r="C3" s="37">
        <v>7305.2950000000019</v>
      </c>
      <c r="D3" s="37">
        <v>917.55875999999978</v>
      </c>
      <c r="E3" s="37">
        <v>10784</v>
      </c>
      <c r="F3" s="2">
        <f t="shared" ref="F3:F10" si="1">D3/C3</f>
        <v>0.12560187644715232</v>
      </c>
      <c r="G3" s="3">
        <f t="shared" ref="G3:G10" si="2">12*C3/E3</f>
        <v>8.1290374629080144</v>
      </c>
      <c r="H3" s="7">
        <f t="shared" ref="H3:H10" si="3">E3/E$12</f>
        <v>2.4995816260353305E-2</v>
      </c>
      <c r="I3" s="4">
        <v>24.409252519084916</v>
      </c>
      <c r="J3" s="4">
        <v>10.71795692801922</v>
      </c>
      <c r="K3" s="4">
        <v>12.693013673364023</v>
      </c>
      <c r="L3" s="4">
        <f t="shared" ref="L3:L10" si="4">I3-J3</f>
        <v>13.691295591065696</v>
      </c>
      <c r="M3" s="4">
        <v>21.92</v>
      </c>
      <c r="N3" s="19">
        <f t="shared" si="0"/>
        <v>64.04339955897629</v>
      </c>
      <c r="O3" s="18">
        <f t="shared" ref="O3:O10" si="5">MATCH($P3,$A$40:$A$55,0)</f>
        <v>2</v>
      </c>
      <c r="P3" s="18" t="s">
        <v>11</v>
      </c>
      <c r="Q3" s="22" t="s">
        <v>12</v>
      </c>
      <c r="R3" s="18"/>
    </row>
    <row r="4" spans="1:18" ht="14.25" x14ac:dyDescent="0.45">
      <c r="A4" s="16" t="s">
        <v>13</v>
      </c>
      <c r="B4" s="16">
        <v>65</v>
      </c>
      <c r="C4" s="37">
        <v>6130.4140000000016</v>
      </c>
      <c r="D4" s="37">
        <v>874.06533000000036</v>
      </c>
      <c r="E4" s="37">
        <v>12340</v>
      </c>
      <c r="F4" s="2">
        <f t="shared" si="1"/>
        <v>0.14257851590447237</v>
      </c>
      <c r="G4" s="3">
        <f t="shared" si="2"/>
        <v>5.9615047001620765</v>
      </c>
      <c r="H4" s="7">
        <f t="shared" si="3"/>
        <v>2.8602408443319714E-2</v>
      </c>
      <c r="I4" s="4">
        <v>23.982674574240498</v>
      </c>
      <c r="J4" s="4">
        <v>7.1545641668651037</v>
      </c>
      <c r="K4" s="4">
        <v>8.6468194316780558</v>
      </c>
      <c r="L4" s="4">
        <f t="shared" si="4"/>
        <v>16.828110407375394</v>
      </c>
      <c r="M4" s="4">
        <v>29.770000000000003</v>
      </c>
      <c r="N4" s="19">
        <f t="shared" si="0"/>
        <v>68.944480074624963</v>
      </c>
      <c r="O4" s="18">
        <f t="shared" si="5"/>
        <v>7</v>
      </c>
      <c r="P4" s="18" t="s">
        <v>14</v>
      </c>
      <c r="Q4" s="22" t="s">
        <v>15</v>
      </c>
      <c r="R4" s="18"/>
    </row>
    <row r="5" spans="1:18" ht="14.25" x14ac:dyDescent="0.45">
      <c r="A5" s="16" t="s">
        <v>16</v>
      </c>
      <c r="B5" s="16">
        <v>82</v>
      </c>
      <c r="C5" s="37">
        <v>2335.5100000000002</v>
      </c>
      <c r="D5" s="37">
        <v>348.86748</v>
      </c>
      <c r="E5" s="37">
        <v>4901</v>
      </c>
      <c r="F5" s="2">
        <f t="shared" si="1"/>
        <v>0.14937528848088852</v>
      </c>
      <c r="G5" s="3">
        <f t="shared" si="2"/>
        <v>5.7184492960620288</v>
      </c>
      <c r="H5" s="7">
        <f t="shared" si="3"/>
        <v>1.1359838231824142E-2</v>
      </c>
      <c r="I5" s="4">
        <v>23.554513353368101</v>
      </c>
      <c r="J5" s="4">
        <v>7.051656170453251</v>
      </c>
      <c r="K5" s="4">
        <v>8.5930341500434153</v>
      </c>
      <c r="L5" s="4">
        <f t="shared" si="4"/>
        <v>16.502857182914852</v>
      </c>
      <c r="M5" s="4">
        <v>30.234999999999999</v>
      </c>
      <c r="N5" s="19">
        <f t="shared" si="0"/>
        <v>66.547498778800232</v>
      </c>
      <c r="O5" s="18">
        <f t="shared" si="5"/>
        <v>8</v>
      </c>
      <c r="P5" s="18" t="s">
        <v>17</v>
      </c>
      <c r="Q5" s="22" t="s">
        <v>18</v>
      </c>
      <c r="R5" s="18"/>
    </row>
    <row r="6" spans="1:18" ht="14.25" x14ac:dyDescent="0.45">
      <c r="A6" s="16" t="s">
        <v>19</v>
      </c>
      <c r="B6" s="16">
        <v>99</v>
      </c>
      <c r="C6" s="37">
        <v>14219.424999999999</v>
      </c>
      <c r="D6" s="37">
        <v>1730.266949999999</v>
      </c>
      <c r="E6" s="37">
        <v>18884</v>
      </c>
      <c r="F6" s="2">
        <f t="shared" si="1"/>
        <v>0.12168332756071354</v>
      </c>
      <c r="G6" s="3">
        <f t="shared" si="2"/>
        <v>9.0358557509002324</v>
      </c>
      <c r="H6" s="7">
        <f t="shared" si="3"/>
        <v>4.377049279121957E-2</v>
      </c>
      <c r="I6" s="4">
        <v>26.084146688760629</v>
      </c>
      <c r="J6" s="4">
        <v>11.366801449361812</v>
      </c>
      <c r="K6" s="4">
        <v>13.39924325273158</v>
      </c>
      <c r="L6" s="4">
        <f t="shared" si="4"/>
        <v>14.717345239398817</v>
      </c>
      <c r="M6" s="4">
        <v>23.93</v>
      </c>
      <c r="N6" s="19">
        <f t="shared" si="0"/>
        <v>67.435567669526236</v>
      </c>
      <c r="O6" s="18">
        <f t="shared" si="5"/>
        <v>9</v>
      </c>
      <c r="P6" s="18" t="s">
        <v>20</v>
      </c>
      <c r="Q6" s="22" t="s">
        <v>21</v>
      </c>
      <c r="R6" s="18"/>
    </row>
    <row r="7" spans="1:18" ht="14.25" x14ac:dyDescent="0.45">
      <c r="A7" s="16" t="s">
        <v>22</v>
      </c>
      <c r="B7" s="16">
        <v>116</v>
      </c>
      <c r="C7" s="37">
        <v>50651.373999999974</v>
      </c>
      <c r="D7" s="37">
        <v>6165.4945299999999</v>
      </c>
      <c r="E7" s="37">
        <v>76022</v>
      </c>
      <c r="F7" s="2">
        <f t="shared" si="1"/>
        <v>0.1217241319060763</v>
      </c>
      <c r="G7" s="3">
        <f t="shared" si="2"/>
        <v>7.9952709478835029</v>
      </c>
      <c r="H7" s="7">
        <f t="shared" si="3"/>
        <v>0.17620845175673025</v>
      </c>
      <c r="I7" s="4">
        <v>24.641184704848136</v>
      </c>
      <c r="J7" s="4">
        <v>9.1710195489040789</v>
      </c>
      <c r="K7" s="4">
        <v>10.811364432081941</v>
      </c>
      <c r="L7" s="4">
        <f t="shared" si="4"/>
        <v>15.470165155944057</v>
      </c>
      <c r="M7" s="4">
        <v>28.13666666666667</v>
      </c>
      <c r="N7" s="19">
        <f t="shared" si="0"/>
        <v>73.952469164374065</v>
      </c>
      <c r="O7" s="18">
        <f t="shared" si="5"/>
        <v>12</v>
      </c>
      <c r="P7" s="18" t="s">
        <v>23</v>
      </c>
      <c r="Q7" s="22" t="s">
        <v>24</v>
      </c>
      <c r="R7" s="18"/>
    </row>
    <row r="8" spans="1:18" ht="14.25" x14ac:dyDescent="0.45">
      <c r="A8" s="16" t="s">
        <v>25</v>
      </c>
      <c r="B8" s="16">
        <v>133</v>
      </c>
      <c r="C8" s="37">
        <v>81292.875000000015</v>
      </c>
      <c r="D8" s="37">
        <v>9875.0524399999958</v>
      </c>
      <c r="E8" s="37">
        <v>117507</v>
      </c>
      <c r="F8" s="2">
        <f t="shared" si="1"/>
        <v>0.12147500552785215</v>
      </c>
      <c r="G8" s="3">
        <f t="shared" si="2"/>
        <v>8.30175649110266</v>
      </c>
      <c r="H8" s="7">
        <f t="shared" si="3"/>
        <v>0.27236492779166693</v>
      </c>
      <c r="I8" s="4">
        <v>26.426662696645263</v>
      </c>
      <c r="J8" s="4">
        <v>13.87974654003601</v>
      </c>
      <c r="K8" s="4">
        <v>16.357498754259268</v>
      </c>
      <c r="L8" s="4">
        <f t="shared" si="4"/>
        <v>12.546916156609253</v>
      </c>
      <c r="M8" s="4">
        <v>22.560000000000006</v>
      </c>
      <c r="N8" s="19">
        <f t="shared" si="0"/>
        <v>50.751992195267611</v>
      </c>
      <c r="O8" s="18">
        <f t="shared" si="5"/>
        <v>13</v>
      </c>
      <c r="P8" s="18" t="s">
        <v>26</v>
      </c>
      <c r="Q8" s="22" t="s">
        <v>27</v>
      </c>
      <c r="R8" s="18"/>
    </row>
    <row r="9" spans="1:18" ht="14.25" x14ac:dyDescent="0.45">
      <c r="A9" s="16" t="s">
        <v>28</v>
      </c>
      <c r="B9" s="16">
        <v>150</v>
      </c>
      <c r="C9" s="37">
        <v>67952.376999999993</v>
      </c>
      <c r="D9" s="37">
        <v>8307.9101899999969</v>
      </c>
      <c r="E9" s="37">
        <v>102613</v>
      </c>
      <c r="F9" s="2">
        <f t="shared" si="1"/>
        <v>0.12226077374747314</v>
      </c>
      <c r="G9" s="3">
        <f t="shared" si="2"/>
        <v>7.9466395485952068</v>
      </c>
      <c r="H9" s="7">
        <f t="shared" si="3"/>
        <v>0.23784270158787404</v>
      </c>
      <c r="I9" s="4">
        <v>25.851914299802655</v>
      </c>
      <c r="J9" s="4">
        <v>13.517718218239054</v>
      </c>
      <c r="K9" s="4">
        <v>15.945657220237269</v>
      </c>
      <c r="L9" s="4">
        <f t="shared" si="4"/>
        <v>12.334196081563601</v>
      </c>
      <c r="M9" s="4">
        <v>22.49</v>
      </c>
      <c r="N9" s="19">
        <f t="shared" si="0"/>
        <v>49.835760538673874</v>
      </c>
      <c r="O9" s="18">
        <f t="shared" si="5"/>
        <v>14</v>
      </c>
      <c r="P9" s="18" t="s">
        <v>29</v>
      </c>
      <c r="Q9" s="22" t="s">
        <v>30</v>
      </c>
      <c r="R9" s="18"/>
    </row>
    <row r="10" spans="1:18" ht="14.25" x14ac:dyDescent="0.45">
      <c r="A10" s="16" t="s">
        <v>31</v>
      </c>
      <c r="B10" s="16">
        <v>167</v>
      </c>
      <c r="C10" s="37">
        <v>1140.549</v>
      </c>
      <c r="D10" s="37">
        <v>139.74471999999997</v>
      </c>
      <c r="E10" s="37">
        <v>2767</v>
      </c>
      <c r="F10" s="2">
        <f t="shared" si="1"/>
        <v>0.12252408270052402</v>
      </c>
      <c r="G10" s="3">
        <f t="shared" si="2"/>
        <v>4.946363570654138</v>
      </c>
      <c r="H10" s="7">
        <f t="shared" si="3"/>
        <v>6.4135222173959195E-3</v>
      </c>
      <c r="I10" s="4">
        <v>23.079773322916861</v>
      </c>
      <c r="J10" s="4">
        <v>6.4996818220280712</v>
      </c>
      <c r="K10" s="4">
        <v>7.6694590245580434</v>
      </c>
      <c r="L10" s="4">
        <f t="shared" si="4"/>
        <v>16.580091500888791</v>
      </c>
      <c r="M10" s="4">
        <v>32.15</v>
      </c>
      <c r="N10" s="19">
        <f t="shared" si="0"/>
        <v>64.494295553514277</v>
      </c>
      <c r="O10" s="18">
        <f t="shared" si="5"/>
        <v>15</v>
      </c>
      <c r="P10" s="18" t="s">
        <v>32</v>
      </c>
      <c r="Q10" s="23" t="s">
        <v>33</v>
      </c>
      <c r="R10" s="18"/>
    </row>
    <row r="11" spans="1:18" ht="14.25" x14ac:dyDescent="0.45">
      <c r="A11" s="16" t="s">
        <v>34</v>
      </c>
      <c r="B11" s="16"/>
      <c r="C11" s="37">
        <v>272405.31799999997</v>
      </c>
      <c r="D11" s="37">
        <v>33384.681079999995</v>
      </c>
      <c r="E11" s="37">
        <v>392547</v>
      </c>
      <c r="F11" s="9">
        <f>D11/C11</f>
        <v>0.12255517375765769</v>
      </c>
      <c r="G11" s="19">
        <f t="shared" ref="G11:G12" si="6">12*C11/E11</f>
        <v>8.3273182981910434</v>
      </c>
      <c r="H11" s="20">
        <f t="shared" ref="H11:H12" si="7">E11/E$12</f>
        <v>0.9098694997730814</v>
      </c>
      <c r="I11" s="4">
        <v>25.545080178910496</v>
      </c>
      <c r="J11" s="4">
        <v>12.013160002379628</v>
      </c>
      <c r="K11" s="4">
        <v>14.174365916896315</v>
      </c>
      <c r="L11" s="19">
        <f>SUMPRODUCT($H2:$H10,L2:L10)/$H11</f>
        <v>13.531920176530866</v>
      </c>
      <c r="M11" s="19">
        <f>SUMPRODUCT($H2:$H10,M2:M10)/$H11</f>
        <v>24.170009277020757</v>
      </c>
      <c r="N11" s="19">
        <f t="shared" si="0"/>
        <v>58.749141563112907</v>
      </c>
      <c r="O11" s="18"/>
      <c r="P11" s="18"/>
      <c r="Q11" s="18"/>
      <c r="R11" s="18"/>
    </row>
    <row r="12" spans="1:18" ht="14.65" thickBot="1" x14ac:dyDescent="0.5">
      <c r="A12" s="16" t="s">
        <v>35</v>
      </c>
      <c r="B12" s="16"/>
      <c r="C12" s="37">
        <v>294725.47399999993</v>
      </c>
      <c r="D12" s="37">
        <v>36198.059409999994</v>
      </c>
      <c r="E12" s="37">
        <v>431432.2</v>
      </c>
      <c r="F12" s="9">
        <f>D12/C12</f>
        <v>0.12281958162191302</v>
      </c>
      <c r="G12" s="19">
        <f t="shared" si="6"/>
        <v>8.1975932440833095</v>
      </c>
      <c r="H12" s="20">
        <f t="shared" si="7"/>
        <v>1</v>
      </c>
      <c r="I12" s="18"/>
      <c r="J12" s="18"/>
      <c r="K12" s="18"/>
      <c r="L12" s="18"/>
      <c r="M12" s="18"/>
      <c r="N12" s="18"/>
      <c r="O12" s="18"/>
      <c r="P12" s="24"/>
      <c r="Q12" s="18"/>
      <c r="R12" s="18"/>
    </row>
    <row r="13" spans="1:18" ht="14.65" thickBot="1" x14ac:dyDescent="0.5">
      <c r="A13" s="25" t="s">
        <v>36</v>
      </c>
      <c r="B13" s="26"/>
      <c r="C13" s="26"/>
      <c r="D13" s="26"/>
      <c r="E13" s="27"/>
      <c r="F13" s="26"/>
      <c r="G13" s="28">
        <f>AVERAGE(G2:G10)</f>
        <v>7.6289570151140715</v>
      </c>
      <c r="H13" s="18"/>
      <c r="I13" s="28">
        <f t="shared" ref="I13:N13" si="8">AVERAGE(I2:I10)</f>
        <v>24.77407718738943</v>
      </c>
      <c r="J13" s="28">
        <f t="shared" si="8"/>
        <v>10.076488119717474</v>
      </c>
      <c r="K13" s="28">
        <f t="shared" si="8"/>
        <v>11.940839337716083</v>
      </c>
      <c r="L13" s="28">
        <f t="shared" si="8"/>
        <v>14.697589067671961</v>
      </c>
      <c r="M13" s="28">
        <f t="shared" si="8"/>
        <v>26.075000000000003</v>
      </c>
      <c r="N13" s="28">
        <f t="shared" si="8"/>
        <v>65.065584309727171</v>
      </c>
      <c r="O13" s="24"/>
      <c r="P13" s="18"/>
      <c r="Q13" s="18"/>
      <c r="R13" s="18"/>
    </row>
    <row r="14" spans="1:18" ht="14.25" x14ac:dyDescent="0.45">
      <c r="A14" s="25" t="s">
        <v>37</v>
      </c>
      <c r="B14" s="26"/>
      <c r="C14" s="26"/>
      <c r="D14" s="26"/>
      <c r="E14" s="27"/>
      <c r="F14" s="26"/>
      <c r="G14" s="27"/>
      <c r="H14" s="18"/>
      <c r="I14" s="18"/>
      <c r="J14" s="18"/>
      <c r="K14" s="18"/>
      <c r="L14" s="18"/>
      <c r="M14" s="29"/>
      <c r="N14" s="18"/>
      <c r="O14" s="18"/>
      <c r="P14" s="18"/>
      <c r="Q14" s="18"/>
      <c r="R14" s="18"/>
    </row>
    <row r="15" spans="1:18" ht="14.25" x14ac:dyDescent="0.45">
      <c r="A15" s="25" t="s">
        <v>38</v>
      </c>
      <c r="B15" s="26"/>
      <c r="C15" s="26"/>
      <c r="D15" s="26"/>
      <c r="E15" s="27"/>
      <c r="F15" s="26"/>
      <c r="G15" s="27"/>
      <c r="H15" s="18"/>
      <c r="I15" s="29" t="s">
        <v>86</v>
      </c>
      <c r="J15" s="18"/>
      <c r="K15" s="29"/>
      <c r="L15" s="18"/>
      <c r="M15" s="29"/>
      <c r="N15" s="18"/>
      <c r="O15" s="18"/>
      <c r="P15" s="18"/>
      <c r="Q15" s="18"/>
      <c r="R15" s="18"/>
    </row>
    <row r="16" spans="1:18" ht="14.25" x14ac:dyDescent="0.45">
      <c r="A16" s="30" t="s">
        <v>39</v>
      </c>
      <c r="B16" s="18"/>
      <c r="C16" s="18"/>
      <c r="D16" s="18"/>
      <c r="E16" s="18"/>
      <c r="F16" s="18"/>
      <c r="G16" s="18"/>
      <c r="H16" s="18"/>
      <c r="I16" s="18"/>
      <c r="J16" s="29"/>
      <c r="K16" s="31">
        <f>G11/K11</f>
        <v>0.58749141563112905</v>
      </c>
      <c r="L16" s="29" t="s">
        <v>40</v>
      </c>
      <c r="M16" s="18"/>
      <c r="N16" s="18"/>
      <c r="O16" s="18"/>
      <c r="P16" s="18"/>
      <c r="Q16" s="18"/>
      <c r="R16" s="18"/>
    </row>
    <row r="17" spans="1:18" ht="14.25" x14ac:dyDescent="0.45">
      <c r="A17" s="30" t="s">
        <v>76</v>
      </c>
      <c r="C17" s="18" t="s">
        <v>41</v>
      </c>
      <c r="D17" s="18"/>
      <c r="E17" s="18"/>
      <c r="F17" s="18"/>
      <c r="G17" s="18"/>
      <c r="H17" s="18"/>
      <c r="I17" s="18"/>
      <c r="J17" s="18"/>
      <c r="K17" s="31">
        <f>G13/K13</f>
        <v>0.63889621150980647</v>
      </c>
      <c r="L17" s="29" t="s">
        <v>42</v>
      </c>
      <c r="M17" s="18"/>
      <c r="N17" s="18"/>
      <c r="O17" s="18"/>
      <c r="P17" s="18"/>
      <c r="Q17" s="18"/>
      <c r="R17" s="18"/>
    </row>
    <row r="18" spans="1:18" ht="14.25" x14ac:dyDescent="0.45">
      <c r="A18" s="30" t="s">
        <v>77</v>
      </c>
      <c r="C18" s="18" t="s">
        <v>43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pans="1:18" ht="14.25" x14ac:dyDescent="0.45">
      <c r="A19" s="30" t="s">
        <v>75</v>
      </c>
      <c r="C19" s="18" t="s">
        <v>44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spans="1:18" ht="14.25" x14ac:dyDescent="0.45">
      <c r="A20" s="30" t="s">
        <v>78</v>
      </c>
      <c r="C20" s="18" t="s">
        <v>45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spans="1:18" ht="14.25" x14ac:dyDescent="0.45">
      <c r="A21" s="30" t="s">
        <v>46</v>
      </c>
      <c r="C21" s="18" t="s">
        <v>74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spans="1:18" ht="14.25" x14ac:dyDescent="0.45">
      <c r="A22" s="30" t="s">
        <v>47</v>
      </c>
      <c r="C22" s="18" t="s">
        <v>61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spans="1:18" ht="14.25" x14ac:dyDescent="0.45">
      <c r="A23" s="30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spans="1:18" ht="14.25" x14ac:dyDescent="0.45">
      <c r="A24" s="18" t="s">
        <v>73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</row>
    <row r="25" spans="1:18" ht="28.5" x14ac:dyDescent="0.45">
      <c r="A25" s="16"/>
      <c r="B25" s="16"/>
      <c r="C25" s="32" t="s">
        <v>48</v>
      </c>
      <c r="D25" s="32" t="s">
        <v>49</v>
      </c>
      <c r="E25" s="32" t="s">
        <v>50</v>
      </c>
      <c r="F25" s="32" t="s">
        <v>51</v>
      </c>
      <c r="G25" s="32" t="s">
        <v>52</v>
      </c>
      <c r="H25" s="32" t="s">
        <v>53</v>
      </c>
      <c r="I25" s="33" t="s">
        <v>54</v>
      </c>
      <c r="J25" s="5" t="s">
        <v>55</v>
      </c>
      <c r="K25" s="18"/>
      <c r="L25" s="18"/>
      <c r="M25" s="18"/>
      <c r="N25" s="18"/>
      <c r="O25" s="18"/>
      <c r="P25" s="18"/>
      <c r="Q25" s="18"/>
      <c r="R25" s="18"/>
    </row>
    <row r="26" spans="1:18" ht="14.25" x14ac:dyDescent="0.45">
      <c r="A26" s="34" t="s">
        <v>9</v>
      </c>
      <c r="B26" s="16" t="s">
        <v>8</v>
      </c>
      <c r="C26" s="6">
        <v>1.7492526849787245E-2</v>
      </c>
      <c r="D26" s="6">
        <v>0.82304456626517752</v>
      </c>
      <c r="E26" s="6">
        <v>0.10292986436354075</v>
      </c>
      <c r="F26" s="6">
        <v>1.036990876427688E-2</v>
      </c>
      <c r="G26" s="6">
        <v>0</v>
      </c>
      <c r="H26" s="6">
        <v>4.6163133757217548E-2</v>
      </c>
      <c r="I26" s="35">
        <v>1</v>
      </c>
      <c r="J26" s="6">
        <v>0.12146023325382715</v>
      </c>
      <c r="K26" s="18"/>
      <c r="L26" s="18"/>
      <c r="M26" s="18"/>
      <c r="N26" s="18"/>
      <c r="O26" s="18"/>
      <c r="P26" s="18"/>
      <c r="Q26" s="18"/>
      <c r="R26" s="18"/>
    </row>
    <row r="27" spans="1:18" ht="14.25" x14ac:dyDescent="0.45">
      <c r="A27" s="34" t="s">
        <v>12</v>
      </c>
      <c r="B27" s="16" t="s">
        <v>11</v>
      </c>
      <c r="C27" s="6">
        <v>3.025249822666351E-2</v>
      </c>
      <c r="D27" s="6">
        <v>0.86877310004106678</v>
      </c>
      <c r="E27" s="6">
        <v>6.4736115086426821E-2</v>
      </c>
      <c r="F27" s="6">
        <v>3.0986721754172008E-2</v>
      </c>
      <c r="G27" s="6">
        <v>0</v>
      </c>
      <c r="H27" s="6">
        <v>5.2515648916709179E-3</v>
      </c>
      <c r="I27" s="35">
        <v>1</v>
      </c>
      <c r="J27" s="6">
        <v>0.12560187644715234</v>
      </c>
      <c r="K27" s="18"/>
      <c r="L27" s="18"/>
      <c r="M27" s="18"/>
      <c r="N27" s="18"/>
      <c r="O27" s="18"/>
      <c r="P27" s="18"/>
      <c r="Q27" s="18"/>
      <c r="R27" s="18"/>
    </row>
    <row r="28" spans="1:18" ht="14.25" x14ac:dyDescent="0.45">
      <c r="A28" s="34" t="s">
        <v>15</v>
      </c>
      <c r="B28" s="16" t="s">
        <v>14</v>
      </c>
      <c r="C28" s="6">
        <v>2.913087087349003E-3</v>
      </c>
      <c r="D28" s="6">
        <v>0.79377262221446954</v>
      </c>
      <c r="E28" s="6">
        <v>0.19142645327286209</v>
      </c>
      <c r="F28" s="6">
        <v>4.1864724608608418E-3</v>
      </c>
      <c r="G28" s="6">
        <v>0</v>
      </c>
      <c r="H28" s="6">
        <v>7.7013649644585916E-3</v>
      </c>
      <c r="I28" s="35">
        <v>1</v>
      </c>
      <c r="J28" s="6">
        <v>0.14257851590447237</v>
      </c>
      <c r="K28" s="18"/>
      <c r="L28" s="18"/>
      <c r="M28" s="18"/>
      <c r="N28" s="18"/>
      <c r="O28" s="18"/>
      <c r="P28" s="18"/>
      <c r="Q28" s="18"/>
      <c r="R28" s="18"/>
    </row>
    <row r="29" spans="1:18" ht="14.25" x14ac:dyDescent="0.45">
      <c r="A29" s="34" t="s">
        <v>18</v>
      </c>
      <c r="B29" s="16" t="s">
        <v>17</v>
      </c>
      <c r="C29" s="6">
        <v>0</v>
      </c>
      <c r="D29" s="6">
        <v>0.82873777363763401</v>
      </c>
      <c r="E29" s="6">
        <v>0.17126222636236607</v>
      </c>
      <c r="F29" s="6">
        <v>0</v>
      </c>
      <c r="G29" s="6">
        <v>0</v>
      </c>
      <c r="H29" s="6">
        <v>0</v>
      </c>
      <c r="I29" s="35">
        <v>1</v>
      </c>
      <c r="J29" s="6">
        <v>0.14937528848088855</v>
      </c>
      <c r="K29" s="18"/>
      <c r="L29" s="18"/>
      <c r="M29" s="18"/>
      <c r="N29" s="18"/>
      <c r="O29" s="18"/>
      <c r="P29" s="18"/>
      <c r="Q29" s="18"/>
      <c r="R29" s="18"/>
    </row>
    <row r="30" spans="1:18" ht="14.25" x14ac:dyDescent="0.45">
      <c r="A30" s="34" t="s">
        <v>21</v>
      </c>
      <c r="B30" s="16" t="s">
        <v>20</v>
      </c>
      <c r="C30" s="6">
        <v>2.6238314742484486E-2</v>
      </c>
      <c r="D30" s="6">
        <v>0.83082444843238679</v>
      </c>
      <c r="E30" s="6">
        <v>8.9264224638446105E-2</v>
      </c>
      <c r="F30" s="6">
        <v>3.2255415977573684E-2</v>
      </c>
      <c r="G30" s="6">
        <v>0</v>
      </c>
      <c r="H30" s="6">
        <v>2.1417596209108929E-2</v>
      </c>
      <c r="I30" s="35">
        <v>0.99999999999999989</v>
      </c>
      <c r="J30" s="6">
        <v>0.12168332756071361</v>
      </c>
      <c r="K30" s="18"/>
      <c r="L30" s="18"/>
      <c r="M30" s="18"/>
      <c r="N30" s="18"/>
      <c r="O30" s="18"/>
      <c r="P30" s="18"/>
      <c r="Q30" s="18"/>
      <c r="R30" s="18"/>
    </row>
    <row r="31" spans="1:18" ht="14.25" x14ac:dyDescent="0.45">
      <c r="A31" s="34" t="s">
        <v>24</v>
      </c>
      <c r="B31" s="16" t="s">
        <v>23</v>
      </c>
      <c r="C31" s="6">
        <v>5.0568458215481055E-3</v>
      </c>
      <c r="D31" s="6">
        <v>0.84905781291418236</v>
      </c>
      <c r="E31" s="6">
        <v>9.831574409330697E-2</v>
      </c>
      <c r="F31" s="6">
        <v>1.7130939099380418E-2</v>
      </c>
      <c r="G31" s="6">
        <v>0</v>
      </c>
      <c r="H31" s="6">
        <v>3.0438658071582331E-2</v>
      </c>
      <c r="I31" s="35">
        <v>1</v>
      </c>
      <c r="J31" s="6">
        <v>0.12172413190607624</v>
      </c>
      <c r="K31" s="18"/>
      <c r="L31" s="18"/>
      <c r="M31" s="18"/>
      <c r="N31" s="18"/>
      <c r="O31" s="18"/>
      <c r="P31" s="18"/>
      <c r="Q31" s="18"/>
      <c r="R31" s="18"/>
    </row>
    <row r="32" spans="1:18" ht="14.25" x14ac:dyDescent="0.45">
      <c r="A32" s="34" t="s">
        <v>27</v>
      </c>
      <c r="B32" s="16" t="s">
        <v>26</v>
      </c>
      <c r="C32" s="6">
        <v>2.3365860628524839E-3</v>
      </c>
      <c r="D32" s="6">
        <v>0.87685294916944745</v>
      </c>
      <c r="E32" s="6">
        <v>4.5425212902960713E-2</v>
      </c>
      <c r="F32" s="6">
        <v>8.9503760297275012E-3</v>
      </c>
      <c r="G32" s="6">
        <v>9.3388731528876276E-4</v>
      </c>
      <c r="H32" s="6">
        <v>6.5500988519723247E-2</v>
      </c>
      <c r="I32" s="35">
        <v>1</v>
      </c>
      <c r="J32" s="6">
        <v>0.12147500552785222</v>
      </c>
      <c r="K32" s="18"/>
      <c r="L32" s="18"/>
      <c r="M32" s="18"/>
      <c r="N32" s="18"/>
      <c r="O32" s="18"/>
      <c r="P32" s="18"/>
      <c r="Q32" s="18"/>
      <c r="R32" s="18"/>
    </row>
    <row r="33" spans="1:18" ht="14.25" x14ac:dyDescent="0.45">
      <c r="A33" s="34" t="s">
        <v>30</v>
      </c>
      <c r="B33" s="16" t="s">
        <v>29</v>
      </c>
      <c r="C33" s="6">
        <v>7.2986388377191151E-3</v>
      </c>
      <c r="D33" s="6">
        <v>0.81443432162772667</v>
      </c>
      <c r="E33" s="6">
        <v>0.12051766676946928</v>
      </c>
      <c r="F33" s="6">
        <v>1.018579490043427E-2</v>
      </c>
      <c r="G33" s="6">
        <v>1.3023980795358878E-3</v>
      </c>
      <c r="H33" s="6">
        <v>4.6261179785114737E-2</v>
      </c>
      <c r="I33" s="35">
        <v>0.99999999999999989</v>
      </c>
      <c r="J33" s="6">
        <v>0.1222633384415677</v>
      </c>
      <c r="K33" s="18"/>
      <c r="L33" s="18"/>
      <c r="M33" s="18"/>
      <c r="N33" s="18"/>
      <c r="O33" s="18"/>
      <c r="P33" s="18"/>
      <c r="Q33" s="18"/>
      <c r="R33" s="18"/>
    </row>
    <row r="34" spans="1:18" ht="14.25" x14ac:dyDescent="0.45">
      <c r="A34" s="34" t="s">
        <v>33</v>
      </c>
      <c r="B34" s="16" t="s">
        <v>32</v>
      </c>
      <c r="C34" s="6">
        <v>2.4692374171776609E-3</v>
      </c>
      <c r="D34" s="6">
        <v>0.6915510926375571</v>
      </c>
      <c r="E34" s="6">
        <v>0.16955430264619942</v>
      </c>
      <c r="F34" s="6">
        <v>1.8930820198362071E-2</v>
      </c>
      <c r="G34" s="6">
        <v>0</v>
      </c>
      <c r="H34" s="6">
        <v>0.11749454710070373</v>
      </c>
      <c r="I34" s="35">
        <v>1</v>
      </c>
      <c r="J34" s="6">
        <v>0.12252408270052405</v>
      </c>
      <c r="K34" s="18"/>
      <c r="L34" s="18"/>
      <c r="M34" s="18"/>
      <c r="N34" s="18"/>
      <c r="O34" s="18"/>
      <c r="P34" s="18"/>
      <c r="Q34" s="18"/>
      <c r="R34" s="18"/>
    </row>
    <row r="35" spans="1:18" ht="14.25" x14ac:dyDescent="0.45">
      <c r="A35" s="16" t="s">
        <v>56</v>
      </c>
      <c r="B35" s="16"/>
      <c r="C35" s="6">
        <v>7.5075579558146026E-3</v>
      </c>
      <c r="D35" s="6">
        <v>0.83758191590432363</v>
      </c>
      <c r="E35" s="6">
        <v>9.6037901257413641E-2</v>
      </c>
      <c r="F35" s="6">
        <v>1.209221240224969E-2</v>
      </c>
      <c r="G35" s="6">
        <v>5.8151375525559209E-4</v>
      </c>
      <c r="H35" s="6">
        <v>4.6198898724942782E-2</v>
      </c>
      <c r="I35" s="35">
        <v>0.99999999999999978</v>
      </c>
      <c r="J35" s="6">
        <v>0.12282173719684279</v>
      </c>
      <c r="K35" s="18"/>
      <c r="L35" s="18"/>
      <c r="M35" s="18"/>
      <c r="N35" s="18"/>
      <c r="O35" s="18"/>
      <c r="P35" s="18"/>
      <c r="Q35" s="18"/>
      <c r="R35" s="18"/>
    </row>
    <row r="36" spans="1:18" ht="14.25" x14ac:dyDescent="0.4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1:18" ht="14.25" x14ac:dyDescent="0.45">
      <c r="A37" s="18" t="s">
        <v>87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  <row r="38" spans="1:18" ht="28.5" x14ac:dyDescent="0.45">
      <c r="A38" s="33" t="s">
        <v>62</v>
      </c>
      <c r="B38" s="32" t="s">
        <v>48</v>
      </c>
      <c r="C38" s="32" t="s">
        <v>49</v>
      </c>
      <c r="D38" s="32" t="s">
        <v>50</v>
      </c>
      <c r="E38" s="32" t="s">
        <v>51</v>
      </c>
      <c r="F38" s="32" t="s">
        <v>52</v>
      </c>
      <c r="G38" s="32" t="s">
        <v>53</v>
      </c>
      <c r="H38" s="32" t="s">
        <v>63</v>
      </c>
      <c r="I38" s="32" t="s">
        <v>64</v>
      </c>
      <c r="J38" s="32" t="s">
        <v>65</v>
      </c>
      <c r="K38" s="18"/>
      <c r="L38" s="18"/>
      <c r="M38" s="18"/>
      <c r="N38" s="18"/>
      <c r="O38" s="18"/>
      <c r="P38" s="18"/>
      <c r="Q38" s="18"/>
      <c r="R38" s="18"/>
    </row>
    <row r="39" spans="1:18" ht="14.25" x14ac:dyDescent="0.45">
      <c r="A39" s="16"/>
      <c r="B39" s="33">
        <v>1</v>
      </c>
      <c r="C39" s="33">
        <v>2</v>
      </c>
      <c r="D39" s="33">
        <v>4</v>
      </c>
      <c r="E39" s="33">
        <v>3</v>
      </c>
      <c r="F39" s="33">
        <v>10</v>
      </c>
      <c r="G39" s="33">
        <v>5</v>
      </c>
      <c r="H39" s="16"/>
      <c r="I39" s="16"/>
      <c r="J39" s="16"/>
      <c r="K39" s="18"/>
      <c r="L39" s="18"/>
      <c r="M39" s="18"/>
      <c r="N39" s="18"/>
      <c r="O39" s="18"/>
      <c r="P39" s="18"/>
      <c r="Q39" s="18"/>
      <c r="R39" s="18"/>
    </row>
    <row r="40" spans="1:18" ht="14.25" x14ac:dyDescent="0.45">
      <c r="A40" s="18" t="s">
        <v>8</v>
      </c>
      <c r="B40" s="36">
        <v>718.6</v>
      </c>
      <c r="C40" s="36">
        <v>33811</v>
      </c>
      <c r="D40" s="36">
        <v>4228.3999999999996</v>
      </c>
      <c r="E40" s="36">
        <v>426</v>
      </c>
      <c r="F40" s="36">
        <v>0</v>
      </c>
      <c r="G40" s="36">
        <v>1896.3999999999999</v>
      </c>
      <c r="H40" s="36">
        <v>41080.400000000001</v>
      </c>
      <c r="I40">
        <v>46729</v>
      </c>
      <c r="J40" s="9">
        <f>H40/I40</f>
        <v>0.87912003252798054</v>
      </c>
      <c r="K40" s="18" t="str">
        <f>TRIM(A40)</f>
        <v>CN</v>
      </c>
      <c r="L40" s="18" t="s">
        <v>8</v>
      </c>
      <c r="M40" s="18"/>
      <c r="N40" s="18"/>
      <c r="O40" s="18"/>
      <c r="P40" s="18"/>
      <c r="Q40" s="18"/>
      <c r="R40" s="18"/>
    </row>
    <row r="41" spans="1:18" ht="14.25" x14ac:dyDescent="0.45">
      <c r="A41" s="18" t="s">
        <v>11</v>
      </c>
      <c r="B41" s="36">
        <v>243.09999999999997</v>
      </c>
      <c r="C41" s="36">
        <v>6981.2</v>
      </c>
      <c r="D41" s="36">
        <v>520.20000000000005</v>
      </c>
      <c r="E41" s="36">
        <v>249</v>
      </c>
      <c r="F41" s="36">
        <v>0</v>
      </c>
      <c r="G41" s="36">
        <v>42.199999999999996</v>
      </c>
      <c r="H41" s="36">
        <v>8035.7</v>
      </c>
      <c r="I41">
        <v>10784</v>
      </c>
      <c r="J41" s="9">
        <f t="shared" ref="J41:J55" si="9">H41/I41</f>
        <v>0.74515022255192875</v>
      </c>
      <c r="K41" s="18" t="str">
        <f t="shared" ref="K41:K55" si="10">TRIM(A41)</f>
        <v>DC</v>
      </c>
      <c r="L41" s="18" t="s">
        <v>11</v>
      </c>
      <c r="M41" s="18"/>
      <c r="N41" s="18"/>
      <c r="O41" s="18"/>
      <c r="P41" s="18"/>
      <c r="Q41" s="18"/>
      <c r="R41" s="18"/>
    </row>
    <row r="42" spans="1:18" ht="14.25" x14ac:dyDescent="0.45">
      <c r="A42" s="18" t="s">
        <v>66</v>
      </c>
      <c r="B42" s="36">
        <v>30.999999999999993</v>
      </c>
      <c r="C42" s="36">
        <v>7108.8</v>
      </c>
      <c r="D42" s="36">
        <v>2136.1999999999998</v>
      </c>
      <c r="E42" s="36">
        <v>0</v>
      </c>
      <c r="F42" s="36">
        <v>0</v>
      </c>
      <c r="G42" s="36">
        <v>163.99999999999997</v>
      </c>
      <c r="H42" s="36">
        <v>9440</v>
      </c>
      <c r="I42">
        <v>10432</v>
      </c>
      <c r="J42" s="9">
        <f t="shared" si="9"/>
        <v>0.90490797546012269</v>
      </c>
      <c r="K42" s="18" t="str">
        <f t="shared" si="10"/>
        <v>GH</v>
      </c>
      <c r="L42" s="18" t="s">
        <v>66</v>
      </c>
      <c r="M42" s="18"/>
      <c r="N42" s="18"/>
      <c r="O42" s="18"/>
      <c r="P42" s="18"/>
      <c r="Q42" s="18"/>
      <c r="R42" s="18"/>
    </row>
    <row r="43" spans="1:18" ht="14.25" x14ac:dyDescent="0.45">
      <c r="A43" s="18" t="s">
        <v>67</v>
      </c>
      <c r="B43" s="36">
        <v>0</v>
      </c>
      <c r="C43" s="36">
        <v>11523.2</v>
      </c>
      <c r="D43" s="36">
        <v>1751.3999999999999</v>
      </c>
      <c r="E43" s="36">
        <v>204.2</v>
      </c>
      <c r="F43" s="36">
        <v>0</v>
      </c>
      <c r="G43" s="36">
        <v>1049.2</v>
      </c>
      <c r="H43" s="36">
        <v>14528</v>
      </c>
      <c r="I43">
        <v>15915</v>
      </c>
      <c r="J43" s="9">
        <f t="shared" si="9"/>
        <v>0.91284951303801443</v>
      </c>
      <c r="K43" s="18" t="str">
        <f t="shared" si="10"/>
        <v>GO</v>
      </c>
      <c r="L43" s="18" t="s">
        <v>67</v>
      </c>
      <c r="M43" s="18"/>
      <c r="N43" s="18"/>
      <c r="O43" s="18"/>
      <c r="P43" s="18"/>
      <c r="Q43" s="18"/>
      <c r="R43" s="18"/>
    </row>
    <row r="44" spans="1:18" ht="14.25" x14ac:dyDescent="0.45">
      <c r="A44" s="18" t="s">
        <v>68</v>
      </c>
      <c r="B44" s="36">
        <v>0</v>
      </c>
      <c r="C44" s="36">
        <v>623</v>
      </c>
      <c r="D44" s="36">
        <v>348</v>
      </c>
      <c r="E44" s="36">
        <v>0</v>
      </c>
      <c r="F44" s="36">
        <v>0</v>
      </c>
      <c r="G44" s="36">
        <v>0</v>
      </c>
      <c r="H44" s="36">
        <v>971</v>
      </c>
      <c r="I44">
        <v>1191</v>
      </c>
      <c r="J44" s="9">
        <f t="shared" si="9"/>
        <v>0.81528127623845503</v>
      </c>
      <c r="K44" s="18" t="str">
        <f t="shared" si="10"/>
        <v>JW</v>
      </c>
      <c r="L44" s="18" t="s">
        <v>68</v>
      </c>
      <c r="M44" s="18"/>
      <c r="N44" s="18"/>
      <c r="O44" s="18"/>
      <c r="P44" s="18"/>
      <c r="Q44" s="18"/>
      <c r="R44" s="18"/>
    </row>
    <row r="45" spans="1:18" ht="14.25" x14ac:dyDescent="0.45">
      <c r="A45" s="18" t="s">
        <v>69</v>
      </c>
      <c r="B45" s="36">
        <v>62</v>
      </c>
      <c r="C45" s="36">
        <v>5981.2000000000007</v>
      </c>
      <c r="D45" s="36">
        <v>210</v>
      </c>
      <c r="E45" s="36">
        <v>83</v>
      </c>
      <c r="F45" s="36">
        <v>0</v>
      </c>
      <c r="G45" s="36">
        <v>438.59999999999991</v>
      </c>
      <c r="H45" s="36">
        <v>6774.8</v>
      </c>
      <c r="I45">
        <v>8144</v>
      </c>
      <c r="J45" s="9">
        <f t="shared" si="9"/>
        <v>0.83187622789783888</v>
      </c>
      <c r="K45" s="18" t="str">
        <f t="shared" si="10"/>
        <v>LG</v>
      </c>
      <c r="L45" s="18" t="s">
        <v>69</v>
      </c>
      <c r="M45" s="18"/>
      <c r="N45" s="18"/>
      <c r="O45" s="18"/>
      <c r="P45" s="18"/>
      <c r="Q45" s="18"/>
      <c r="R45" s="18"/>
    </row>
    <row r="46" spans="1:18" ht="14.25" x14ac:dyDescent="0.45">
      <c r="A46" s="18" t="s">
        <v>14</v>
      </c>
      <c r="B46" s="36">
        <v>33.399999999999991</v>
      </c>
      <c r="C46" s="36">
        <v>9101</v>
      </c>
      <c r="D46" s="36">
        <v>2194.8000000000002</v>
      </c>
      <c r="E46" s="36">
        <v>47.999999999999986</v>
      </c>
      <c r="F46" s="36">
        <v>0</v>
      </c>
      <c r="G46" s="36">
        <v>88.299999999999983</v>
      </c>
      <c r="H46" s="36">
        <v>11465.5</v>
      </c>
      <c r="I46">
        <v>12340</v>
      </c>
      <c r="J46" s="9">
        <f t="shared" si="9"/>
        <v>0.92913290113452185</v>
      </c>
      <c r="K46" s="18" t="str">
        <f t="shared" si="10"/>
        <v>NT</v>
      </c>
      <c r="L46" s="18" t="s">
        <v>14</v>
      </c>
      <c r="M46" s="18"/>
      <c r="N46" s="18"/>
      <c r="O46" s="18"/>
      <c r="P46" s="18"/>
      <c r="Q46" s="18"/>
      <c r="R46" s="18"/>
    </row>
    <row r="47" spans="1:18" ht="14.25" x14ac:dyDescent="0.45">
      <c r="A47" s="18" t="s">
        <v>17</v>
      </c>
      <c r="B47" s="36">
        <v>0</v>
      </c>
      <c r="C47" s="36">
        <v>3558.6000000000004</v>
      </c>
      <c r="D47" s="36">
        <v>735.39999999999986</v>
      </c>
      <c r="E47" s="36">
        <v>0</v>
      </c>
      <c r="F47" s="36">
        <v>0</v>
      </c>
      <c r="G47" s="36">
        <v>0</v>
      </c>
      <c r="H47" s="36">
        <v>4294</v>
      </c>
      <c r="I47">
        <v>4901</v>
      </c>
      <c r="J47" s="9">
        <f t="shared" si="9"/>
        <v>0.87614772495409099</v>
      </c>
      <c r="K47" s="18" t="str">
        <f t="shared" si="10"/>
        <v>PL</v>
      </c>
      <c r="L47" s="18" t="s">
        <v>17</v>
      </c>
      <c r="M47" s="18"/>
      <c r="N47" s="18"/>
      <c r="O47" s="18"/>
      <c r="P47" s="18"/>
      <c r="Q47" s="18"/>
      <c r="R47" s="18"/>
    </row>
    <row r="48" spans="1:18" ht="14.25" x14ac:dyDescent="0.45">
      <c r="A48" s="18" t="s">
        <v>20</v>
      </c>
      <c r="B48" s="36">
        <v>372.83333333333331</v>
      </c>
      <c r="C48" s="36">
        <v>11805.6</v>
      </c>
      <c r="D48" s="36">
        <v>1268.3999999999999</v>
      </c>
      <c r="E48" s="36">
        <v>458.33333333333331</v>
      </c>
      <c r="F48" s="36">
        <v>0</v>
      </c>
      <c r="G48" s="36">
        <v>304.33333333333331</v>
      </c>
      <c r="H48" s="36">
        <v>14209.5</v>
      </c>
      <c r="I48">
        <v>18884</v>
      </c>
      <c r="J48" s="9">
        <f t="shared" si="9"/>
        <v>0.75246240203346748</v>
      </c>
      <c r="K48" s="18" t="str">
        <f t="shared" si="10"/>
        <v>RA</v>
      </c>
      <c r="L48" s="18" t="s">
        <v>20</v>
      </c>
      <c r="M48" s="18"/>
      <c r="N48" s="18"/>
      <c r="O48" s="18"/>
      <c r="P48" s="18"/>
      <c r="Q48" s="18"/>
      <c r="R48" s="18"/>
    </row>
    <row r="49" spans="1:18" ht="14.25" x14ac:dyDescent="0.45">
      <c r="A49" s="18" t="s">
        <v>70</v>
      </c>
      <c r="B49" s="36">
        <v>0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>
        <v>2</v>
      </c>
      <c r="J49" s="9">
        <f t="shared" si="9"/>
        <v>0</v>
      </c>
      <c r="K49" s="18" t="str">
        <f t="shared" si="10"/>
        <v>RO</v>
      </c>
      <c r="L49" s="18" t="s">
        <v>70</v>
      </c>
      <c r="M49" s="18"/>
      <c r="N49" s="18"/>
      <c r="O49" s="18"/>
      <c r="P49" s="18"/>
      <c r="Q49" s="18"/>
      <c r="R49" s="18"/>
    </row>
    <row r="50" spans="1:18" ht="14.25" x14ac:dyDescent="0.45">
      <c r="A50" s="18" t="s">
        <v>71</v>
      </c>
      <c r="B50" s="36">
        <v>0</v>
      </c>
      <c r="C50" s="36">
        <v>0</v>
      </c>
      <c r="D50" s="36">
        <v>173</v>
      </c>
      <c r="E50" s="36">
        <v>0</v>
      </c>
      <c r="F50" s="36">
        <v>0</v>
      </c>
      <c r="G50" s="36">
        <v>0</v>
      </c>
      <c r="H50" s="36">
        <v>173</v>
      </c>
      <c r="I50">
        <v>327.2</v>
      </c>
      <c r="J50" s="9">
        <f t="shared" si="9"/>
        <v>0.52872860635696828</v>
      </c>
      <c r="K50" s="18" t="str">
        <f t="shared" si="10"/>
        <v>RP</v>
      </c>
      <c r="L50" s="18" t="s">
        <v>71</v>
      </c>
      <c r="M50" s="18"/>
      <c r="N50" s="18"/>
      <c r="O50" s="18"/>
      <c r="P50" s="18"/>
      <c r="Q50" s="18"/>
      <c r="R50" s="18"/>
    </row>
    <row r="51" spans="1:18" ht="14.25" x14ac:dyDescent="0.45">
      <c r="A51" s="18" t="s">
        <v>23</v>
      </c>
      <c r="B51" s="36">
        <v>347.2</v>
      </c>
      <c r="C51" s="36">
        <v>58295.80000000001</v>
      </c>
      <c r="D51" s="36">
        <v>6750.3</v>
      </c>
      <c r="E51" s="36">
        <v>1176.1999999999998</v>
      </c>
      <c r="F51" s="36">
        <v>0</v>
      </c>
      <c r="G51" s="36">
        <v>2089.8999999999996</v>
      </c>
      <c r="H51" s="36">
        <v>68659.399999999994</v>
      </c>
      <c r="I51">
        <v>76022</v>
      </c>
      <c r="J51" s="9">
        <f t="shared" si="9"/>
        <v>0.90315171923916748</v>
      </c>
      <c r="K51" s="18" t="str">
        <f t="shared" si="10"/>
        <v>SD</v>
      </c>
      <c r="L51" s="18" t="s">
        <v>23</v>
      </c>
      <c r="M51" s="18"/>
      <c r="N51" s="18"/>
      <c r="O51" s="18"/>
      <c r="P51" s="18"/>
      <c r="Q51" s="18"/>
      <c r="R51" s="18"/>
    </row>
    <row r="52" spans="1:18" ht="14.25" x14ac:dyDescent="0.45">
      <c r="A52" s="18" t="s">
        <v>26</v>
      </c>
      <c r="B52" s="36">
        <v>250.19999999999996</v>
      </c>
      <c r="C52" s="36">
        <v>93892.800000000003</v>
      </c>
      <c r="D52" s="36">
        <v>4864.1000000000004</v>
      </c>
      <c r="E52" s="36">
        <v>958.39999999999986</v>
      </c>
      <c r="F52" s="36">
        <v>100</v>
      </c>
      <c r="G52" s="36">
        <v>7013.8</v>
      </c>
      <c r="H52" s="36">
        <v>107079.29999999999</v>
      </c>
      <c r="I52">
        <v>117507</v>
      </c>
      <c r="J52" s="9">
        <f t="shared" si="9"/>
        <v>0.91125890372488438</v>
      </c>
      <c r="K52" s="18" t="str">
        <f t="shared" si="10"/>
        <v>SH</v>
      </c>
      <c r="L52" s="18" t="s">
        <v>26</v>
      </c>
      <c r="M52" s="18"/>
      <c r="N52" s="18"/>
      <c r="O52" s="18"/>
      <c r="P52" s="18"/>
      <c r="Q52" s="18"/>
      <c r="R52" s="18"/>
    </row>
    <row r="53" spans="1:18" ht="14.25" x14ac:dyDescent="0.45">
      <c r="A53" s="18" t="s">
        <v>29</v>
      </c>
      <c r="B53" s="36">
        <v>700.5</v>
      </c>
      <c r="C53" s="36">
        <v>78166.8</v>
      </c>
      <c r="D53" s="36">
        <v>11566.9</v>
      </c>
      <c r="E53" s="36">
        <v>977.59999999999991</v>
      </c>
      <c r="F53" s="36">
        <v>125</v>
      </c>
      <c r="G53" s="36">
        <v>4440</v>
      </c>
      <c r="H53" s="36">
        <v>95976.8</v>
      </c>
      <c r="I53">
        <v>102613</v>
      </c>
      <c r="J53" s="9">
        <f t="shared" si="9"/>
        <v>0.93532788243205056</v>
      </c>
      <c r="K53" s="18" t="str">
        <f t="shared" si="10"/>
        <v>TH</v>
      </c>
      <c r="L53" s="18" t="s">
        <v>29</v>
      </c>
      <c r="M53" s="18"/>
      <c r="N53" s="18"/>
      <c r="O53" s="18"/>
      <c r="P53" s="18"/>
      <c r="Q53" s="18"/>
      <c r="R53" s="18"/>
    </row>
    <row r="54" spans="1:18" ht="14.25" x14ac:dyDescent="0.45">
      <c r="A54" s="18" t="s">
        <v>32</v>
      </c>
      <c r="B54" s="36">
        <v>5.9999999999999982</v>
      </c>
      <c r="C54" s="36">
        <v>1680.4</v>
      </c>
      <c r="D54" s="36">
        <v>412</v>
      </c>
      <c r="E54" s="36">
        <v>46</v>
      </c>
      <c r="F54" s="36">
        <v>0</v>
      </c>
      <c r="G54" s="36">
        <v>285.5</v>
      </c>
      <c r="H54" s="36">
        <v>2429.9</v>
      </c>
      <c r="I54">
        <v>2767</v>
      </c>
      <c r="J54" s="9">
        <f t="shared" si="9"/>
        <v>0.87817130466208893</v>
      </c>
      <c r="K54" s="18" t="str">
        <f t="shared" si="10"/>
        <v>TR</v>
      </c>
      <c r="L54" s="18" t="s">
        <v>32</v>
      </c>
      <c r="M54" s="18"/>
      <c r="N54" s="18"/>
      <c r="O54" s="18"/>
      <c r="P54" s="18"/>
      <c r="Q54" s="18"/>
      <c r="R54" s="18"/>
    </row>
    <row r="55" spans="1:18" ht="14.25" x14ac:dyDescent="0.45">
      <c r="A55" s="18" t="s">
        <v>72</v>
      </c>
      <c r="B55" s="36">
        <v>140</v>
      </c>
      <c r="C55" s="36">
        <v>1548.8</v>
      </c>
      <c r="D55" s="36">
        <v>0</v>
      </c>
      <c r="E55" s="36">
        <v>51.999999999999986</v>
      </c>
      <c r="F55" s="36">
        <v>0</v>
      </c>
      <c r="G55" s="36">
        <v>63.099999999999994</v>
      </c>
      <c r="H55" s="36">
        <v>1803.9</v>
      </c>
      <c r="I55">
        <v>2874</v>
      </c>
      <c r="J55" s="9">
        <f t="shared" si="9"/>
        <v>0.6276617954070981</v>
      </c>
      <c r="K55" s="18" t="str">
        <f t="shared" si="10"/>
        <v>WA</v>
      </c>
      <c r="L55" s="18" t="s">
        <v>72</v>
      </c>
      <c r="M55" s="18"/>
      <c r="N55" s="18"/>
      <c r="O55" s="18"/>
      <c r="P55" s="18"/>
      <c r="Q55" s="18"/>
      <c r="R55" s="18"/>
    </row>
    <row r="56" spans="1:18" ht="14.25" x14ac:dyDescent="0.45">
      <c r="A56" s="16" t="s">
        <v>57</v>
      </c>
      <c r="B56" s="36">
        <v>2904.833333333333</v>
      </c>
      <c r="C56" s="36">
        <v>324078.2</v>
      </c>
      <c r="D56" s="36">
        <v>37159.1</v>
      </c>
      <c r="E56" s="36">
        <v>4678.7333333333327</v>
      </c>
      <c r="F56" s="36">
        <v>225</v>
      </c>
      <c r="G56" s="36">
        <v>17875.333333333332</v>
      </c>
      <c r="H56" s="36">
        <v>386921.2</v>
      </c>
      <c r="I56" s="38">
        <f>SUM(I40:I55)</f>
        <v>431432.2</v>
      </c>
      <c r="J56" s="9">
        <f>H56/I56</f>
        <v>0.89682967567093974</v>
      </c>
      <c r="K56" s="18"/>
      <c r="L56" s="18"/>
      <c r="M56" s="18"/>
      <c r="N56" s="18"/>
      <c r="O56" s="18"/>
      <c r="P56" s="18"/>
      <c r="Q56" s="18"/>
      <c r="R56" s="18"/>
    </row>
    <row r="58" spans="1:18" ht="13.15" x14ac:dyDescent="0.4">
      <c r="A58" s="10"/>
    </row>
    <row r="59" spans="1:18" ht="13.15" x14ac:dyDescent="0.4">
      <c r="F59" s="11"/>
      <c r="G59" s="11"/>
      <c r="H59" s="11"/>
      <c r="K59" s="11"/>
      <c r="L59" s="11"/>
      <c r="M59" s="11"/>
    </row>
    <row r="60" spans="1:18" ht="13.15" x14ac:dyDescent="0.4">
      <c r="C60" s="12"/>
      <c r="D60" s="12"/>
      <c r="E60" s="12"/>
      <c r="F60" s="13"/>
      <c r="G60" s="13"/>
      <c r="H60" s="14"/>
      <c r="K60" s="10"/>
      <c r="L60" s="10"/>
      <c r="M60" s="10"/>
    </row>
    <row r="61" spans="1:18" ht="13.15" x14ac:dyDescent="0.4">
      <c r="C61" s="12"/>
      <c r="D61" s="12"/>
      <c r="E61" s="12"/>
      <c r="F61" s="13"/>
      <c r="G61" s="13"/>
      <c r="H61" s="14"/>
      <c r="K61" s="10"/>
      <c r="L61" s="10"/>
      <c r="M61" s="10"/>
    </row>
    <row r="62" spans="1:18" ht="13.15" x14ac:dyDescent="0.4">
      <c r="C62" s="12"/>
      <c r="D62" s="12"/>
      <c r="E62" s="12"/>
      <c r="F62" s="13"/>
      <c r="G62" s="13"/>
      <c r="H62" s="14"/>
      <c r="K62" s="10"/>
      <c r="L62" s="10"/>
      <c r="M62" s="10"/>
    </row>
    <row r="63" spans="1:18" ht="13.15" x14ac:dyDescent="0.4">
      <c r="C63" s="12"/>
      <c r="D63" s="12"/>
      <c r="E63" s="12"/>
      <c r="F63" s="13"/>
      <c r="G63" s="13"/>
      <c r="H63" s="14"/>
      <c r="K63" s="10"/>
      <c r="L63" s="10"/>
      <c r="M63" s="10"/>
    </row>
    <row r="64" spans="1:18" ht="13.15" x14ac:dyDescent="0.4">
      <c r="C64" s="12"/>
      <c r="D64" s="12"/>
      <c r="E64" s="12"/>
      <c r="F64" s="13"/>
      <c r="G64" s="13"/>
      <c r="H64" s="14"/>
      <c r="K64" s="10"/>
      <c r="L64" s="10"/>
      <c r="M64" s="10"/>
    </row>
    <row r="65" spans="3:13" ht="13.15" x14ac:dyDescent="0.4">
      <c r="C65" s="12"/>
      <c r="D65" s="12"/>
      <c r="E65" s="12"/>
      <c r="F65" s="13"/>
      <c r="G65" s="13"/>
      <c r="H65" s="14"/>
      <c r="K65" s="10"/>
      <c r="L65" s="10"/>
      <c r="M65" s="10"/>
    </row>
    <row r="66" spans="3:13" ht="13.15" x14ac:dyDescent="0.4">
      <c r="C66" s="12"/>
      <c r="D66" s="12"/>
      <c r="E66" s="12"/>
      <c r="F66" s="13"/>
      <c r="G66" s="13"/>
      <c r="H66" s="14"/>
      <c r="K66" s="10"/>
      <c r="L66" s="10"/>
      <c r="M66" s="10"/>
    </row>
    <row r="67" spans="3:13" ht="13.15" x14ac:dyDescent="0.4">
      <c r="C67" s="12"/>
      <c r="D67" s="12"/>
      <c r="E67" s="12"/>
      <c r="F67" s="13"/>
      <c r="G67" s="13"/>
      <c r="H67" s="14"/>
      <c r="K67" s="10"/>
      <c r="L67" s="10"/>
      <c r="M67" s="10"/>
    </row>
    <row r="68" spans="3:13" ht="13.15" x14ac:dyDescent="0.4">
      <c r="C68" s="12"/>
      <c r="D68" s="12"/>
      <c r="E68" s="12"/>
      <c r="F68" s="13"/>
      <c r="G68" s="13"/>
      <c r="H68" s="14"/>
      <c r="K68" s="10"/>
      <c r="L68" s="10"/>
      <c r="M68" s="10"/>
    </row>
    <row r="69" spans="3:13" ht="13.15" x14ac:dyDescent="0.4">
      <c r="C69" s="12"/>
      <c r="D69" s="12"/>
      <c r="E69" s="12"/>
      <c r="M69" s="15"/>
    </row>
    <row r="70" spans="3:13" x14ac:dyDescent="0.35">
      <c r="C70" s="12"/>
      <c r="D70" s="12"/>
      <c r="E70" s="12"/>
      <c r="M70" s="12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summary_by_COUNTY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 [KDA]</cp:lastModifiedBy>
  <dcterms:created xsi:type="dcterms:W3CDTF">2016-04-06T17:32:46Z</dcterms:created>
  <dcterms:modified xsi:type="dcterms:W3CDTF">2019-04-12T19:24:03Z</dcterms:modified>
</cp:coreProperties>
</file>