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A!$A$1:$N$88</definedName>
    <definedName name="_xlnm.Print_Area">A!$A$1:$N$52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6" i="1" l="1"/>
  <c r="N65" i="1"/>
  <c r="N64" i="1" l="1"/>
  <c r="N63" i="1" l="1"/>
  <c r="N62" i="1" l="1"/>
  <c r="N61" i="1"/>
  <c r="N60" i="1"/>
  <c r="N59" i="1"/>
  <c r="N58" i="1"/>
  <c r="N57" i="1"/>
  <c r="N56" i="1"/>
  <c r="N55" i="1"/>
  <c r="G54" i="1"/>
  <c r="H54" i="1"/>
  <c r="I54" i="1"/>
  <c r="F53" i="1"/>
  <c r="G53" i="1"/>
  <c r="H53" i="1"/>
  <c r="I53" i="1"/>
  <c r="F52" i="1"/>
  <c r="G52" i="1"/>
  <c r="H52" i="1"/>
  <c r="I52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G41" i="1"/>
  <c r="H41" i="1"/>
  <c r="I41" i="1"/>
  <c r="J41" i="1"/>
  <c r="F42" i="1"/>
  <c r="G42" i="1"/>
  <c r="H42" i="1"/>
  <c r="I42" i="1"/>
  <c r="J42" i="1"/>
  <c r="F43" i="1"/>
  <c r="G43" i="1"/>
  <c r="H43" i="1"/>
  <c r="I43" i="1"/>
  <c r="J43" i="1"/>
  <c r="N44" i="1"/>
  <c r="N45" i="1"/>
  <c r="N46" i="1"/>
  <c r="N47" i="1"/>
  <c r="N48" i="1"/>
  <c r="N49" i="1"/>
  <c r="N50" i="1"/>
  <c r="N51" i="1"/>
  <c r="N42" i="1" l="1"/>
  <c r="N52" i="1"/>
  <c r="N54" i="1"/>
  <c r="N53" i="1"/>
  <c r="N43" i="1"/>
  <c r="N41" i="1"/>
</calcChain>
</file>

<file path=xl/sharedStrings.xml><?xml version="1.0" encoding="utf-8"?>
<sst xmlns="http://schemas.openxmlformats.org/spreadsheetml/2006/main" count="17" uniqueCount="17">
  <si>
    <t>YEAR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</si>
  <si>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</si>
  <si>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</si>
  <si>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</si>
  <si>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</si>
  <si>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</si>
  <si>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</si>
  <si>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>LOVEWELL DAM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</si>
  <si>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</si>
  <si>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</si>
  <si>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</si>
  <si>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</si>
  <si>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</si>
  <si>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</si>
  <si>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</si>
  <si>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OUTFLOW IN ACRE-FEET</t>
  </si>
  <si>
    <t>LOV-OUTF.XLSX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</si>
</sst>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0" fontId="1" fillId="0" borderId="0" xfId="0" applyNumberFormat="1" applyFont="1" applyBorder="1" applyAlignment="1"/>
    <xf numFmtId="3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showOutlineSymbols="0" zoomScaleNormal="100" workbookViewId="0">
      <pane ySplit="5" topLeftCell="A51" activePane="bottomLeft" state="frozen"/>
      <selection pane="bottomLeft" activeCell="B66" sqref="B66:M66"/>
    </sheetView>
  </sheetViews>
  <sheetFormatPr defaultColWidth="7.77734375" defaultRowHeight="15"/>
  <cols>
    <col min="1" max="1" width="5.77734375" style="1" customWidth="1"/>
    <col min="2" max="14" width="10.77734375" style="1" customWidth="1"/>
    <col min="15" max="16384" width="7.77734375" style="1"/>
  </cols>
  <sheetData>
    <row r="1" spans="1:17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3" t="s">
        <v>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7">
      <c r="A3" s="13" t="s">
        <v>15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7">
      <c r="A4" s="2"/>
      <c r="O4" s="2"/>
    </row>
    <row r="5" spans="1:17" ht="15.75" thickBo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7"/>
      <c r="P5" s="8"/>
      <c r="Q5" s="8"/>
    </row>
    <row r="6" spans="1:17" ht="15.75" thickTop="1">
      <c r="A6" s="7">
        <v>1957</v>
      </c>
      <c r="B6" s="9"/>
      <c r="C6" s="9"/>
      <c r="D6" s="9"/>
      <c r="E6" s="9"/>
      <c r="F6" s="9"/>
      <c r="G6" s="9">
        <v>17605</v>
      </c>
      <c r="H6" s="9">
        <v>6720</v>
      </c>
      <c r="I6" s="9">
        <v>1273</v>
      </c>
      <c r="J6" s="9">
        <v>908</v>
      </c>
      <c r="K6" s="9">
        <v>0</v>
      </c>
      <c r="L6" s="9">
        <v>0</v>
      </c>
      <c r="M6" s="9">
        <v>0</v>
      </c>
      <c r="N6" s="9">
        <f t="shared" ref="N6:N65" si="0">SUM(B6:M6)</f>
        <v>26506</v>
      </c>
      <c r="O6" s="7"/>
      <c r="P6" s="8"/>
      <c r="Q6" s="8"/>
    </row>
    <row r="7" spans="1:17">
      <c r="A7" s="2">
        <v>1958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1018</v>
      </c>
      <c r="H7" s="4">
        <v>840</v>
      </c>
      <c r="I7" s="4">
        <v>3794</v>
      </c>
      <c r="J7" s="4">
        <v>10360</v>
      </c>
      <c r="K7" s="4">
        <v>8</v>
      </c>
      <c r="L7" s="4">
        <v>0</v>
      </c>
      <c r="M7" s="4">
        <v>0</v>
      </c>
      <c r="N7" s="4">
        <f t="shared" si="0"/>
        <v>16020</v>
      </c>
      <c r="O7" s="2"/>
    </row>
    <row r="8" spans="1:17">
      <c r="A8" s="2">
        <v>1959</v>
      </c>
      <c r="B8" s="4">
        <v>0</v>
      </c>
      <c r="C8" s="4">
        <v>0</v>
      </c>
      <c r="D8" s="4">
        <v>0</v>
      </c>
      <c r="E8" s="4">
        <v>32</v>
      </c>
      <c r="F8" s="4">
        <v>9158</v>
      </c>
      <c r="G8" s="4">
        <v>2201</v>
      </c>
      <c r="H8" s="4">
        <v>8946</v>
      </c>
      <c r="I8" s="4">
        <v>11864</v>
      </c>
      <c r="J8" s="4">
        <v>1696</v>
      </c>
      <c r="K8" s="4">
        <v>0</v>
      </c>
      <c r="L8" s="4">
        <v>0</v>
      </c>
      <c r="M8" s="4">
        <v>0</v>
      </c>
      <c r="N8" s="4">
        <f t="shared" si="0"/>
        <v>33897</v>
      </c>
      <c r="O8" s="2"/>
    </row>
    <row r="9" spans="1:17">
      <c r="A9" s="2">
        <v>1960</v>
      </c>
      <c r="B9" s="4">
        <v>0</v>
      </c>
      <c r="C9" s="4">
        <v>1550</v>
      </c>
      <c r="D9" s="4">
        <v>1180</v>
      </c>
      <c r="E9" s="4">
        <v>8880</v>
      </c>
      <c r="F9" s="4">
        <v>3376</v>
      </c>
      <c r="G9" s="4">
        <v>5830</v>
      </c>
      <c r="H9" s="4">
        <v>19248</v>
      </c>
      <c r="I9" s="4">
        <v>12918</v>
      </c>
      <c r="J9" s="4">
        <v>4358</v>
      </c>
      <c r="K9" s="4">
        <v>0</v>
      </c>
      <c r="L9" s="4">
        <v>0</v>
      </c>
      <c r="M9" s="4">
        <v>0</v>
      </c>
      <c r="N9" s="4">
        <f t="shared" si="0"/>
        <v>57340</v>
      </c>
      <c r="O9" s="2"/>
    </row>
    <row r="10" spans="1:17">
      <c r="A10" s="2">
        <v>1961</v>
      </c>
      <c r="B10" s="4">
        <v>0</v>
      </c>
      <c r="C10" s="4">
        <v>0</v>
      </c>
      <c r="D10" s="4">
        <v>0</v>
      </c>
      <c r="E10" s="4">
        <v>0</v>
      </c>
      <c r="F10" s="4">
        <v>0</v>
      </c>
      <c r="G10" s="4">
        <v>23560</v>
      </c>
      <c r="H10" s="4">
        <v>12728</v>
      </c>
      <c r="I10" s="4">
        <v>13286</v>
      </c>
      <c r="J10" s="4">
        <v>3884</v>
      </c>
      <c r="K10" s="4">
        <v>3550</v>
      </c>
      <c r="L10" s="4">
        <v>1030</v>
      </c>
      <c r="M10" s="4">
        <v>1064</v>
      </c>
      <c r="N10" s="4">
        <f t="shared" si="0"/>
        <v>59102</v>
      </c>
      <c r="O10" s="2"/>
    </row>
    <row r="11" spans="1:17">
      <c r="A11" s="2">
        <v>1962</v>
      </c>
      <c r="B11" s="4">
        <v>1356</v>
      </c>
      <c r="C11" s="4">
        <v>9022</v>
      </c>
      <c r="D11" s="4">
        <v>3006</v>
      </c>
      <c r="E11" s="4">
        <v>956</v>
      </c>
      <c r="F11" s="4">
        <v>2038</v>
      </c>
      <c r="G11" s="4">
        <v>14344</v>
      </c>
      <c r="H11" s="4">
        <v>13208</v>
      </c>
      <c r="I11" s="4">
        <v>15030</v>
      </c>
      <c r="J11" s="4">
        <v>2578</v>
      </c>
      <c r="K11" s="4">
        <v>6580</v>
      </c>
      <c r="L11" s="4">
        <v>678</v>
      </c>
      <c r="M11" s="4">
        <v>1674</v>
      </c>
      <c r="N11" s="4">
        <f t="shared" si="0"/>
        <v>70470</v>
      </c>
      <c r="O11" s="2"/>
    </row>
    <row r="12" spans="1:17">
      <c r="A12" s="2">
        <v>1963</v>
      </c>
      <c r="B12" s="4">
        <v>1436</v>
      </c>
      <c r="C12" s="4">
        <v>1404</v>
      </c>
      <c r="D12" s="4">
        <v>1810</v>
      </c>
      <c r="E12" s="4">
        <v>470</v>
      </c>
      <c r="F12" s="4">
        <v>956</v>
      </c>
      <c r="G12" s="4">
        <v>2798</v>
      </c>
      <c r="H12" s="4">
        <v>22926</v>
      </c>
      <c r="I12" s="4">
        <v>13302</v>
      </c>
      <c r="J12" s="4">
        <v>6962</v>
      </c>
      <c r="K12" s="4">
        <v>2078</v>
      </c>
      <c r="L12" s="4">
        <v>20</v>
      </c>
      <c r="M12" s="4">
        <v>12</v>
      </c>
      <c r="N12" s="4">
        <f t="shared" si="0"/>
        <v>54174</v>
      </c>
      <c r="O12" s="2"/>
    </row>
    <row r="13" spans="1:17">
      <c r="A13" s="2">
        <v>1964</v>
      </c>
      <c r="B13" s="4">
        <v>31</v>
      </c>
      <c r="C13" s="4">
        <v>30</v>
      </c>
      <c r="D13" s="4">
        <v>590</v>
      </c>
      <c r="E13" s="4">
        <v>30</v>
      </c>
      <c r="F13" s="4">
        <v>6146</v>
      </c>
      <c r="G13" s="4">
        <v>3594</v>
      </c>
      <c r="H13" s="4">
        <v>24518</v>
      </c>
      <c r="I13" s="4">
        <v>14678</v>
      </c>
      <c r="J13" s="4">
        <v>8694</v>
      </c>
      <c r="K13" s="4">
        <v>124</v>
      </c>
      <c r="L13" s="4">
        <v>30</v>
      </c>
      <c r="M13" s="4">
        <v>31</v>
      </c>
      <c r="N13" s="4">
        <f t="shared" si="0"/>
        <v>58496</v>
      </c>
      <c r="O13" s="2"/>
    </row>
    <row r="14" spans="1:17">
      <c r="A14" s="2">
        <v>1965</v>
      </c>
      <c r="B14" s="4">
        <v>32</v>
      </c>
      <c r="C14" s="4">
        <v>11</v>
      </c>
      <c r="D14" s="4">
        <v>7334</v>
      </c>
      <c r="E14" s="4">
        <v>3308</v>
      </c>
      <c r="F14" s="4">
        <v>15</v>
      </c>
      <c r="G14" s="4">
        <v>17402</v>
      </c>
      <c r="H14" s="4">
        <v>24636</v>
      </c>
      <c r="I14" s="4">
        <v>16302</v>
      </c>
      <c r="J14" s="4">
        <v>3434</v>
      </c>
      <c r="K14" s="4">
        <v>6400</v>
      </c>
      <c r="L14" s="4">
        <v>1622</v>
      </c>
      <c r="M14" s="4">
        <v>0</v>
      </c>
      <c r="N14" s="4">
        <f t="shared" si="0"/>
        <v>80496</v>
      </c>
      <c r="O14" s="2"/>
    </row>
    <row r="15" spans="1:17">
      <c r="A15" s="2">
        <v>1966</v>
      </c>
      <c r="B15" s="4">
        <v>0</v>
      </c>
      <c r="C15" s="4">
        <v>1836</v>
      </c>
      <c r="D15" s="4">
        <v>274</v>
      </c>
      <c r="E15" s="4">
        <v>60</v>
      </c>
      <c r="F15" s="4">
        <v>4254</v>
      </c>
      <c r="G15" s="4">
        <v>5646</v>
      </c>
      <c r="H15" s="4">
        <v>23602</v>
      </c>
      <c r="I15" s="4">
        <v>15812</v>
      </c>
      <c r="J15" s="4">
        <v>932</v>
      </c>
      <c r="K15" s="4">
        <v>62</v>
      </c>
      <c r="L15" s="4">
        <v>60</v>
      </c>
      <c r="M15" s="4">
        <v>0</v>
      </c>
      <c r="N15" s="4">
        <f t="shared" si="0"/>
        <v>52538</v>
      </c>
      <c r="O15" s="2"/>
    </row>
    <row r="16" spans="1:17">
      <c r="A16" s="2">
        <v>1967</v>
      </c>
      <c r="B16" s="4">
        <v>0</v>
      </c>
      <c r="C16" s="4">
        <v>0</v>
      </c>
      <c r="D16" s="4">
        <v>0</v>
      </c>
      <c r="E16" s="4">
        <v>0</v>
      </c>
      <c r="F16" s="4">
        <v>588</v>
      </c>
      <c r="G16" s="4">
        <v>15348</v>
      </c>
      <c r="H16" s="4">
        <v>15628</v>
      </c>
      <c r="I16" s="4">
        <v>23124</v>
      </c>
      <c r="J16" s="4">
        <v>4588</v>
      </c>
      <c r="K16" s="4">
        <v>62</v>
      </c>
      <c r="L16" s="4">
        <v>0</v>
      </c>
      <c r="M16" s="4">
        <v>0</v>
      </c>
      <c r="N16" s="4">
        <f t="shared" si="0"/>
        <v>59338</v>
      </c>
      <c r="O16" s="2"/>
    </row>
    <row r="17" spans="1:15">
      <c r="A17" s="2">
        <v>1968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2722</v>
      </c>
      <c r="H17" s="4">
        <v>30032</v>
      </c>
      <c r="I17" s="4">
        <v>5818</v>
      </c>
      <c r="J17" s="4">
        <v>17900</v>
      </c>
      <c r="K17" s="4">
        <v>1500</v>
      </c>
      <c r="L17" s="4">
        <v>2510</v>
      </c>
      <c r="M17" s="4">
        <v>60</v>
      </c>
      <c r="N17" s="4">
        <f t="shared" si="0"/>
        <v>60542</v>
      </c>
      <c r="O17" s="2"/>
    </row>
    <row r="18" spans="1:15">
      <c r="A18" s="2">
        <v>1969</v>
      </c>
      <c r="B18" s="4">
        <v>60</v>
      </c>
      <c r="C18" s="4">
        <v>60</v>
      </c>
      <c r="D18" s="4">
        <v>70</v>
      </c>
      <c r="E18" s="4">
        <v>60</v>
      </c>
      <c r="F18" s="4">
        <v>4452</v>
      </c>
      <c r="G18" s="4">
        <v>5450</v>
      </c>
      <c r="H18" s="4">
        <v>17100</v>
      </c>
      <c r="I18" s="4">
        <v>18894</v>
      </c>
      <c r="J18" s="4">
        <v>7524</v>
      </c>
      <c r="K18" s="4">
        <v>7644</v>
      </c>
      <c r="L18" s="4">
        <v>384</v>
      </c>
      <c r="M18" s="4">
        <v>60</v>
      </c>
      <c r="N18" s="4">
        <f t="shared" si="0"/>
        <v>61758</v>
      </c>
      <c r="O18" s="2"/>
    </row>
    <row r="19" spans="1:15">
      <c r="A19" s="2">
        <v>1970</v>
      </c>
      <c r="B19" s="4">
        <v>60</v>
      </c>
      <c r="C19" s="4">
        <v>50</v>
      </c>
      <c r="D19" s="4">
        <v>60</v>
      </c>
      <c r="E19" s="4">
        <v>1724</v>
      </c>
      <c r="F19" s="4">
        <v>62</v>
      </c>
      <c r="G19" s="4">
        <v>2822</v>
      </c>
      <c r="H19" s="4">
        <v>32966</v>
      </c>
      <c r="I19" s="4">
        <v>26616</v>
      </c>
      <c r="J19" s="4">
        <v>488</v>
      </c>
      <c r="K19" s="4">
        <v>62</v>
      </c>
      <c r="L19" s="4">
        <v>60</v>
      </c>
      <c r="M19" s="4">
        <v>60</v>
      </c>
      <c r="N19" s="4">
        <f t="shared" si="0"/>
        <v>65030</v>
      </c>
      <c r="O19" s="2"/>
    </row>
    <row r="20" spans="1:15">
      <c r="A20" s="2">
        <v>1971</v>
      </c>
      <c r="B20" s="4">
        <v>60</v>
      </c>
      <c r="C20" s="4">
        <v>48</v>
      </c>
      <c r="D20" s="4">
        <v>60</v>
      </c>
      <c r="E20" s="4">
        <v>460</v>
      </c>
      <c r="F20" s="4">
        <v>62</v>
      </c>
      <c r="G20" s="4">
        <v>7746</v>
      </c>
      <c r="H20" s="4">
        <v>20058</v>
      </c>
      <c r="I20" s="4">
        <v>16770</v>
      </c>
      <c r="J20" s="4">
        <v>2738</v>
      </c>
      <c r="K20" s="4">
        <v>28</v>
      </c>
      <c r="L20" s="4">
        <v>0</v>
      </c>
      <c r="M20" s="4">
        <v>0</v>
      </c>
      <c r="N20" s="4">
        <f t="shared" si="0"/>
        <v>48030</v>
      </c>
      <c r="O20" s="2"/>
    </row>
    <row r="21" spans="1:15">
      <c r="A21" s="2">
        <v>1972</v>
      </c>
      <c r="B21" s="4">
        <v>0</v>
      </c>
      <c r="C21" s="4">
        <v>58</v>
      </c>
      <c r="D21" s="4">
        <v>260</v>
      </c>
      <c r="E21" s="4">
        <v>94</v>
      </c>
      <c r="F21" s="4">
        <v>454</v>
      </c>
      <c r="G21" s="4">
        <v>2622</v>
      </c>
      <c r="H21" s="4">
        <v>16840</v>
      </c>
      <c r="I21" s="4">
        <v>10970</v>
      </c>
      <c r="J21" s="4">
        <v>110</v>
      </c>
      <c r="K21" s="4">
        <v>62</v>
      </c>
      <c r="L21" s="4">
        <v>60</v>
      </c>
      <c r="M21" s="4">
        <v>60</v>
      </c>
      <c r="N21" s="4">
        <f t="shared" si="0"/>
        <v>31590</v>
      </c>
      <c r="O21" s="2"/>
    </row>
    <row r="22" spans="1:15">
      <c r="A22" s="2">
        <v>1973</v>
      </c>
      <c r="B22" s="4">
        <v>60</v>
      </c>
      <c r="C22" s="4">
        <v>4050</v>
      </c>
      <c r="D22" s="4">
        <v>4990</v>
      </c>
      <c r="E22" s="4">
        <v>13680</v>
      </c>
      <c r="F22" s="4">
        <v>8320</v>
      </c>
      <c r="G22" s="4">
        <v>7088</v>
      </c>
      <c r="H22" s="4">
        <v>12520</v>
      </c>
      <c r="I22" s="4">
        <v>10352</v>
      </c>
      <c r="J22" s="4">
        <v>24742</v>
      </c>
      <c r="K22" s="4">
        <v>61980</v>
      </c>
      <c r="L22" s="4">
        <v>27970</v>
      </c>
      <c r="M22" s="4">
        <v>6600</v>
      </c>
      <c r="N22" s="4">
        <f t="shared" si="0"/>
        <v>182352</v>
      </c>
      <c r="O22" s="2"/>
    </row>
    <row r="23" spans="1:15">
      <c r="A23" s="2">
        <v>1974</v>
      </c>
      <c r="B23" s="4">
        <v>4910</v>
      </c>
      <c r="C23" s="4">
        <v>10950</v>
      </c>
      <c r="D23" s="4">
        <v>3620</v>
      </c>
      <c r="E23" s="4">
        <v>3324</v>
      </c>
      <c r="F23" s="4">
        <v>3164</v>
      </c>
      <c r="G23" s="4">
        <v>5970</v>
      </c>
      <c r="H23" s="4">
        <v>32930</v>
      </c>
      <c r="I23" s="4">
        <v>8280</v>
      </c>
      <c r="J23" s="4">
        <v>980</v>
      </c>
      <c r="K23" s="4">
        <v>62</v>
      </c>
      <c r="L23" s="4">
        <v>60</v>
      </c>
      <c r="M23" s="4">
        <v>62</v>
      </c>
      <c r="N23" s="4">
        <f t="shared" si="0"/>
        <v>74312</v>
      </c>
      <c r="O23" s="2"/>
    </row>
    <row r="24" spans="1:15">
      <c r="A24" s="2">
        <v>1975</v>
      </c>
      <c r="B24" s="4">
        <v>60</v>
      </c>
      <c r="C24" s="4">
        <v>56</v>
      </c>
      <c r="D24" s="4">
        <v>60</v>
      </c>
      <c r="E24" s="4">
        <v>374</v>
      </c>
      <c r="F24" s="4">
        <v>2054</v>
      </c>
      <c r="G24" s="4">
        <v>10526</v>
      </c>
      <c r="H24" s="4">
        <v>33728</v>
      </c>
      <c r="I24" s="4">
        <v>17557</v>
      </c>
      <c r="J24" s="4">
        <v>1080</v>
      </c>
      <c r="K24" s="4">
        <v>62</v>
      </c>
      <c r="L24" s="4">
        <v>60</v>
      </c>
      <c r="M24" s="4">
        <v>62</v>
      </c>
      <c r="N24" s="4">
        <f t="shared" si="0"/>
        <v>65679</v>
      </c>
      <c r="O24" s="2"/>
    </row>
    <row r="25" spans="1:15">
      <c r="A25" s="2">
        <v>1976</v>
      </c>
      <c r="B25" s="4">
        <v>62</v>
      </c>
      <c r="C25" s="4">
        <v>58</v>
      </c>
      <c r="D25" s="4">
        <v>62</v>
      </c>
      <c r="E25" s="4">
        <v>60</v>
      </c>
      <c r="F25" s="4">
        <v>1220</v>
      </c>
      <c r="G25" s="4">
        <v>7520</v>
      </c>
      <c r="H25" s="4">
        <v>30576</v>
      </c>
      <c r="I25" s="4">
        <v>22298</v>
      </c>
      <c r="J25" s="4">
        <v>3186</v>
      </c>
      <c r="K25" s="4">
        <v>62</v>
      </c>
      <c r="L25" s="4">
        <v>60</v>
      </c>
      <c r="M25" s="4">
        <v>62</v>
      </c>
      <c r="N25" s="4">
        <f t="shared" si="0"/>
        <v>65226</v>
      </c>
      <c r="O25" s="2"/>
    </row>
    <row r="26" spans="1:15">
      <c r="A26" s="2">
        <v>1977</v>
      </c>
      <c r="B26" s="4">
        <v>62</v>
      </c>
      <c r="C26" s="4">
        <v>56</v>
      </c>
      <c r="D26" s="4">
        <v>62</v>
      </c>
      <c r="E26" s="4">
        <v>56</v>
      </c>
      <c r="F26" s="4">
        <v>1157</v>
      </c>
      <c r="G26" s="4">
        <v>3938</v>
      </c>
      <c r="H26" s="4">
        <v>29521</v>
      </c>
      <c r="I26" s="4">
        <v>5262</v>
      </c>
      <c r="J26" s="4">
        <v>60</v>
      </c>
      <c r="K26" s="4">
        <v>58</v>
      </c>
      <c r="L26" s="4">
        <v>60</v>
      </c>
      <c r="M26" s="4">
        <v>62</v>
      </c>
      <c r="N26" s="4">
        <f t="shared" si="0"/>
        <v>40354</v>
      </c>
      <c r="O26" s="2"/>
    </row>
    <row r="27" spans="1:15">
      <c r="A27" s="2">
        <v>1978</v>
      </c>
      <c r="B27" s="4">
        <v>0</v>
      </c>
      <c r="C27" s="4">
        <v>12</v>
      </c>
      <c r="D27" s="4">
        <v>7476</v>
      </c>
      <c r="E27" s="4">
        <v>3609</v>
      </c>
      <c r="F27" s="4">
        <v>2004</v>
      </c>
      <c r="G27" s="4">
        <v>3777</v>
      </c>
      <c r="H27" s="4">
        <v>19966</v>
      </c>
      <c r="I27" s="4">
        <v>16441</v>
      </c>
      <c r="J27" s="4">
        <v>3996</v>
      </c>
      <c r="K27" s="4">
        <v>1072</v>
      </c>
      <c r="L27" s="4">
        <v>396</v>
      </c>
      <c r="M27" s="4">
        <v>1102</v>
      </c>
      <c r="N27" s="4">
        <f t="shared" si="0"/>
        <v>59851</v>
      </c>
      <c r="O27" s="2"/>
    </row>
    <row r="28" spans="1:15">
      <c r="A28" s="2">
        <v>1979</v>
      </c>
      <c r="B28" s="4">
        <v>68</v>
      </c>
      <c r="C28" s="4">
        <v>21</v>
      </c>
      <c r="D28" s="4">
        <v>9422</v>
      </c>
      <c r="E28" s="4">
        <v>11559</v>
      </c>
      <c r="F28" s="4">
        <v>580</v>
      </c>
      <c r="G28" s="4">
        <v>1481</v>
      </c>
      <c r="H28" s="4">
        <v>9709</v>
      </c>
      <c r="I28" s="4">
        <v>22270</v>
      </c>
      <c r="J28" s="4">
        <v>2386</v>
      </c>
      <c r="K28" s="4">
        <v>15</v>
      </c>
      <c r="L28" s="4">
        <v>16</v>
      </c>
      <c r="M28" s="4">
        <v>1315</v>
      </c>
      <c r="N28" s="4">
        <f t="shared" si="0"/>
        <v>58842</v>
      </c>
      <c r="O28" s="2"/>
    </row>
    <row r="29" spans="1:15">
      <c r="A29" s="2">
        <v>1980</v>
      </c>
      <c r="B29" s="4">
        <v>1276</v>
      </c>
      <c r="C29" s="4">
        <v>12</v>
      </c>
      <c r="D29" s="4">
        <v>21</v>
      </c>
      <c r="E29" s="4">
        <v>6974</v>
      </c>
      <c r="F29" s="4">
        <v>1191</v>
      </c>
      <c r="G29" s="4">
        <v>3504</v>
      </c>
      <c r="H29" s="4">
        <v>34101</v>
      </c>
      <c r="I29" s="4">
        <v>13546</v>
      </c>
      <c r="J29" s="4">
        <v>1016</v>
      </c>
      <c r="K29" s="4">
        <v>7</v>
      </c>
      <c r="L29" s="4">
        <v>6</v>
      </c>
      <c r="M29" s="4">
        <v>9</v>
      </c>
      <c r="N29" s="4">
        <f t="shared" si="0"/>
        <v>61663</v>
      </c>
      <c r="O29" s="2"/>
    </row>
    <row r="30" spans="1:15">
      <c r="A30" s="2">
        <v>1981</v>
      </c>
      <c r="B30" s="4">
        <v>7</v>
      </c>
      <c r="C30" s="4">
        <v>7</v>
      </c>
      <c r="D30" s="4">
        <v>9</v>
      </c>
      <c r="E30" s="4">
        <v>7</v>
      </c>
      <c r="F30" s="4">
        <v>2766</v>
      </c>
      <c r="G30" s="4">
        <v>11085</v>
      </c>
      <c r="H30" s="4">
        <v>15179</v>
      </c>
      <c r="I30" s="4">
        <v>5801</v>
      </c>
      <c r="J30" s="4">
        <v>1225</v>
      </c>
      <c r="K30" s="4">
        <v>30</v>
      </c>
      <c r="L30" s="4">
        <v>23</v>
      </c>
      <c r="M30" s="4">
        <v>1947</v>
      </c>
      <c r="N30" s="4">
        <f t="shared" si="0"/>
        <v>38086</v>
      </c>
      <c r="O30" s="2"/>
    </row>
    <row r="31" spans="1:15">
      <c r="A31" s="2">
        <v>1982</v>
      </c>
      <c r="B31" s="4">
        <v>14</v>
      </c>
      <c r="C31" s="4">
        <v>11</v>
      </c>
      <c r="D31" s="4">
        <v>14</v>
      </c>
      <c r="E31" s="4">
        <v>12</v>
      </c>
      <c r="F31" s="4">
        <v>3446</v>
      </c>
      <c r="G31" s="4">
        <v>6163</v>
      </c>
      <c r="H31" s="4">
        <v>16476</v>
      </c>
      <c r="I31" s="4">
        <v>22683</v>
      </c>
      <c r="J31" s="4">
        <v>1220</v>
      </c>
      <c r="K31" s="4">
        <v>1034</v>
      </c>
      <c r="L31" s="4">
        <v>5</v>
      </c>
      <c r="M31" s="4">
        <v>10</v>
      </c>
      <c r="N31" s="4">
        <f t="shared" si="0"/>
        <v>51088</v>
      </c>
      <c r="O31" s="2"/>
    </row>
    <row r="32" spans="1:15">
      <c r="A32" s="2">
        <v>1983</v>
      </c>
      <c r="B32" s="4">
        <v>4</v>
      </c>
      <c r="C32" s="4">
        <v>3</v>
      </c>
      <c r="D32" s="4">
        <v>6</v>
      </c>
      <c r="E32" s="4">
        <v>4</v>
      </c>
      <c r="F32" s="4">
        <v>10</v>
      </c>
      <c r="G32" s="4">
        <v>7382</v>
      </c>
      <c r="H32" s="4">
        <v>29112</v>
      </c>
      <c r="I32" s="4">
        <v>19143</v>
      </c>
      <c r="J32" s="4">
        <v>3082</v>
      </c>
      <c r="K32" s="4">
        <v>8</v>
      </c>
      <c r="L32" s="4">
        <v>8</v>
      </c>
      <c r="M32" s="4">
        <v>5</v>
      </c>
      <c r="N32" s="4">
        <f t="shared" si="0"/>
        <v>58767</v>
      </c>
      <c r="O32" s="2"/>
    </row>
    <row r="33" spans="1:17">
      <c r="A33" s="2">
        <v>1984</v>
      </c>
      <c r="B33" s="4">
        <v>8</v>
      </c>
      <c r="C33" s="4">
        <v>8</v>
      </c>
      <c r="D33" s="4">
        <v>2063</v>
      </c>
      <c r="E33" s="4">
        <v>6307</v>
      </c>
      <c r="F33" s="4">
        <v>7488</v>
      </c>
      <c r="G33" s="4">
        <v>11015</v>
      </c>
      <c r="H33" s="4">
        <v>28615</v>
      </c>
      <c r="I33" s="4">
        <v>18635</v>
      </c>
      <c r="J33" s="4">
        <v>3070</v>
      </c>
      <c r="K33" s="4">
        <v>11</v>
      </c>
      <c r="L33" s="4">
        <v>9</v>
      </c>
      <c r="M33" s="4">
        <v>9</v>
      </c>
      <c r="N33" s="4">
        <f t="shared" si="0"/>
        <v>77238</v>
      </c>
      <c r="O33" s="2"/>
    </row>
    <row r="34" spans="1:17">
      <c r="A34" s="2">
        <v>1985</v>
      </c>
      <c r="B34" s="4">
        <v>7</v>
      </c>
      <c r="C34" s="4">
        <v>8</v>
      </c>
      <c r="D34" s="4">
        <v>9</v>
      </c>
      <c r="E34" s="4">
        <v>8</v>
      </c>
      <c r="F34" s="4">
        <v>15312</v>
      </c>
      <c r="G34" s="4">
        <v>8935</v>
      </c>
      <c r="H34" s="4">
        <v>23972</v>
      </c>
      <c r="I34" s="4">
        <v>14192</v>
      </c>
      <c r="J34" s="4">
        <v>8609</v>
      </c>
      <c r="K34" s="4">
        <v>368</v>
      </c>
      <c r="L34" s="4">
        <v>23</v>
      </c>
      <c r="M34" s="4">
        <v>11</v>
      </c>
      <c r="N34" s="4">
        <f t="shared" si="0"/>
        <v>71454</v>
      </c>
      <c r="O34" s="2"/>
    </row>
    <row r="35" spans="1:17">
      <c r="A35" s="2">
        <v>1986</v>
      </c>
      <c r="B35" s="4">
        <v>3539</v>
      </c>
      <c r="C35" s="4">
        <v>20</v>
      </c>
      <c r="D35" s="4">
        <v>2930</v>
      </c>
      <c r="E35" s="4">
        <v>39</v>
      </c>
      <c r="F35" s="4">
        <v>6523</v>
      </c>
      <c r="G35" s="4">
        <v>13261</v>
      </c>
      <c r="H35" s="4">
        <v>21398</v>
      </c>
      <c r="I35" s="4">
        <v>7620</v>
      </c>
      <c r="J35" s="4">
        <v>278</v>
      </c>
      <c r="K35" s="4">
        <v>17837</v>
      </c>
      <c r="L35" s="4">
        <v>2001</v>
      </c>
      <c r="M35" s="4">
        <v>0</v>
      </c>
      <c r="N35" s="4">
        <f t="shared" si="0"/>
        <v>75446</v>
      </c>
      <c r="O35" s="2"/>
    </row>
    <row r="36" spans="1:17">
      <c r="A36" s="2">
        <v>1987</v>
      </c>
      <c r="B36" s="4">
        <v>6214</v>
      </c>
      <c r="C36" s="4">
        <v>0</v>
      </c>
      <c r="D36" s="4">
        <v>3223</v>
      </c>
      <c r="E36" s="4">
        <v>49997</v>
      </c>
      <c r="F36" s="4">
        <v>21554</v>
      </c>
      <c r="G36" s="4">
        <v>7542</v>
      </c>
      <c r="H36" s="4">
        <v>23497</v>
      </c>
      <c r="I36" s="4">
        <v>11137</v>
      </c>
      <c r="J36" s="4">
        <v>936</v>
      </c>
      <c r="K36" s="4">
        <v>0</v>
      </c>
      <c r="L36" s="4">
        <v>0</v>
      </c>
      <c r="M36" s="4">
        <v>0</v>
      </c>
      <c r="N36" s="4">
        <f t="shared" si="0"/>
        <v>124100</v>
      </c>
      <c r="O36" s="2"/>
    </row>
    <row r="37" spans="1:17">
      <c r="A37" s="2">
        <v>1988</v>
      </c>
      <c r="B37" s="4">
        <v>0</v>
      </c>
      <c r="C37" s="4">
        <v>6651</v>
      </c>
      <c r="D37" s="4">
        <v>1178</v>
      </c>
      <c r="E37" s="4">
        <v>0</v>
      </c>
      <c r="F37" s="4">
        <v>440</v>
      </c>
      <c r="G37" s="4">
        <v>18385</v>
      </c>
      <c r="H37" s="4">
        <v>18280</v>
      </c>
      <c r="I37" s="4">
        <v>17716</v>
      </c>
      <c r="J37" s="4">
        <v>2575</v>
      </c>
      <c r="K37" s="4">
        <v>12</v>
      </c>
      <c r="L37" s="4">
        <v>12</v>
      </c>
      <c r="M37" s="4">
        <v>6</v>
      </c>
      <c r="N37" s="4">
        <f t="shared" si="0"/>
        <v>65255</v>
      </c>
      <c r="O37" s="2"/>
    </row>
    <row r="38" spans="1:17">
      <c r="A38" s="2">
        <v>1989</v>
      </c>
      <c r="B38" s="4">
        <v>6</v>
      </c>
      <c r="C38" s="4">
        <v>11</v>
      </c>
      <c r="D38" s="4">
        <v>12</v>
      </c>
      <c r="E38" s="4">
        <v>18</v>
      </c>
      <c r="F38" s="4">
        <v>25</v>
      </c>
      <c r="G38" s="4">
        <v>5092</v>
      </c>
      <c r="H38" s="4">
        <v>23217</v>
      </c>
      <c r="I38" s="4">
        <v>14593</v>
      </c>
      <c r="J38" s="4">
        <v>173</v>
      </c>
      <c r="K38" s="4">
        <v>12</v>
      </c>
      <c r="L38" s="4">
        <v>12</v>
      </c>
      <c r="M38" s="4">
        <v>6</v>
      </c>
      <c r="N38" s="4">
        <f t="shared" si="0"/>
        <v>43177</v>
      </c>
      <c r="O38" s="2"/>
    </row>
    <row r="39" spans="1:17">
      <c r="A39" s="2">
        <v>1990</v>
      </c>
      <c r="B39" s="4">
        <v>6</v>
      </c>
      <c r="C39" s="4">
        <v>11</v>
      </c>
      <c r="D39" s="4">
        <v>12</v>
      </c>
      <c r="E39" s="4">
        <v>18</v>
      </c>
      <c r="F39" s="4">
        <v>675</v>
      </c>
      <c r="G39" s="4">
        <v>4276</v>
      </c>
      <c r="H39" s="4">
        <v>24243</v>
      </c>
      <c r="I39" s="4">
        <v>18864</v>
      </c>
      <c r="J39" s="4">
        <v>5330</v>
      </c>
      <c r="K39" s="4">
        <v>12</v>
      </c>
      <c r="L39" s="4">
        <v>12</v>
      </c>
      <c r="M39" s="4">
        <v>12</v>
      </c>
      <c r="N39" s="4">
        <f t="shared" si="0"/>
        <v>53471</v>
      </c>
      <c r="O39" s="2"/>
    </row>
    <row r="40" spans="1:17">
      <c r="A40" s="2">
        <v>1991</v>
      </c>
      <c r="B40" s="4">
        <v>6</v>
      </c>
      <c r="C40" s="4">
        <v>11</v>
      </c>
      <c r="D40" s="4">
        <v>12</v>
      </c>
      <c r="E40" s="4">
        <v>18</v>
      </c>
      <c r="F40" s="4">
        <v>911</v>
      </c>
      <c r="G40" s="4">
        <v>9695</v>
      </c>
      <c r="H40" s="4">
        <v>22128</v>
      </c>
      <c r="I40" s="4">
        <v>10067</v>
      </c>
      <c r="J40" s="4">
        <v>18</v>
      </c>
      <c r="K40" s="4">
        <v>12</v>
      </c>
      <c r="L40" s="4">
        <v>12</v>
      </c>
      <c r="M40" s="4">
        <v>6</v>
      </c>
      <c r="N40" s="4">
        <f t="shared" si="0"/>
        <v>42896</v>
      </c>
      <c r="O40" s="2"/>
    </row>
    <row r="41" spans="1:17">
      <c r="A41" s="2">
        <v>1992</v>
      </c>
      <c r="B41" s="4">
        <v>6</v>
      </c>
      <c r="C41" s="4">
        <v>12</v>
      </c>
      <c r="D41" s="4">
        <v>12</v>
      </c>
      <c r="E41" s="4">
        <v>18</v>
      </c>
      <c r="F41" s="4">
        <v>25</v>
      </c>
      <c r="G41" s="4">
        <f>24+3890</f>
        <v>3914</v>
      </c>
      <c r="H41" s="4">
        <f>5171+5726</f>
        <v>10897</v>
      </c>
      <c r="I41" s="4">
        <f>10097+3378</f>
        <v>13475</v>
      </c>
      <c r="J41" s="4">
        <f>6277+67</f>
        <v>6344</v>
      </c>
      <c r="K41" s="4">
        <v>12</v>
      </c>
      <c r="L41" s="4">
        <v>12</v>
      </c>
      <c r="M41" s="4">
        <v>6</v>
      </c>
      <c r="N41" s="4">
        <f t="shared" si="0"/>
        <v>34733</v>
      </c>
      <c r="O41" s="4"/>
      <c r="P41" s="4"/>
    </row>
    <row r="42" spans="1:17">
      <c r="A42" s="2">
        <v>1993</v>
      </c>
      <c r="B42" s="4">
        <v>6</v>
      </c>
      <c r="C42" s="4">
        <v>6661</v>
      </c>
      <c r="D42" s="4">
        <v>21833</v>
      </c>
      <c r="E42" s="4">
        <v>3477</v>
      </c>
      <c r="F42" s="4">
        <f>2245+597</f>
        <v>2842</v>
      </c>
      <c r="G42" s="4">
        <f>2463+2805</f>
        <v>5268</v>
      </c>
      <c r="H42" s="4">
        <f>46102+6262</f>
        <v>52364</v>
      </c>
      <c r="I42" s="4">
        <f>41844+7870</f>
        <v>49714</v>
      </c>
      <c r="J42" s="4">
        <f>16816+446</f>
        <v>17262</v>
      </c>
      <c r="K42" s="4">
        <v>7031</v>
      </c>
      <c r="L42" s="4">
        <v>2383</v>
      </c>
      <c r="M42" s="4">
        <v>6149</v>
      </c>
      <c r="N42" s="4">
        <f t="shared" si="0"/>
        <v>174990</v>
      </c>
      <c r="O42" s="4"/>
      <c r="P42" s="4"/>
      <c r="Q42" s="4"/>
    </row>
    <row r="43" spans="1:17">
      <c r="A43" s="2">
        <v>1994</v>
      </c>
      <c r="B43" s="4">
        <v>2940</v>
      </c>
      <c r="C43" s="4">
        <v>2777</v>
      </c>
      <c r="D43" s="4">
        <v>3074</v>
      </c>
      <c r="E43" s="4">
        <v>1318</v>
      </c>
      <c r="F43" s="4">
        <f>4282+1191</f>
        <v>5473</v>
      </c>
      <c r="G43" s="4">
        <f>24+7543</f>
        <v>7567</v>
      </c>
      <c r="H43" s="4">
        <f>24+11580</f>
        <v>11604</v>
      </c>
      <c r="I43" s="4">
        <f>25+19650</f>
        <v>19675</v>
      </c>
      <c r="J43" s="4">
        <f>18+349</f>
        <v>367</v>
      </c>
      <c r="K43" s="4">
        <v>12</v>
      </c>
      <c r="L43" s="4">
        <v>12</v>
      </c>
      <c r="M43" s="4">
        <v>6</v>
      </c>
      <c r="N43" s="4">
        <f t="shared" si="0"/>
        <v>54825</v>
      </c>
      <c r="O43" s="4"/>
      <c r="P43" s="4"/>
      <c r="Q43" s="4"/>
    </row>
    <row r="44" spans="1:17">
      <c r="A44" s="2">
        <v>1995</v>
      </c>
      <c r="B44" s="4">
        <v>6</v>
      </c>
      <c r="C44" s="4">
        <v>11</v>
      </c>
      <c r="D44" s="4">
        <v>12</v>
      </c>
      <c r="E44" s="4">
        <v>18</v>
      </c>
      <c r="F44" s="4">
        <v>630</v>
      </c>
      <c r="G44" s="4">
        <v>8363</v>
      </c>
      <c r="H44" s="4">
        <v>18546</v>
      </c>
      <c r="I44" s="4">
        <v>20173</v>
      </c>
      <c r="J44" s="4">
        <v>5966</v>
      </c>
      <c r="K44" s="4">
        <v>12</v>
      </c>
      <c r="L44" s="4">
        <v>12</v>
      </c>
      <c r="M44" s="4">
        <v>6</v>
      </c>
      <c r="N44" s="4">
        <f t="shared" si="0"/>
        <v>53755</v>
      </c>
      <c r="O44" s="4"/>
      <c r="P44" s="4"/>
      <c r="Q44" s="4"/>
    </row>
    <row r="45" spans="1:17">
      <c r="A45" s="2">
        <v>1996</v>
      </c>
      <c r="B45" s="4">
        <v>6</v>
      </c>
      <c r="C45" s="4">
        <v>12</v>
      </c>
      <c r="D45" s="4">
        <v>12</v>
      </c>
      <c r="E45" s="4">
        <v>18</v>
      </c>
      <c r="F45" s="4">
        <v>425</v>
      </c>
      <c r="G45" s="4">
        <v>12742</v>
      </c>
      <c r="H45" s="4">
        <v>17850</v>
      </c>
      <c r="I45" s="4">
        <v>15811</v>
      </c>
      <c r="J45" s="4">
        <v>1740</v>
      </c>
      <c r="K45" s="4">
        <v>12</v>
      </c>
      <c r="L45" s="4">
        <v>11281</v>
      </c>
      <c r="M45" s="4">
        <v>4640</v>
      </c>
      <c r="N45" s="4">
        <f t="shared" si="0"/>
        <v>64549</v>
      </c>
      <c r="O45" s="4"/>
      <c r="P45" s="4"/>
      <c r="Q45" s="4"/>
    </row>
    <row r="46" spans="1:17">
      <c r="A46" s="2">
        <v>1997</v>
      </c>
      <c r="B46" s="4">
        <v>6</v>
      </c>
      <c r="C46" s="4">
        <v>11</v>
      </c>
      <c r="D46" s="4">
        <v>12</v>
      </c>
      <c r="E46" s="4">
        <v>2690</v>
      </c>
      <c r="F46" s="4">
        <v>2106</v>
      </c>
      <c r="G46" s="4">
        <v>8967</v>
      </c>
      <c r="H46" s="4">
        <v>25626</v>
      </c>
      <c r="I46" s="4">
        <v>15172</v>
      </c>
      <c r="J46" s="4">
        <v>2179</v>
      </c>
      <c r="K46" s="4">
        <v>13</v>
      </c>
      <c r="L46" s="4">
        <v>12</v>
      </c>
      <c r="M46" s="4">
        <v>6</v>
      </c>
      <c r="N46" s="4">
        <f t="shared" si="0"/>
        <v>56800</v>
      </c>
      <c r="O46" s="4"/>
      <c r="P46" s="4"/>
      <c r="Q46" s="4"/>
    </row>
    <row r="47" spans="1:17">
      <c r="A47" s="2">
        <v>1998</v>
      </c>
      <c r="B47" s="4">
        <v>6</v>
      </c>
      <c r="C47" s="4">
        <v>6</v>
      </c>
      <c r="D47" s="4">
        <v>1162</v>
      </c>
      <c r="E47" s="4">
        <v>18389</v>
      </c>
      <c r="F47" s="4">
        <v>2909</v>
      </c>
      <c r="G47" s="4">
        <v>12101</v>
      </c>
      <c r="H47" s="4">
        <v>20310</v>
      </c>
      <c r="I47" s="4">
        <v>15038</v>
      </c>
      <c r="J47" s="4">
        <v>2600</v>
      </c>
      <c r="K47" s="4">
        <v>12</v>
      </c>
      <c r="L47" s="4">
        <v>12</v>
      </c>
      <c r="M47" s="4">
        <v>12</v>
      </c>
      <c r="N47" s="4">
        <f t="shared" si="0"/>
        <v>72557</v>
      </c>
      <c r="O47" s="4"/>
      <c r="P47" s="4"/>
      <c r="Q47" s="4"/>
    </row>
    <row r="48" spans="1:17">
      <c r="A48" s="2">
        <v>1999</v>
      </c>
      <c r="B48" s="5">
        <v>12</v>
      </c>
      <c r="C48" s="5">
        <v>11</v>
      </c>
      <c r="D48" s="5">
        <v>12</v>
      </c>
      <c r="E48" s="5">
        <v>12</v>
      </c>
      <c r="F48" s="5">
        <v>373</v>
      </c>
      <c r="G48" s="5">
        <v>5122</v>
      </c>
      <c r="H48" s="5">
        <v>27407</v>
      </c>
      <c r="I48" s="5">
        <v>14541</v>
      </c>
      <c r="J48" s="5">
        <v>3739</v>
      </c>
      <c r="K48" s="5">
        <v>12</v>
      </c>
      <c r="L48" s="5">
        <v>12</v>
      </c>
      <c r="M48" s="5">
        <v>6</v>
      </c>
      <c r="N48" s="4">
        <f t="shared" si="0"/>
        <v>51259</v>
      </c>
      <c r="O48" s="4"/>
      <c r="P48" s="4"/>
      <c r="Q48" s="4"/>
    </row>
    <row r="49" spans="1:17">
      <c r="A49" s="2">
        <v>2000</v>
      </c>
      <c r="B49" s="5">
        <v>6</v>
      </c>
      <c r="C49" s="5">
        <v>6</v>
      </c>
      <c r="D49" s="5">
        <v>12</v>
      </c>
      <c r="E49" s="5">
        <v>12</v>
      </c>
      <c r="F49" s="5">
        <v>2279</v>
      </c>
      <c r="G49" s="5">
        <v>15265</v>
      </c>
      <c r="H49" s="5">
        <v>25159</v>
      </c>
      <c r="I49" s="5">
        <v>21594</v>
      </c>
      <c r="J49" s="5">
        <v>692</v>
      </c>
      <c r="K49" s="5">
        <v>12</v>
      </c>
      <c r="L49" s="5">
        <v>12</v>
      </c>
      <c r="M49" s="5">
        <v>6</v>
      </c>
      <c r="N49" s="4">
        <f t="shared" si="0"/>
        <v>65055</v>
      </c>
      <c r="O49" s="4"/>
      <c r="P49" s="4"/>
      <c r="Q49" s="4"/>
    </row>
    <row r="50" spans="1:17">
      <c r="A50" s="2">
        <v>2001</v>
      </c>
      <c r="B50" s="5">
        <v>6</v>
      </c>
      <c r="C50" s="5">
        <v>11</v>
      </c>
      <c r="D50" s="5">
        <v>12</v>
      </c>
      <c r="E50" s="5">
        <v>18</v>
      </c>
      <c r="F50" s="5">
        <v>4519</v>
      </c>
      <c r="G50" s="5">
        <v>9988</v>
      </c>
      <c r="H50" s="5">
        <v>16727</v>
      </c>
      <c r="I50" s="5">
        <v>21030</v>
      </c>
      <c r="J50" s="5">
        <v>4105</v>
      </c>
      <c r="K50" s="5">
        <v>12</v>
      </c>
      <c r="L50" s="5">
        <v>12</v>
      </c>
      <c r="M50" s="5">
        <v>12</v>
      </c>
      <c r="N50" s="4">
        <f t="shared" si="0"/>
        <v>56452</v>
      </c>
      <c r="O50" s="4"/>
      <c r="P50" s="4"/>
      <c r="Q50" s="4"/>
    </row>
    <row r="51" spans="1:17">
      <c r="A51" s="2">
        <v>2002</v>
      </c>
      <c r="B51" s="3">
        <v>6</v>
      </c>
      <c r="C51" s="3">
        <v>6</v>
      </c>
      <c r="D51" s="3">
        <v>12</v>
      </c>
      <c r="E51" s="3">
        <v>17</v>
      </c>
      <c r="F51" s="3">
        <v>25</v>
      </c>
      <c r="G51" s="6">
        <v>8366</v>
      </c>
      <c r="H51" s="6">
        <v>27585</v>
      </c>
      <c r="I51" s="6">
        <v>15400</v>
      </c>
      <c r="J51" s="3">
        <v>24</v>
      </c>
      <c r="K51" s="3">
        <v>13</v>
      </c>
      <c r="L51" s="3">
        <v>12</v>
      </c>
      <c r="M51" s="3">
        <v>12</v>
      </c>
      <c r="N51" s="4">
        <f t="shared" si="0"/>
        <v>51478</v>
      </c>
      <c r="O51" s="4"/>
      <c r="P51" s="4"/>
      <c r="Q51" s="4"/>
    </row>
    <row r="52" spans="1:17">
      <c r="A52" s="2">
        <v>2003</v>
      </c>
      <c r="B52" s="5">
        <v>12</v>
      </c>
      <c r="C52" s="5">
        <v>11</v>
      </c>
      <c r="D52" s="5">
        <v>12</v>
      </c>
      <c r="E52" s="5">
        <v>17</v>
      </c>
      <c r="F52" s="5">
        <f>19+569</f>
        <v>588</v>
      </c>
      <c r="G52" s="5">
        <f>18+4145</f>
        <v>4163</v>
      </c>
      <c r="H52" s="5">
        <f>2034+18853</f>
        <v>20887</v>
      </c>
      <c r="I52" s="5">
        <f>25+13305</f>
        <v>13330</v>
      </c>
      <c r="J52" s="5">
        <v>19</v>
      </c>
      <c r="K52" s="5">
        <v>16</v>
      </c>
      <c r="L52" s="5">
        <v>12</v>
      </c>
      <c r="M52" s="5">
        <v>12</v>
      </c>
      <c r="N52" s="4">
        <f t="shared" si="0"/>
        <v>39079</v>
      </c>
      <c r="O52" s="4"/>
      <c r="P52" s="4"/>
      <c r="Q52" s="4"/>
    </row>
    <row r="53" spans="1:17">
      <c r="A53" s="2">
        <v>2004</v>
      </c>
      <c r="B53" s="12">
        <v>12</v>
      </c>
      <c r="C53" s="11">
        <v>12</v>
      </c>
      <c r="D53" s="11">
        <v>12</v>
      </c>
      <c r="E53" s="11">
        <v>18</v>
      </c>
      <c r="F53" s="11">
        <f>18+996</f>
        <v>1014</v>
      </c>
      <c r="G53" s="11">
        <f>24+1325</f>
        <v>1349</v>
      </c>
      <c r="H53" s="11">
        <f>4340+9390</f>
        <v>13730</v>
      </c>
      <c r="I53" s="11">
        <f>24+19018</f>
        <v>19042</v>
      </c>
      <c r="J53" s="11">
        <v>18</v>
      </c>
      <c r="K53" s="11">
        <v>12</v>
      </c>
      <c r="L53" s="11">
        <v>12</v>
      </c>
      <c r="M53" s="11">
        <v>12</v>
      </c>
      <c r="N53" s="4">
        <f t="shared" si="0"/>
        <v>35243</v>
      </c>
      <c r="O53" s="4"/>
      <c r="P53" s="4"/>
      <c r="Q53" s="4"/>
    </row>
    <row r="54" spans="1:17">
      <c r="A54" s="1">
        <v>2005</v>
      </c>
      <c r="B54" s="12">
        <v>12</v>
      </c>
      <c r="C54" s="11">
        <v>11</v>
      </c>
      <c r="D54" s="11">
        <v>12</v>
      </c>
      <c r="E54" s="11">
        <v>18</v>
      </c>
      <c r="F54" s="11">
        <v>25</v>
      </c>
      <c r="G54" s="11">
        <f>24+3663</f>
        <v>3687</v>
      </c>
      <c r="H54" s="11">
        <f>24+14571</f>
        <v>14595</v>
      </c>
      <c r="I54" s="11">
        <f>25+7034</f>
        <v>7059</v>
      </c>
      <c r="J54" s="4">
        <v>18</v>
      </c>
      <c r="K54" s="4">
        <v>12</v>
      </c>
      <c r="L54" s="4">
        <v>12</v>
      </c>
      <c r="M54" s="4">
        <v>12</v>
      </c>
      <c r="N54" s="4">
        <f t="shared" si="0"/>
        <v>25473</v>
      </c>
      <c r="O54" s="4"/>
      <c r="P54" s="4"/>
      <c r="Q54" s="4"/>
    </row>
    <row r="55" spans="1:17">
      <c r="A55" s="1">
        <v>2006</v>
      </c>
      <c r="B55" s="4">
        <v>12</v>
      </c>
      <c r="C55" s="4">
        <v>11</v>
      </c>
      <c r="D55" s="4">
        <v>12</v>
      </c>
      <c r="E55" s="4">
        <v>12</v>
      </c>
      <c r="F55" s="4">
        <v>463</v>
      </c>
      <c r="G55" s="4">
        <v>4423</v>
      </c>
      <c r="H55" s="4">
        <v>13641</v>
      </c>
      <c r="I55" s="4">
        <v>9426</v>
      </c>
      <c r="J55" s="4">
        <v>18</v>
      </c>
      <c r="K55" s="4">
        <v>18</v>
      </c>
      <c r="L55" s="4">
        <v>18</v>
      </c>
      <c r="M55" s="4">
        <v>12</v>
      </c>
      <c r="N55" s="4">
        <f t="shared" si="0"/>
        <v>28066</v>
      </c>
      <c r="O55" s="4"/>
      <c r="P55" s="4"/>
      <c r="Q55" s="4"/>
    </row>
    <row r="56" spans="1:17">
      <c r="A56" s="1">
        <v>2007</v>
      </c>
      <c r="B56" s="4">
        <v>12</v>
      </c>
      <c r="C56" s="4">
        <v>11</v>
      </c>
      <c r="D56" s="4">
        <v>12</v>
      </c>
      <c r="E56" s="4">
        <v>12</v>
      </c>
      <c r="F56" s="4">
        <v>1836</v>
      </c>
      <c r="G56" s="4">
        <v>4924</v>
      </c>
      <c r="H56" s="4">
        <v>16318</v>
      </c>
      <c r="I56" s="4">
        <v>13489</v>
      </c>
      <c r="J56" s="4">
        <v>12</v>
      </c>
      <c r="K56" s="4">
        <v>12</v>
      </c>
      <c r="L56" s="4">
        <v>12</v>
      </c>
      <c r="M56" s="4">
        <v>12</v>
      </c>
      <c r="N56" s="4">
        <f t="shared" si="0"/>
        <v>36662</v>
      </c>
      <c r="O56" s="4"/>
      <c r="P56" s="4"/>
      <c r="Q56" s="4"/>
    </row>
    <row r="57" spans="1:17">
      <c r="A57" s="1">
        <v>2008</v>
      </c>
      <c r="B57" s="4">
        <v>12</v>
      </c>
      <c r="C57" s="4">
        <v>12</v>
      </c>
      <c r="D57" s="4">
        <v>12</v>
      </c>
      <c r="E57" s="4">
        <v>12</v>
      </c>
      <c r="F57" s="4">
        <v>1536</v>
      </c>
      <c r="G57" s="4">
        <v>22742</v>
      </c>
      <c r="H57" s="4">
        <v>14460</v>
      </c>
      <c r="I57" s="4">
        <v>18976</v>
      </c>
      <c r="J57" s="4">
        <v>8825</v>
      </c>
      <c r="K57" s="4">
        <v>893</v>
      </c>
      <c r="L57" s="4">
        <v>10909</v>
      </c>
      <c r="M57" s="4">
        <v>3995</v>
      </c>
      <c r="N57" s="4">
        <f t="shared" si="0"/>
        <v>82384</v>
      </c>
      <c r="O57" s="4"/>
      <c r="P57" s="4"/>
      <c r="Q57" s="4"/>
    </row>
    <row r="58" spans="1:17">
      <c r="A58" s="1">
        <v>2009</v>
      </c>
      <c r="B58" s="4">
        <v>0</v>
      </c>
      <c r="C58" s="4">
        <v>11</v>
      </c>
      <c r="D58" s="4">
        <v>2374</v>
      </c>
      <c r="E58" s="4">
        <v>1052</v>
      </c>
      <c r="F58" s="4">
        <v>601</v>
      </c>
      <c r="G58" s="4">
        <v>5338</v>
      </c>
      <c r="H58" s="4">
        <v>13806</v>
      </c>
      <c r="I58" s="4">
        <v>13877</v>
      </c>
      <c r="J58" s="4">
        <v>1704</v>
      </c>
      <c r="K58" s="4">
        <v>12</v>
      </c>
      <c r="L58" s="4">
        <v>12</v>
      </c>
      <c r="M58" s="4">
        <v>12</v>
      </c>
      <c r="N58" s="4">
        <f t="shared" si="0"/>
        <v>38799</v>
      </c>
      <c r="O58" s="4"/>
      <c r="P58" s="4"/>
      <c r="Q58" s="4"/>
    </row>
    <row r="59" spans="1:17">
      <c r="A59" s="1">
        <v>2010</v>
      </c>
      <c r="B59" s="4">
        <v>12</v>
      </c>
      <c r="C59" s="4">
        <v>11</v>
      </c>
      <c r="D59" s="4">
        <v>12</v>
      </c>
      <c r="E59" s="4">
        <v>12</v>
      </c>
      <c r="F59" s="4">
        <v>12</v>
      </c>
      <c r="G59" s="4">
        <v>1581</v>
      </c>
      <c r="H59" s="4">
        <v>31873</v>
      </c>
      <c r="I59" s="4">
        <v>16406</v>
      </c>
      <c r="J59" s="4">
        <v>5149</v>
      </c>
      <c r="K59" s="4">
        <v>12</v>
      </c>
      <c r="L59" s="4">
        <v>12</v>
      </c>
      <c r="M59" s="4">
        <v>12</v>
      </c>
      <c r="N59" s="4">
        <f t="shared" si="0"/>
        <v>55104</v>
      </c>
      <c r="O59" s="4"/>
      <c r="P59" s="4"/>
      <c r="Q59" s="4"/>
    </row>
    <row r="60" spans="1:17">
      <c r="A60" s="1">
        <v>2011</v>
      </c>
      <c r="B60" s="4">
        <v>12</v>
      </c>
      <c r="C60" s="4">
        <v>11</v>
      </c>
      <c r="D60" s="4">
        <v>12</v>
      </c>
      <c r="E60" s="4">
        <v>12</v>
      </c>
      <c r="F60" s="4">
        <v>16272</v>
      </c>
      <c r="G60" s="4">
        <v>22106</v>
      </c>
      <c r="H60" s="4">
        <v>16289</v>
      </c>
      <c r="I60" s="4">
        <v>9244</v>
      </c>
      <c r="J60" s="4">
        <v>4798</v>
      </c>
      <c r="K60" s="4">
        <v>12</v>
      </c>
      <c r="L60" s="4">
        <v>12</v>
      </c>
      <c r="M60" s="4">
        <v>12</v>
      </c>
      <c r="N60" s="4">
        <f t="shared" si="0"/>
        <v>68792</v>
      </c>
      <c r="O60" s="4"/>
      <c r="P60" s="4"/>
      <c r="Q60" s="4"/>
    </row>
    <row r="61" spans="1:17">
      <c r="A61" s="1">
        <v>2012</v>
      </c>
      <c r="B61" s="4">
        <v>12.297700000000006</v>
      </c>
      <c r="C61" s="4">
        <v>11.504300000000006</v>
      </c>
      <c r="D61" s="4">
        <v>12.297700000000006</v>
      </c>
      <c r="E61" s="4">
        <v>297.52500000000003</v>
      </c>
      <c r="F61" s="4">
        <v>3590.7498850000006</v>
      </c>
      <c r="G61" s="4">
        <v>12531.752999999993</v>
      </c>
      <c r="H61" s="4">
        <v>17258.830199999997</v>
      </c>
      <c r="I61" s="4">
        <v>16323.014899999993</v>
      </c>
      <c r="J61" s="4">
        <v>11.901000000000005</v>
      </c>
      <c r="K61" s="4">
        <v>12</v>
      </c>
      <c r="L61" s="4">
        <v>12</v>
      </c>
      <c r="M61" s="4">
        <v>12.3</v>
      </c>
      <c r="N61" s="4">
        <f t="shared" si="0"/>
        <v>50086.173684999987</v>
      </c>
      <c r="O61" s="4"/>
      <c r="P61" s="4"/>
      <c r="Q61" s="4"/>
    </row>
    <row r="62" spans="1:17">
      <c r="A62" s="1">
        <v>2013</v>
      </c>
      <c r="B62" s="4">
        <v>12.3</v>
      </c>
      <c r="C62" s="4">
        <v>11</v>
      </c>
      <c r="D62" s="4">
        <v>12.3</v>
      </c>
      <c r="E62" s="4">
        <v>11.9</v>
      </c>
      <c r="F62" s="4">
        <v>379.2</v>
      </c>
      <c r="G62" s="4">
        <v>6823.2</v>
      </c>
      <c r="H62" s="4">
        <v>16661.8</v>
      </c>
      <c r="I62" s="4">
        <v>9108.6</v>
      </c>
      <c r="J62" s="4">
        <v>6284</v>
      </c>
      <c r="K62" s="4">
        <v>12</v>
      </c>
      <c r="L62" s="4">
        <v>12</v>
      </c>
      <c r="M62" s="4">
        <v>12</v>
      </c>
      <c r="N62" s="4">
        <f t="shared" si="0"/>
        <v>39340.299999999996</v>
      </c>
      <c r="O62" s="4"/>
      <c r="P62" s="4"/>
      <c r="Q62" s="4"/>
    </row>
    <row r="63" spans="1:17">
      <c r="A63" s="1">
        <v>2014</v>
      </c>
      <c r="B63" s="4">
        <v>12</v>
      </c>
      <c r="C63" s="4">
        <v>11</v>
      </c>
      <c r="D63" s="4">
        <v>12</v>
      </c>
      <c r="E63" s="4">
        <v>12</v>
      </c>
      <c r="F63" s="4">
        <v>12</v>
      </c>
      <c r="G63" s="4">
        <v>2967</v>
      </c>
      <c r="H63" s="4">
        <v>16652</v>
      </c>
      <c r="I63" s="4">
        <v>11913</v>
      </c>
      <c r="J63" s="4">
        <v>645</v>
      </c>
      <c r="K63" s="4">
        <v>12</v>
      </c>
      <c r="L63" s="4">
        <v>12</v>
      </c>
      <c r="M63" s="4">
        <v>12</v>
      </c>
      <c r="N63" s="4">
        <f t="shared" si="0"/>
        <v>32272</v>
      </c>
      <c r="O63" s="4"/>
      <c r="P63" s="4"/>
      <c r="Q63" s="4"/>
    </row>
    <row r="64" spans="1:17">
      <c r="A64" s="1">
        <v>2015</v>
      </c>
      <c r="B64" s="4">
        <v>12</v>
      </c>
      <c r="C64" s="4">
        <v>11</v>
      </c>
      <c r="D64" s="4">
        <v>12</v>
      </c>
      <c r="E64" s="4">
        <v>12</v>
      </c>
      <c r="F64" s="4">
        <v>23409</v>
      </c>
      <c r="G64" s="4">
        <v>6842</v>
      </c>
      <c r="H64" s="4">
        <v>11251</v>
      </c>
      <c r="I64" s="4">
        <v>11513</v>
      </c>
      <c r="J64" s="4">
        <v>4975</v>
      </c>
      <c r="K64" s="4">
        <v>12</v>
      </c>
      <c r="L64" s="4">
        <v>12</v>
      </c>
      <c r="M64" s="4">
        <v>12</v>
      </c>
      <c r="N64" s="4">
        <f t="shared" si="0"/>
        <v>58073</v>
      </c>
      <c r="O64" s="4"/>
      <c r="P64" s="4"/>
    </row>
    <row r="65" spans="1:16">
      <c r="A65" s="1">
        <v>2016</v>
      </c>
      <c r="B65" s="4">
        <v>12</v>
      </c>
      <c r="C65" s="4">
        <v>12</v>
      </c>
      <c r="D65" s="4">
        <v>12</v>
      </c>
      <c r="E65" s="4">
        <v>12</v>
      </c>
      <c r="F65" s="4">
        <v>4607</v>
      </c>
      <c r="G65" s="4">
        <v>9642</v>
      </c>
      <c r="H65" s="4">
        <v>11776</v>
      </c>
      <c r="I65" s="4">
        <v>8246</v>
      </c>
      <c r="J65" s="4">
        <v>1045</v>
      </c>
      <c r="K65" s="4">
        <v>12</v>
      </c>
      <c r="L65" s="4">
        <v>12</v>
      </c>
      <c r="M65" s="4">
        <v>12</v>
      </c>
      <c r="N65" s="4">
        <f t="shared" si="0"/>
        <v>35400</v>
      </c>
      <c r="O65" s="4"/>
      <c r="P65" s="4"/>
    </row>
    <row r="66" spans="1:16">
      <c r="A66" s="1">
        <v>2017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>
        <f t="shared" ref="N66" si="1">SUM(B66:M66)</f>
        <v>0</v>
      </c>
      <c r="O66" s="4"/>
      <c r="P66" s="4"/>
    </row>
    <row r="67" spans="1:16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16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1:16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1:16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</row>
    <row r="71" spans="1:16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</row>
    <row r="72" spans="1:16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</row>
    <row r="73" spans="1:16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16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16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16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16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16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16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16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2015-01-13T14:15:41Z</cp:lastPrinted>
  <dcterms:created xsi:type="dcterms:W3CDTF">2003-02-12T17:22:28Z</dcterms:created>
  <dcterms:modified xsi:type="dcterms:W3CDTF">2017-01-17T19:05:36Z</dcterms:modified>
</cp:coreProperties>
</file>