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CANAL\DailyDis\"/>
    </mc:Choice>
  </mc:AlternateContent>
  <bookViews>
    <workbookView xWindow="240" yWindow="45" windowWidth="11580" windowHeight="5985" activeTab="6"/>
  </bookViews>
  <sheets>
    <sheet name="1950's" sheetId="1" r:id="rId1"/>
    <sheet name="1960's" sheetId="2" r:id="rId2"/>
    <sheet name="1970's" sheetId="3" r:id="rId3"/>
    <sheet name="1980's" sheetId="4" r:id="rId4"/>
    <sheet name="1990's" sheetId="5" r:id="rId5"/>
    <sheet name="2000's" sheetId="6" r:id="rId6"/>
    <sheet name="2010's" sheetId="7" r:id="rId7"/>
  </sheets>
  <definedNames>
    <definedName name="mmmmmmmmm" localSheetId="6">'2010''s'!$P$160:$AC$190</definedName>
    <definedName name="_xlnm.Print_Area" localSheetId="4">'1990''s'!$A$1:$L$380</definedName>
  </definedNames>
  <calcPr calcId="152511"/>
</workbook>
</file>

<file path=xl/calcChain.xml><?xml version="1.0" encoding="utf-8"?>
<calcChain xmlns="http://schemas.openxmlformats.org/spreadsheetml/2006/main">
  <c r="I230" i="7" l="1"/>
  <c r="I231" i="7"/>
  <c r="A233" i="7"/>
  <c r="E231" i="7"/>
  <c r="D231" i="7"/>
  <c r="C231" i="7"/>
  <c r="N230" i="7"/>
  <c r="N231" i="7" s="1"/>
  <c r="M230" i="7"/>
  <c r="M231" i="7" s="1"/>
  <c r="L230" i="7"/>
  <c r="L231" i="7" s="1"/>
  <c r="K230" i="7"/>
  <c r="K231" i="7" s="1"/>
  <c r="J230" i="7"/>
  <c r="J231" i="7" s="1"/>
  <c r="H230" i="7"/>
  <c r="H231" i="7" s="1"/>
  <c r="G230" i="7"/>
  <c r="G231" i="7" s="1"/>
  <c r="F230" i="7"/>
  <c r="F231" i="7" s="1"/>
  <c r="E230" i="7"/>
  <c r="D230" i="7"/>
  <c r="C230" i="7"/>
  <c r="F233" i="7" l="1"/>
  <c r="I233" i="7" s="1"/>
  <c r="A194" i="7"/>
  <c r="N191" i="7"/>
  <c r="N192" i="7" s="1"/>
  <c r="M191" i="7"/>
  <c r="M192" i="7" s="1"/>
  <c r="L191" i="7"/>
  <c r="L192" i="7" s="1"/>
  <c r="K191" i="7"/>
  <c r="K192" i="7" s="1"/>
  <c r="J191" i="7"/>
  <c r="J192" i="7" s="1"/>
  <c r="I191" i="7"/>
  <c r="I192" i="7" s="1"/>
  <c r="H191" i="7"/>
  <c r="H192" i="7" s="1"/>
  <c r="G191" i="7"/>
  <c r="G192" i="7" s="1"/>
  <c r="F191" i="7"/>
  <c r="F192" i="7" s="1"/>
  <c r="E191" i="7"/>
  <c r="E192" i="7" s="1"/>
  <c r="D191" i="7"/>
  <c r="D192" i="7" s="1"/>
  <c r="C191" i="7"/>
  <c r="C192" i="7" s="1"/>
  <c r="F194" i="7" l="1"/>
  <c r="I194" i="7" s="1"/>
  <c r="A155" i="7"/>
  <c r="N152" i="7"/>
  <c r="N153" i="7" s="1"/>
  <c r="M152" i="7"/>
  <c r="M153" i="7" s="1"/>
  <c r="L152" i="7"/>
  <c r="L153" i="7" s="1"/>
  <c r="K152" i="7"/>
  <c r="K153" i="7" s="1"/>
  <c r="J152" i="7"/>
  <c r="J153" i="7" s="1"/>
  <c r="I152" i="7"/>
  <c r="I153" i="7" s="1"/>
  <c r="H152" i="7"/>
  <c r="H153" i="7" s="1"/>
  <c r="G152" i="7"/>
  <c r="G153" i="7" s="1"/>
  <c r="F152" i="7"/>
  <c r="F153" i="7" s="1"/>
  <c r="E152" i="7"/>
  <c r="E153" i="7" s="1"/>
  <c r="D152" i="7"/>
  <c r="D153" i="7" s="1"/>
  <c r="C152" i="7"/>
  <c r="F155" i="7" l="1"/>
  <c r="I155" i="7" s="1"/>
  <c r="C153" i="7"/>
  <c r="A116" i="7"/>
  <c r="N113" i="7"/>
  <c r="N114" i="7" s="1"/>
  <c r="M113" i="7"/>
  <c r="M114" i="7" s="1"/>
  <c r="L113" i="7"/>
  <c r="L114" i="7" s="1"/>
  <c r="K113" i="7"/>
  <c r="K114" i="7" s="1"/>
  <c r="J113" i="7"/>
  <c r="J114" i="7" s="1"/>
  <c r="I113" i="7"/>
  <c r="I114" i="7" s="1"/>
  <c r="H113" i="7"/>
  <c r="H114" i="7" s="1"/>
  <c r="G113" i="7"/>
  <c r="G114" i="7" s="1"/>
  <c r="F113" i="7"/>
  <c r="F114" i="7" s="1"/>
  <c r="E113" i="7"/>
  <c r="E114" i="7" s="1"/>
  <c r="D113" i="7"/>
  <c r="D114" i="7" s="1"/>
  <c r="C113" i="7"/>
  <c r="C114" i="7" s="1"/>
  <c r="A77" i="7"/>
  <c r="N74" i="7"/>
  <c r="N75" i="7" s="1"/>
  <c r="M74" i="7"/>
  <c r="M75" i="7" s="1"/>
  <c r="L74" i="7"/>
  <c r="L75" i="7" s="1"/>
  <c r="K74" i="7"/>
  <c r="K75" i="7" s="1"/>
  <c r="J74" i="7"/>
  <c r="J75" i="7" s="1"/>
  <c r="I74" i="7"/>
  <c r="I75" i="7" s="1"/>
  <c r="H74" i="7"/>
  <c r="H75" i="7" s="1"/>
  <c r="G74" i="7"/>
  <c r="G75" i="7" s="1"/>
  <c r="F74" i="7"/>
  <c r="F75" i="7" s="1"/>
  <c r="E74" i="7"/>
  <c r="E75" i="7" s="1"/>
  <c r="D74" i="7"/>
  <c r="D75" i="7" s="1"/>
  <c r="C74" i="7"/>
  <c r="A38" i="7"/>
  <c r="N35" i="7"/>
  <c r="N36" i="7" s="1"/>
  <c r="M35" i="7"/>
  <c r="M36" i="7" s="1"/>
  <c r="L35" i="7"/>
  <c r="L36" i="7" s="1"/>
  <c r="K35" i="7"/>
  <c r="K36" i="7" s="1"/>
  <c r="J35" i="7"/>
  <c r="J36" i="7" s="1"/>
  <c r="I35" i="7"/>
  <c r="I36" i="7" s="1"/>
  <c r="H35" i="7"/>
  <c r="H36" i="7" s="1"/>
  <c r="G35" i="7"/>
  <c r="G36" i="7" s="1"/>
  <c r="F35" i="7"/>
  <c r="F36" i="7" s="1"/>
  <c r="E35" i="7"/>
  <c r="E36" i="7" s="1"/>
  <c r="D35" i="7"/>
  <c r="D36" i="7" s="1"/>
  <c r="C35" i="7"/>
  <c r="N415" i="6"/>
  <c r="N416" i="6" s="1"/>
  <c r="M415" i="6"/>
  <c r="M416" i="6" s="1"/>
  <c r="L415" i="6"/>
  <c r="L416" i="6" s="1"/>
  <c r="K415" i="6"/>
  <c r="K416" i="6" s="1"/>
  <c r="J415" i="6"/>
  <c r="J416" i="6" s="1"/>
  <c r="I415" i="6"/>
  <c r="I416" i="6" s="1"/>
  <c r="H415" i="6"/>
  <c r="H416" i="6" s="1"/>
  <c r="G415" i="6"/>
  <c r="G416" i="6" s="1"/>
  <c r="F415" i="6"/>
  <c r="F416" i="6" s="1"/>
  <c r="E415" i="6"/>
  <c r="E416" i="6" s="1"/>
  <c r="D415" i="6"/>
  <c r="D416" i="6" s="1"/>
  <c r="C415" i="6"/>
  <c r="M189" i="6"/>
  <c r="C35" i="6"/>
  <c r="C36" i="6" s="1"/>
  <c r="D35" i="6"/>
  <c r="D36" i="6" s="1"/>
  <c r="E36" i="6"/>
  <c r="E35" i="6" s="1"/>
  <c r="F35" i="6"/>
  <c r="G35" i="6"/>
  <c r="G36" i="6" s="1"/>
  <c r="H35" i="6"/>
  <c r="I35" i="6"/>
  <c r="I36" i="6" s="1"/>
  <c r="J35" i="6"/>
  <c r="J36" i="6" s="1"/>
  <c r="K35" i="6"/>
  <c r="K36" i="6" s="1"/>
  <c r="L35" i="6"/>
  <c r="M35" i="6"/>
  <c r="N35" i="6"/>
  <c r="C377" i="6"/>
  <c r="D377" i="6"/>
  <c r="E377" i="6"/>
  <c r="E378" i="6" s="1"/>
  <c r="F377" i="6"/>
  <c r="F378" i="6" s="1"/>
  <c r="G377" i="6"/>
  <c r="H377" i="6"/>
  <c r="I377" i="6"/>
  <c r="J377" i="6"/>
  <c r="J378" i="6" s="1"/>
  <c r="K377" i="6"/>
  <c r="L377" i="6"/>
  <c r="M377" i="6"/>
  <c r="M378" i="6" s="1"/>
  <c r="N377" i="6"/>
  <c r="N378" i="6" s="1"/>
  <c r="M379" i="6"/>
  <c r="L378" i="6"/>
  <c r="K378" i="6"/>
  <c r="I378" i="6"/>
  <c r="H378" i="6"/>
  <c r="G378" i="6"/>
  <c r="D378" i="6"/>
  <c r="C378" i="6"/>
  <c r="C339" i="6"/>
  <c r="F342" i="6" s="1"/>
  <c r="I342" i="6" s="1"/>
  <c r="D339" i="6"/>
  <c r="D340" i="6" s="1"/>
  <c r="E339" i="6"/>
  <c r="E340" i="6" s="1"/>
  <c r="F339" i="6"/>
  <c r="G339" i="6"/>
  <c r="H339" i="6"/>
  <c r="H340" i="6" s="1"/>
  <c r="I339" i="6"/>
  <c r="I340" i="6" s="1"/>
  <c r="J339" i="6"/>
  <c r="K339" i="6"/>
  <c r="L339" i="6"/>
  <c r="L340" i="6" s="1"/>
  <c r="M339" i="6"/>
  <c r="M340" i="6" s="1"/>
  <c r="N339" i="6"/>
  <c r="M341" i="6"/>
  <c r="N340" i="6"/>
  <c r="K340" i="6"/>
  <c r="J340" i="6"/>
  <c r="G340" i="6"/>
  <c r="F340" i="6"/>
  <c r="C340" i="6"/>
  <c r="C301" i="6"/>
  <c r="D301" i="6"/>
  <c r="E301" i="6"/>
  <c r="F301" i="6"/>
  <c r="F302" i="6" s="1"/>
  <c r="G301" i="6"/>
  <c r="G302" i="6" s="1"/>
  <c r="H301" i="6"/>
  <c r="I301" i="6"/>
  <c r="I302" i="6" s="1"/>
  <c r="J301" i="6"/>
  <c r="J302" i="6" s="1"/>
  <c r="K301" i="6"/>
  <c r="K302" i="6" s="1"/>
  <c r="L301" i="6"/>
  <c r="M301" i="6"/>
  <c r="N301" i="6"/>
  <c r="N302" i="6" s="1"/>
  <c r="M303" i="6"/>
  <c r="M302" i="6"/>
  <c r="L302" i="6"/>
  <c r="H302" i="6"/>
  <c r="E302" i="6"/>
  <c r="D302" i="6"/>
  <c r="C302" i="6"/>
  <c r="C263" i="6"/>
  <c r="D263" i="6"/>
  <c r="E263" i="6"/>
  <c r="F263" i="6"/>
  <c r="F264" i="6" s="1"/>
  <c r="G263" i="6"/>
  <c r="H263" i="6"/>
  <c r="H264" i="6" s="1"/>
  <c r="I263" i="6"/>
  <c r="I264" i="6" s="1"/>
  <c r="J263" i="6"/>
  <c r="J264" i="6" s="1"/>
  <c r="K263" i="6"/>
  <c r="L263" i="6"/>
  <c r="M263" i="6"/>
  <c r="N263" i="6"/>
  <c r="M265" i="6"/>
  <c r="M264" i="6"/>
  <c r="L264" i="6"/>
  <c r="K264" i="6"/>
  <c r="G264" i="6"/>
  <c r="E264" i="6"/>
  <c r="D264" i="6"/>
  <c r="C264" i="6"/>
  <c r="C225" i="6"/>
  <c r="D225" i="6"/>
  <c r="E225" i="6"/>
  <c r="F225" i="6"/>
  <c r="F226" i="6" s="1"/>
  <c r="G225" i="6"/>
  <c r="H225" i="6"/>
  <c r="I225" i="6"/>
  <c r="I226" i="6" s="1"/>
  <c r="J225" i="6"/>
  <c r="J226" i="6" s="1"/>
  <c r="K225" i="6"/>
  <c r="L225" i="6"/>
  <c r="M225" i="6"/>
  <c r="N225" i="6"/>
  <c r="N226" i="6" s="1"/>
  <c r="M227" i="6"/>
  <c r="M226" i="6"/>
  <c r="L226" i="6"/>
  <c r="K226" i="6"/>
  <c r="H226" i="6"/>
  <c r="G226" i="6"/>
  <c r="E226" i="6"/>
  <c r="D226" i="6"/>
  <c r="C226" i="6"/>
  <c r="C187" i="6"/>
  <c r="C188" i="6" s="1"/>
  <c r="D187" i="6"/>
  <c r="E187" i="6"/>
  <c r="F187" i="6"/>
  <c r="G187" i="6"/>
  <c r="H187" i="6"/>
  <c r="H188" i="6" s="1"/>
  <c r="I187" i="6"/>
  <c r="I188" i="6" s="1"/>
  <c r="J187" i="6"/>
  <c r="K187" i="6"/>
  <c r="L187" i="6"/>
  <c r="L188" i="6" s="1"/>
  <c r="M187" i="6"/>
  <c r="M188" i="6" s="1"/>
  <c r="N187" i="6"/>
  <c r="M113" i="6"/>
  <c r="D188" i="6"/>
  <c r="D111" i="6"/>
  <c r="D112" i="6" s="1"/>
  <c r="C111" i="6"/>
  <c r="C112" i="6" s="1"/>
  <c r="N73" i="6"/>
  <c r="N74" i="6" s="1"/>
  <c r="M73" i="6"/>
  <c r="M74" i="6" s="1"/>
  <c r="C149" i="6"/>
  <c r="D149" i="6"/>
  <c r="D150" i="6" s="1"/>
  <c r="E149" i="6"/>
  <c r="E150" i="6" s="1"/>
  <c r="F149" i="6"/>
  <c r="G149" i="6"/>
  <c r="G150" i="6" s="1"/>
  <c r="H149" i="6"/>
  <c r="H150" i="6" s="1"/>
  <c r="I149" i="6"/>
  <c r="I150" i="6" s="1"/>
  <c r="J149" i="6"/>
  <c r="J150" i="6" s="1"/>
  <c r="K149" i="6"/>
  <c r="K150" i="6" s="1"/>
  <c r="L149" i="6"/>
  <c r="L150" i="6" s="1"/>
  <c r="M149" i="6"/>
  <c r="M150" i="6" s="1"/>
  <c r="N149" i="6"/>
  <c r="N150" i="6" s="1"/>
  <c r="K151" i="6"/>
  <c r="N188" i="6"/>
  <c r="K188" i="6"/>
  <c r="J188" i="6"/>
  <c r="G188" i="6"/>
  <c r="F188" i="6"/>
  <c r="E188" i="6"/>
  <c r="F150" i="6"/>
  <c r="E111" i="6"/>
  <c r="F111" i="6"/>
  <c r="F112" i="6" s="1"/>
  <c r="G111" i="6"/>
  <c r="G112" i="6" s="1"/>
  <c r="H111" i="6"/>
  <c r="I111" i="6"/>
  <c r="J111" i="6"/>
  <c r="K111" i="6"/>
  <c r="K112" i="6" s="1"/>
  <c r="L111" i="6"/>
  <c r="M111" i="6"/>
  <c r="M112" i="6" s="1"/>
  <c r="N111" i="6"/>
  <c r="N112" i="6" s="1"/>
  <c r="L112" i="6"/>
  <c r="I112" i="6"/>
  <c r="H112" i="6"/>
  <c r="E112" i="6"/>
  <c r="C73" i="6"/>
  <c r="C74" i="6" s="1"/>
  <c r="D73" i="6"/>
  <c r="E73" i="6"/>
  <c r="F73" i="6"/>
  <c r="F74" i="6" s="1"/>
  <c r="G73" i="6"/>
  <c r="G74" i="6" s="1"/>
  <c r="H73" i="6"/>
  <c r="H74" i="6" s="1"/>
  <c r="I73" i="6"/>
  <c r="I74" i="6" s="1"/>
  <c r="J73" i="6"/>
  <c r="J74" i="6" s="1"/>
  <c r="K73" i="6"/>
  <c r="K74" i="6" s="1"/>
  <c r="L73" i="6"/>
  <c r="L74" i="6" s="1"/>
  <c r="K75" i="6"/>
  <c r="F75" i="6"/>
  <c r="E74" i="6"/>
  <c r="K37" i="6"/>
  <c r="H36" i="6"/>
  <c r="N36" i="6"/>
  <c r="M36" i="6"/>
  <c r="L36" i="6"/>
  <c r="K15" i="6"/>
  <c r="C377" i="5"/>
  <c r="C378" i="5" s="1"/>
  <c r="D377" i="5"/>
  <c r="D378" i="5" s="1"/>
  <c r="E377" i="5"/>
  <c r="E378" i="5" s="1"/>
  <c r="F377" i="5"/>
  <c r="F378" i="5" s="1"/>
  <c r="G377" i="5"/>
  <c r="G378" i="5" s="1"/>
  <c r="H377" i="5"/>
  <c r="H378" i="5" s="1"/>
  <c r="I363" i="5"/>
  <c r="I377" i="5" s="1"/>
  <c r="I378" i="5" s="1"/>
  <c r="J377" i="5"/>
  <c r="J378" i="5" s="1"/>
  <c r="K377" i="5"/>
  <c r="K378" i="5" s="1"/>
  <c r="L377" i="5"/>
  <c r="L378" i="5" s="1"/>
  <c r="C339" i="5"/>
  <c r="D339" i="5"/>
  <c r="E339" i="5"/>
  <c r="F339" i="5"/>
  <c r="F340" i="5" s="1"/>
  <c r="G339" i="5"/>
  <c r="H339" i="5"/>
  <c r="H340" i="5" s="1"/>
  <c r="I339" i="5"/>
  <c r="I340" i="5" s="1"/>
  <c r="J339" i="5"/>
  <c r="J340" i="5" s="1"/>
  <c r="K339" i="5"/>
  <c r="K340" i="5" s="1"/>
  <c r="L339" i="5"/>
  <c r="L340" i="5" s="1"/>
  <c r="K341" i="5"/>
  <c r="G340" i="5"/>
  <c r="E340" i="5"/>
  <c r="C340" i="5"/>
  <c r="C301" i="5"/>
  <c r="D301" i="5"/>
  <c r="D302" i="5" s="1"/>
  <c r="E301" i="5"/>
  <c r="F301" i="5"/>
  <c r="F302" i="5" s="1"/>
  <c r="G301" i="5"/>
  <c r="H301" i="5"/>
  <c r="H302" i="5" s="1"/>
  <c r="I301" i="5"/>
  <c r="K303" i="5"/>
  <c r="L301" i="5"/>
  <c r="L302" i="5" s="1"/>
  <c r="K301" i="5"/>
  <c r="K302" i="5" s="1"/>
  <c r="J301" i="5"/>
  <c r="J302" i="5" s="1"/>
  <c r="I302" i="5"/>
  <c r="G302" i="5"/>
  <c r="E302" i="5"/>
  <c r="C263" i="5"/>
  <c r="D263" i="5"/>
  <c r="D264" i="5" s="1"/>
  <c r="E263" i="5"/>
  <c r="F263" i="5"/>
  <c r="F264" i="5" s="1"/>
  <c r="G263" i="5"/>
  <c r="H263" i="5"/>
  <c r="I263" i="5"/>
  <c r="I264" i="5" s="1"/>
  <c r="J263" i="5"/>
  <c r="J264" i="5" s="1"/>
  <c r="K263" i="5"/>
  <c r="L263" i="5"/>
  <c r="L264" i="5" s="1"/>
  <c r="K265" i="5"/>
  <c r="K264" i="5"/>
  <c r="G264" i="5"/>
  <c r="E264" i="5"/>
  <c r="C264" i="5"/>
  <c r="C225" i="5"/>
  <c r="D225" i="5"/>
  <c r="D226" i="5" s="1"/>
  <c r="E225" i="5"/>
  <c r="F225" i="5"/>
  <c r="G225" i="5"/>
  <c r="G226" i="5" s="1"/>
  <c r="H225" i="5"/>
  <c r="H226" i="5" s="1"/>
  <c r="I225" i="5"/>
  <c r="J225" i="5"/>
  <c r="K225" i="5"/>
  <c r="L225" i="5"/>
  <c r="L226" i="5" s="1"/>
  <c r="K227" i="5"/>
  <c r="K226" i="5"/>
  <c r="J226" i="5"/>
  <c r="I226" i="5"/>
  <c r="F226" i="5"/>
  <c r="E226" i="5"/>
  <c r="C226" i="5"/>
  <c r="C187" i="5"/>
  <c r="D187" i="5"/>
  <c r="E187" i="5"/>
  <c r="F187" i="5"/>
  <c r="F188" i="5" s="1"/>
  <c r="G187" i="5"/>
  <c r="G188" i="5" s="1"/>
  <c r="H187" i="5"/>
  <c r="I187" i="5"/>
  <c r="J187" i="5"/>
  <c r="J188" i="5" s="1"/>
  <c r="K187" i="5"/>
  <c r="K188" i="5" s="1"/>
  <c r="L187" i="5"/>
  <c r="K189" i="5"/>
  <c r="L188" i="5"/>
  <c r="I188" i="5"/>
  <c r="H188" i="5"/>
  <c r="E188" i="5"/>
  <c r="D188" i="5"/>
  <c r="C149" i="5"/>
  <c r="C150" i="5" s="1"/>
  <c r="D149" i="5"/>
  <c r="D150" i="5" s="1"/>
  <c r="E149" i="5"/>
  <c r="E150" i="5" s="1"/>
  <c r="F149" i="5"/>
  <c r="G149" i="5"/>
  <c r="H149" i="5"/>
  <c r="H150" i="5" s="1"/>
  <c r="I149" i="5"/>
  <c r="I150" i="5" s="1"/>
  <c r="J149" i="5"/>
  <c r="K149" i="5"/>
  <c r="K150" i="5" s="1"/>
  <c r="L149" i="5"/>
  <c r="L150" i="5" s="1"/>
  <c r="K151" i="5"/>
  <c r="J150" i="5"/>
  <c r="G150" i="5"/>
  <c r="F150" i="5"/>
  <c r="C111" i="5"/>
  <c r="C112" i="5" s="1"/>
  <c r="D111" i="5"/>
  <c r="D112" i="5" s="1"/>
  <c r="E111" i="5"/>
  <c r="E112" i="5" s="1"/>
  <c r="F111" i="5"/>
  <c r="F112" i="5" s="1"/>
  <c r="G111" i="5"/>
  <c r="G112" i="5" s="1"/>
  <c r="H111" i="5"/>
  <c r="H112" i="5" s="1"/>
  <c r="I111" i="5"/>
  <c r="I112" i="5" s="1"/>
  <c r="J111" i="5"/>
  <c r="K111" i="5"/>
  <c r="K112" i="5" s="1"/>
  <c r="L111" i="5"/>
  <c r="L112" i="5" s="1"/>
  <c r="J112" i="5"/>
  <c r="C73" i="5"/>
  <c r="D73" i="5"/>
  <c r="E73" i="5"/>
  <c r="F73" i="5"/>
  <c r="F74" i="5" s="1"/>
  <c r="G73" i="5"/>
  <c r="G74" i="5" s="1"/>
  <c r="H73" i="5"/>
  <c r="H74" i="5" s="1"/>
  <c r="I73" i="5"/>
  <c r="J73" i="5"/>
  <c r="K73" i="5"/>
  <c r="L73" i="5"/>
  <c r="L74" i="5" s="1"/>
  <c r="K75" i="5"/>
  <c r="K74" i="5"/>
  <c r="J74" i="5"/>
  <c r="I74" i="5"/>
  <c r="E74" i="5"/>
  <c r="D74" i="5"/>
  <c r="C74" i="5"/>
  <c r="C35" i="5"/>
  <c r="D35" i="5"/>
  <c r="E35" i="5"/>
  <c r="F35" i="5"/>
  <c r="F36" i="5" s="1"/>
  <c r="G35" i="5"/>
  <c r="H35" i="5"/>
  <c r="H36" i="5" s="1"/>
  <c r="I35" i="5"/>
  <c r="J35" i="5"/>
  <c r="J36" i="5" s="1"/>
  <c r="K35" i="5"/>
  <c r="L35" i="5"/>
  <c r="L36" i="5" s="1"/>
  <c r="K36" i="5"/>
  <c r="I36" i="5"/>
  <c r="G36" i="5"/>
  <c r="E36" i="5"/>
  <c r="C36" i="5"/>
  <c r="C377" i="4"/>
  <c r="C378" i="4" s="1"/>
  <c r="D377" i="4"/>
  <c r="E377" i="4"/>
  <c r="F377" i="4"/>
  <c r="F378" i="4" s="1"/>
  <c r="G377" i="4"/>
  <c r="G378" i="4" s="1"/>
  <c r="H377" i="4"/>
  <c r="H378" i="4" s="1"/>
  <c r="I377" i="4"/>
  <c r="J377" i="4"/>
  <c r="J378" i="4" s="1"/>
  <c r="L377" i="4"/>
  <c r="L378" i="4" s="1"/>
  <c r="K377" i="4"/>
  <c r="K378" i="4"/>
  <c r="I378" i="4"/>
  <c r="E378" i="4"/>
  <c r="C339" i="4"/>
  <c r="D339" i="4"/>
  <c r="E339" i="4"/>
  <c r="F339" i="4"/>
  <c r="F340" i="4" s="1"/>
  <c r="G339" i="4"/>
  <c r="G340" i="4" s="1"/>
  <c r="H339" i="4"/>
  <c r="H340" i="4" s="1"/>
  <c r="I339" i="4"/>
  <c r="J339" i="4"/>
  <c r="J340" i="4" s="1"/>
  <c r="L339" i="4"/>
  <c r="L340" i="4" s="1"/>
  <c r="K339" i="4"/>
  <c r="K340" i="4"/>
  <c r="I340" i="4"/>
  <c r="E340" i="4"/>
  <c r="C340" i="4"/>
  <c r="C301" i="4"/>
  <c r="C302" i="4" s="1"/>
  <c r="D301" i="4"/>
  <c r="E301" i="4"/>
  <c r="F301" i="4"/>
  <c r="F302" i="4" s="1"/>
  <c r="G301" i="4"/>
  <c r="H301" i="4"/>
  <c r="I301" i="4"/>
  <c r="K303" i="4"/>
  <c r="L301" i="4"/>
  <c r="L302" i="4" s="1"/>
  <c r="K301" i="4"/>
  <c r="K302" i="4"/>
  <c r="J301" i="4"/>
  <c r="J302" i="4" s="1"/>
  <c r="I302" i="4"/>
  <c r="H302" i="4"/>
  <c r="G302" i="4"/>
  <c r="E302" i="4"/>
  <c r="D302" i="4"/>
  <c r="C263" i="4"/>
  <c r="D263" i="4"/>
  <c r="D264" i="4" s="1"/>
  <c r="E263" i="4"/>
  <c r="F263" i="4"/>
  <c r="F264" i="4" s="1"/>
  <c r="G263" i="4"/>
  <c r="H263" i="4"/>
  <c r="I263" i="4"/>
  <c r="K265" i="4"/>
  <c r="L263" i="4"/>
  <c r="L264" i="4" s="1"/>
  <c r="K263" i="4"/>
  <c r="K264" i="4" s="1"/>
  <c r="J263" i="4"/>
  <c r="J264" i="4" s="1"/>
  <c r="I264" i="4"/>
  <c r="H264" i="4"/>
  <c r="G264" i="4"/>
  <c r="E264" i="4"/>
  <c r="C264" i="4"/>
  <c r="C225" i="4"/>
  <c r="C226" i="4" s="1"/>
  <c r="D225" i="4"/>
  <c r="D226" i="4" s="1"/>
  <c r="E225" i="4"/>
  <c r="F225" i="4"/>
  <c r="G225" i="4"/>
  <c r="H225" i="4"/>
  <c r="H226" i="4" s="1"/>
  <c r="I225" i="4"/>
  <c r="K227" i="4"/>
  <c r="L225" i="4"/>
  <c r="L226" i="4"/>
  <c r="K225" i="4"/>
  <c r="K226" i="4" s="1"/>
  <c r="J225" i="4"/>
  <c r="J226" i="4"/>
  <c r="I226" i="4"/>
  <c r="G226" i="4"/>
  <c r="F226" i="4"/>
  <c r="E226" i="4"/>
  <c r="C187" i="4"/>
  <c r="C188" i="4" s="1"/>
  <c r="D187" i="4"/>
  <c r="E187" i="4"/>
  <c r="E188" i="4" s="1"/>
  <c r="F187" i="4"/>
  <c r="F188" i="4" s="1"/>
  <c r="G187" i="4"/>
  <c r="G188" i="4" s="1"/>
  <c r="H187" i="4"/>
  <c r="I187" i="4"/>
  <c r="J187" i="4"/>
  <c r="K187" i="4"/>
  <c r="K189" i="4"/>
  <c r="L187" i="4"/>
  <c r="L188" i="4" s="1"/>
  <c r="K188" i="4"/>
  <c r="J188" i="4"/>
  <c r="I188" i="4"/>
  <c r="H188" i="4"/>
  <c r="D188" i="4"/>
  <c r="C149" i="4"/>
  <c r="C150" i="4" s="1"/>
  <c r="D149" i="4"/>
  <c r="E149" i="4"/>
  <c r="F149" i="4"/>
  <c r="G149" i="4"/>
  <c r="G150" i="4" s="1"/>
  <c r="H149" i="4"/>
  <c r="I149" i="4"/>
  <c r="J149" i="4"/>
  <c r="J150" i="4" s="1"/>
  <c r="K151" i="4"/>
  <c r="L149" i="4"/>
  <c r="L150" i="4" s="1"/>
  <c r="K149" i="4"/>
  <c r="K150" i="4" s="1"/>
  <c r="I150" i="4"/>
  <c r="H150" i="4"/>
  <c r="F150" i="4"/>
  <c r="E150" i="4"/>
  <c r="D150" i="4"/>
  <c r="C111" i="4"/>
  <c r="D111" i="4"/>
  <c r="D112" i="4" s="1"/>
  <c r="E111" i="4"/>
  <c r="F111" i="4"/>
  <c r="G111" i="4"/>
  <c r="G112" i="4" s="1"/>
  <c r="H111" i="4"/>
  <c r="H112" i="4" s="1"/>
  <c r="I111" i="4"/>
  <c r="K113" i="4"/>
  <c r="L111" i="4"/>
  <c r="L112" i="4"/>
  <c r="K111" i="4"/>
  <c r="K112" i="4"/>
  <c r="J111" i="4"/>
  <c r="J112" i="4"/>
  <c r="I112" i="4"/>
  <c r="F112" i="4"/>
  <c r="E112" i="4"/>
  <c r="C112" i="4"/>
  <c r="C73" i="4"/>
  <c r="C74" i="4" s="1"/>
  <c r="D73" i="4"/>
  <c r="E73" i="4"/>
  <c r="F73" i="4"/>
  <c r="G73" i="4"/>
  <c r="G74" i="4" s="1"/>
  <c r="H73" i="4"/>
  <c r="I73" i="4"/>
  <c r="I74" i="4" s="1"/>
  <c r="K75" i="4"/>
  <c r="L73" i="4"/>
  <c r="L74" i="4" s="1"/>
  <c r="K73" i="4"/>
  <c r="K74" i="4"/>
  <c r="J73" i="4"/>
  <c r="J74" i="4" s="1"/>
  <c r="H74" i="4"/>
  <c r="F74" i="4"/>
  <c r="E74" i="4"/>
  <c r="D74" i="4"/>
  <c r="C35" i="4"/>
  <c r="C36" i="4" s="1"/>
  <c r="D35" i="4"/>
  <c r="E35" i="4"/>
  <c r="E36" i="4" s="1"/>
  <c r="F35" i="4"/>
  <c r="G35" i="4"/>
  <c r="G36" i="4" s="1"/>
  <c r="H35" i="4"/>
  <c r="I35" i="4"/>
  <c r="K37" i="4"/>
  <c r="L35" i="4"/>
  <c r="L36" i="4" s="1"/>
  <c r="K35" i="4"/>
  <c r="K36" i="4"/>
  <c r="J35" i="4"/>
  <c r="J36" i="4" s="1"/>
  <c r="I36" i="4"/>
  <c r="H36" i="4"/>
  <c r="F36" i="4"/>
  <c r="D36" i="4"/>
  <c r="C377" i="3"/>
  <c r="D377" i="3"/>
  <c r="E377" i="3"/>
  <c r="F377" i="3"/>
  <c r="F378" i="3" s="1"/>
  <c r="G377" i="3"/>
  <c r="G378" i="3" s="1"/>
  <c r="H377" i="3"/>
  <c r="I377" i="3"/>
  <c r="J377" i="3"/>
  <c r="J378" i="3" s="1"/>
  <c r="K377" i="3"/>
  <c r="K378" i="3" s="1"/>
  <c r="L377" i="3"/>
  <c r="K379" i="3"/>
  <c r="L378" i="3"/>
  <c r="I378" i="3"/>
  <c r="H378" i="3"/>
  <c r="E378" i="3"/>
  <c r="D378" i="3"/>
  <c r="C339" i="3"/>
  <c r="C340" i="3" s="1"/>
  <c r="D339" i="3"/>
  <c r="D340" i="3" s="1"/>
  <c r="E339" i="3"/>
  <c r="F339" i="3"/>
  <c r="G339" i="3"/>
  <c r="H339" i="3"/>
  <c r="H340" i="3" s="1"/>
  <c r="I339" i="3"/>
  <c r="I340" i="3" s="1"/>
  <c r="J339" i="3"/>
  <c r="K339" i="3"/>
  <c r="K340" i="3" s="1"/>
  <c r="L339" i="3"/>
  <c r="L340" i="3" s="1"/>
  <c r="K341" i="3"/>
  <c r="J340" i="3"/>
  <c r="G340" i="3"/>
  <c r="F340" i="3"/>
  <c r="E340" i="3"/>
  <c r="C301" i="3"/>
  <c r="D301" i="3"/>
  <c r="D302" i="3" s="1"/>
  <c r="E301" i="3"/>
  <c r="F301" i="3"/>
  <c r="F302" i="3" s="1"/>
  <c r="G301" i="3"/>
  <c r="G302" i="3" s="1"/>
  <c r="H301" i="3"/>
  <c r="H302" i="3" s="1"/>
  <c r="I301" i="3"/>
  <c r="J301" i="3"/>
  <c r="K301" i="3"/>
  <c r="L301" i="3"/>
  <c r="K303" i="3"/>
  <c r="K302" i="3"/>
  <c r="J302" i="3"/>
  <c r="I302" i="3"/>
  <c r="E302" i="3"/>
  <c r="C302" i="3"/>
  <c r="C263" i="3"/>
  <c r="C264" i="3" s="1"/>
  <c r="D263" i="3"/>
  <c r="D264" i="3" s="1"/>
  <c r="E263" i="3"/>
  <c r="F263" i="3"/>
  <c r="G263" i="3"/>
  <c r="H263" i="3"/>
  <c r="H264" i="3" s="1"/>
  <c r="I263" i="3"/>
  <c r="J263" i="3"/>
  <c r="K263" i="3"/>
  <c r="K264" i="3" s="1"/>
  <c r="L263" i="3"/>
  <c r="L264" i="3" s="1"/>
  <c r="K265" i="3"/>
  <c r="J264" i="3"/>
  <c r="I264" i="3"/>
  <c r="G264" i="3"/>
  <c r="F264" i="3"/>
  <c r="E264" i="3"/>
  <c r="C225" i="3"/>
  <c r="C226" i="3" s="1"/>
  <c r="D225" i="3"/>
  <c r="E225" i="3"/>
  <c r="F225" i="3"/>
  <c r="F226" i="3" s="1"/>
  <c r="G225" i="3"/>
  <c r="G226" i="3" s="1"/>
  <c r="H225" i="3"/>
  <c r="I225" i="3"/>
  <c r="J225" i="3"/>
  <c r="J226" i="3" s="1"/>
  <c r="K225" i="3"/>
  <c r="L225" i="3"/>
  <c r="L226" i="3" s="1"/>
  <c r="K227" i="3"/>
  <c r="K226" i="3"/>
  <c r="I226" i="3"/>
  <c r="H226" i="3"/>
  <c r="E226" i="3"/>
  <c r="D226" i="3"/>
  <c r="C187" i="3"/>
  <c r="C188" i="3" s="1"/>
  <c r="D187" i="3"/>
  <c r="D188" i="3" s="1"/>
  <c r="E187" i="3"/>
  <c r="F187" i="3"/>
  <c r="G187" i="3"/>
  <c r="H187" i="3"/>
  <c r="H188" i="3" s="1"/>
  <c r="I187" i="3"/>
  <c r="J187" i="3"/>
  <c r="K187" i="3"/>
  <c r="K188" i="3" s="1"/>
  <c r="L187" i="3"/>
  <c r="L188" i="3" s="1"/>
  <c r="K189" i="3"/>
  <c r="J188" i="3"/>
  <c r="I188" i="3"/>
  <c r="G188" i="3"/>
  <c r="F188" i="3"/>
  <c r="E188" i="3"/>
  <c r="C149" i="3"/>
  <c r="D149" i="3"/>
  <c r="E149" i="3"/>
  <c r="F149" i="3"/>
  <c r="F150" i="3" s="1"/>
  <c r="G149" i="3"/>
  <c r="G150" i="3" s="1"/>
  <c r="H149" i="3"/>
  <c r="I149" i="3"/>
  <c r="J149" i="3"/>
  <c r="J150" i="3" s="1"/>
  <c r="K149" i="3"/>
  <c r="K150" i="3" s="1"/>
  <c r="L149" i="3"/>
  <c r="K151" i="3"/>
  <c r="L150" i="3"/>
  <c r="I150" i="3"/>
  <c r="H150" i="3"/>
  <c r="E150" i="3"/>
  <c r="D150" i="3"/>
  <c r="C111" i="3"/>
  <c r="D111" i="3"/>
  <c r="D112" i="3" s="1"/>
  <c r="E111" i="3"/>
  <c r="F111" i="3"/>
  <c r="F112" i="3" s="1"/>
  <c r="G111" i="3"/>
  <c r="H111" i="3"/>
  <c r="H112" i="3" s="1"/>
  <c r="I111" i="3"/>
  <c r="I112" i="3" s="1"/>
  <c r="J111" i="3"/>
  <c r="J112" i="3" s="1"/>
  <c r="K111" i="3"/>
  <c r="L111" i="3"/>
  <c r="L112" i="3" s="1"/>
  <c r="K113" i="3"/>
  <c r="K112" i="3"/>
  <c r="G112" i="3"/>
  <c r="E112" i="3"/>
  <c r="C112" i="3"/>
  <c r="C73" i="3"/>
  <c r="D73" i="3"/>
  <c r="D74" i="3" s="1"/>
  <c r="E73" i="3"/>
  <c r="F73" i="3"/>
  <c r="G73" i="3"/>
  <c r="G74" i="3" s="1"/>
  <c r="H73" i="3"/>
  <c r="H74" i="3" s="1"/>
  <c r="I73" i="3"/>
  <c r="J73" i="3"/>
  <c r="K73" i="3"/>
  <c r="L73" i="3"/>
  <c r="L74" i="3" s="1"/>
  <c r="K75" i="3"/>
  <c r="K74" i="3"/>
  <c r="J74" i="3"/>
  <c r="I74" i="3"/>
  <c r="F74" i="3"/>
  <c r="E74" i="3"/>
  <c r="C74" i="3"/>
  <c r="C35" i="3"/>
  <c r="D35" i="3"/>
  <c r="E35" i="3"/>
  <c r="F35" i="3"/>
  <c r="F36" i="3" s="1"/>
  <c r="G35" i="3"/>
  <c r="G36" i="3" s="1"/>
  <c r="H35" i="3"/>
  <c r="I35" i="3"/>
  <c r="J35" i="3"/>
  <c r="J36" i="3" s="1"/>
  <c r="K35" i="3"/>
  <c r="K36" i="3" s="1"/>
  <c r="L35" i="3"/>
  <c r="K37" i="3"/>
  <c r="L36" i="3"/>
  <c r="I36" i="3"/>
  <c r="H36" i="3"/>
  <c r="E36" i="3"/>
  <c r="D36" i="3"/>
  <c r="C377" i="2"/>
  <c r="C378" i="2" s="1"/>
  <c r="D377" i="2"/>
  <c r="D378" i="2" s="1"/>
  <c r="E377" i="2"/>
  <c r="F377" i="2"/>
  <c r="G377" i="2"/>
  <c r="H377" i="2"/>
  <c r="H378" i="2" s="1"/>
  <c r="I377" i="2"/>
  <c r="I378" i="2" s="1"/>
  <c r="K379" i="2"/>
  <c r="L377" i="2"/>
  <c r="L378" i="2"/>
  <c r="K377" i="2"/>
  <c r="K378" i="2" s="1"/>
  <c r="J377" i="2"/>
  <c r="J378" i="2" s="1"/>
  <c r="G378" i="2"/>
  <c r="F378" i="2"/>
  <c r="E378" i="2"/>
  <c r="C339" i="2"/>
  <c r="D339" i="2"/>
  <c r="D340" i="2" s="1"/>
  <c r="E339" i="2"/>
  <c r="F339" i="2"/>
  <c r="F340" i="2" s="1"/>
  <c r="G339" i="2"/>
  <c r="H339" i="2"/>
  <c r="H340" i="2" s="1"/>
  <c r="I339" i="2"/>
  <c r="K341" i="2"/>
  <c r="L339" i="2"/>
  <c r="L340" i="2" s="1"/>
  <c r="K339" i="2"/>
  <c r="K340" i="2" s="1"/>
  <c r="J339" i="2"/>
  <c r="J340" i="2" s="1"/>
  <c r="I340" i="2"/>
  <c r="G340" i="2"/>
  <c r="E340" i="2"/>
  <c r="C340" i="2"/>
  <c r="C301" i="2"/>
  <c r="D301" i="2"/>
  <c r="E301" i="2"/>
  <c r="E302" i="2" s="1"/>
  <c r="F301" i="2"/>
  <c r="G301" i="2"/>
  <c r="H301" i="2"/>
  <c r="I301" i="2"/>
  <c r="I302" i="2" s="1"/>
  <c r="J301" i="2"/>
  <c r="J302" i="2" s="1"/>
  <c r="K303" i="2"/>
  <c r="L301" i="2"/>
  <c r="L302" i="2" s="1"/>
  <c r="K301" i="2"/>
  <c r="K302" i="2" s="1"/>
  <c r="H302" i="2"/>
  <c r="G302" i="2"/>
  <c r="F302" i="2"/>
  <c r="D302" i="2"/>
  <c r="C302" i="2"/>
  <c r="C263" i="2"/>
  <c r="C264" i="2" s="1"/>
  <c r="D263" i="2"/>
  <c r="E263" i="2"/>
  <c r="F263" i="2"/>
  <c r="G263" i="2"/>
  <c r="H263" i="2"/>
  <c r="I263" i="2"/>
  <c r="K265" i="2"/>
  <c r="L263" i="2"/>
  <c r="L264" i="2" s="1"/>
  <c r="K263" i="2"/>
  <c r="K264" i="2"/>
  <c r="J263" i="2"/>
  <c r="J264" i="2" s="1"/>
  <c r="H264" i="2"/>
  <c r="G264" i="2"/>
  <c r="F264" i="2"/>
  <c r="E264" i="2"/>
  <c r="D264" i="2"/>
  <c r="C225" i="2"/>
  <c r="C226" i="2" s="1"/>
  <c r="D225" i="2"/>
  <c r="E225" i="2"/>
  <c r="E226" i="2" s="1"/>
  <c r="F225" i="2"/>
  <c r="F226" i="2" s="1"/>
  <c r="G225" i="2"/>
  <c r="G226" i="2" s="1"/>
  <c r="H225" i="2"/>
  <c r="I225" i="2"/>
  <c r="J225" i="2"/>
  <c r="J226" i="2" s="1"/>
  <c r="K227" i="2"/>
  <c r="L225" i="2"/>
  <c r="L226" i="2"/>
  <c r="K225" i="2"/>
  <c r="K226" i="2" s="1"/>
  <c r="I226" i="2"/>
  <c r="H226" i="2"/>
  <c r="D226" i="2"/>
  <c r="C187" i="2"/>
  <c r="D187" i="2"/>
  <c r="D188" i="2" s="1"/>
  <c r="E187" i="2"/>
  <c r="E188" i="2" s="1"/>
  <c r="F187" i="2"/>
  <c r="G187" i="2"/>
  <c r="G188" i="2" s="1"/>
  <c r="H187" i="2"/>
  <c r="H188" i="2" s="1"/>
  <c r="I187" i="2"/>
  <c r="I188" i="2" s="1"/>
  <c r="J187" i="2"/>
  <c r="K189" i="2"/>
  <c r="L187" i="2"/>
  <c r="L188" i="2"/>
  <c r="K187" i="2"/>
  <c r="K188" i="2"/>
  <c r="J188" i="2"/>
  <c r="F188" i="2"/>
  <c r="C188" i="2"/>
  <c r="C149" i="2"/>
  <c r="C150" i="2" s="1"/>
  <c r="D149" i="2"/>
  <c r="D150" i="2" s="1"/>
  <c r="E149" i="2"/>
  <c r="F149" i="2"/>
  <c r="F150" i="2" s="1"/>
  <c r="G149" i="2"/>
  <c r="H149" i="2"/>
  <c r="I149" i="2"/>
  <c r="J149" i="2"/>
  <c r="J150" i="2" s="1"/>
  <c r="K151" i="2"/>
  <c r="L149" i="2"/>
  <c r="L150" i="2"/>
  <c r="K149" i="2"/>
  <c r="K150" i="2"/>
  <c r="I150" i="2"/>
  <c r="H150" i="2"/>
  <c r="G150" i="2"/>
  <c r="E150" i="2"/>
  <c r="C111" i="2"/>
  <c r="D111" i="2"/>
  <c r="D112" i="2" s="1"/>
  <c r="E111" i="2"/>
  <c r="E112" i="2" s="1"/>
  <c r="F111" i="2"/>
  <c r="G111" i="2"/>
  <c r="H111" i="2"/>
  <c r="I111" i="2"/>
  <c r="I112" i="2" s="1"/>
  <c r="J111" i="2"/>
  <c r="J112" i="2" s="1"/>
  <c r="K113" i="2"/>
  <c r="L111" i="2"/>
  <c r="L112" i="2" s="1"/>
  <c r="K111" i="2"/>
  <c r="K112" i="2" s="1"/>
  <c r="H112" i="2"/>
  <c r="G112" i="2"/>
  <c r="F112" i="2"/>
  <c r="C112" i="2"/>
  <c r="C73" i="2"/>
  <c r="D73" i="2"/>
  <c r="E73" i="2"/>
  <c r="E74" i="2" s="1"/>
  <c r="F73" i="2"/>
  <c r="G73" i="2"/>
  <c r="G74" i="2" s="1"/>
  <c r="H73" i="2"/>
  <c r="H74" i="2" s="1"/>
  <c r="I73" i="2"/>
  <c r="J73" i="2"/>
  <c r="K75" i="2"/>
  <c r="L73" i="2"/>
  <c r="L74" i="2" s="1"/>
  <c r="K73" i="2"/>
  <c r="K74" i="2" s="1"/>
  <c r="J74" i="2"/>
  <c r="I74" i="2"/>
  <c r="F74" i="2"/>
  <c r="C74" i="2"/>
  <c r="C35" i="2"/>
  <c r="C36" i="2" s="1"/>
  <c r="D35" i="2"/>
  <c r="D36" i="2" s="1"/>
  <c r="E35" i="2"/>
  <c r="F35" i="2"/>
  <c r="G35" i="2"/>
  <c r="H35" i="2"/>
  <c r="H36" i="2" s="1"/>
  <c r="I35" i="2"/>
  <c r="J35" i="2"/>
  <c r="K37" i="2"/>
  <c r="L35" i="2"/>
  <c r="L36" i="2" s="1"/>
  <c r="K35" i="2"/>
  <c r="K36" i="2"/>
  <c r="J36" i="2"/>
  <c r="I36" i="2"/>
  <c r="G36" i="2"/>
  <c r="F36" i="2"/>
  <c r="E36" i="2"/>
  <c r="C263" i="1"/>
  <c r="C264" i="1" s="1"/>
  <c r="D263" i="1"/>
  <c r="E263" i="1"/>
  <c r="E264" i="1" s="1"/>
  <c r="F263" i="1"/>
  <c r="G263" i="1"/>
  <c r="G264" i="1" s="1"/>
  <c r="H263" i="1"/>
  <c r="I263" i="1"/>
  <c r="J263" i="1"/>
  <c r="J264" i="1" s="1"/>
  <c r="K263" i="1"/>
  <c r="K264" i="1" s="1"/>
  <c r="L263" i="1"/>
  <c r="K265" i="1"/>
  <c r="L264" i="1"/>
  <c r="I264" i="1"/>
  <c r="H264" i="1"/>
  <c r="F264" i="1"/>
  <c r="D264" i="1"/>
  <c r="C225" i="1"/>
  <c r="D225" i="1"/>
  <c r="D226" i="1" s="1"/>
  <c r="E225" i="1"/>
  <c r="F225" i="1"/>
  <c r="G225" i="1"/>
  <c r="G226" i="1" s="1"/>
  <c r="H225" i="1"/>
  <c r="H226" i="1" s="1"/>
  <c r="I225" i="1"/>
  <c r="I226" i="1" s="1"/>
  <c r="J225" i="1"/>
  <c r="K225" i="1"/>
  <c r="L225" i="1"/>
  <c r="L226" i="1" s="1"/>
  <c r="K227" i="1"/>
  <c r="K226" i="1"/>
  <c r="J226" i="1"/>
  <c r="F226" i="1"/>
  <c r="E226" i="1"/>
  <c r="C226" i="1"/>
  <c r="C187" i="1"/>
  <c r="C188" i="1" s="1"/>
  <c r="D187" i="1"/>
  <c r="D188" i="1" s="1"/>
  <c r="E187" i="1"/>
  <c r="F187" i="1"/>
  <c r="G187" i="1"/>
  <c r="H187" i="1"/>
  <c r="H188" i="1" s="1"/>
  <c r="I187" i="1"/>
  <c r="J187" i="1"/>
  <c r="K187" i="1"/>
  <c r="K188" i="1" s="1"/>
  <c r="L187" i="1"/>
  <c r="L188" i="1" s="1"/>
  <c r="K189" i="1"/>
  <c r="I188" i="1"/>
  <c r="G188" i="1"/>
  <c r="F188" i="1"/>
  <c r="E188" i="1"/>
  <c r="C149" i="1"/>
  <c r="D149" i="1"/>
  <c r="E149" i="1"/>
  <c r="F149" i="1"/>
  <c r="G149" i="1"/>
  <c r="G150" i="1" s="1"/>
  <c r="H149" i="1"/>
  <c r="H150" i="1" s="1"/>
  <c r="I149" i="1"/>
  <c r="J149" i="1"/>
  <c r="K149" i="1"/>
  <c r="L149" i="1"/>
  <c r="K151" i="1"/>
  <c r="L150" i="1"/>
  <c r="K150" i="1"/>
  <c r="J150" i="1"/>
  <c r="I150" i="1"/>
  <c r="F150" i="1"/>
  <c r="E150" i="1"/>
  <c r="D150" i="1"/>
  <c r="C150" i="1"/>
  <c r="C111" i="1"/>
  <c r="D111" i="1"/>
  <c r="E111" i="1"/>
  <c r="F111" i="1"/>
  <c r="F112" i="1" s="1"/>
  <c r="G111" i="1"/>
  <c r="G112" i="1" s="1"/>
  <c r="H111" i="1"/>
  <c r="I111" i="1"/>
  <c r="J111" i="1"/>
  <c r="K111" i="1"/>
  <c r="K112" i="1" s="1"/>
  <c r="L111" i="1"/>
  <c r="K113" i="1"/>
  <c r="L112" i="1"/>
  <c r="J112" i="1"/>
  <c r="I112" i="1"/>
  <c r="H112" i="1"/>
  <c r="E112" i="1"/>
  <c r="D112" i="1"/>
  <c r="C73" i="1"/>
  <c r="C74" i="1" s="1"/>
  <c r="D73" i="1"/>
  <c r="D74" i="1" s="1"/>
  <c r="E73" i="1"/>
  <c r="E74" i="1" s="1"/>
  <c r="F73" i="1"/>
  <c r="G73" i="1"/>
  <c r="H73" i="1"/>
  <c r="H74" i="1" s="1"/>
  <c r="I73" i="1"/>
  <c r="J73" i="1"/>
  <c r="K73" i="1"/>
  <c r="K74" i="1" s="1"/>
  <c r="L73" i="1"/>
  <c r="L74" i="1" s="1"/>
  <c r="K75" i="1"/>
  <c r="J74" i="1"/>
  <c r="I74" i="1"/>
  <c r="G74" i="1"/>
  <c r="F74" i="1"/>
  <c r="C35" i="1"/>
  <c r="D35" i="1"/>
  <c r="E35" i="1"/>
  <c r="F35" i="1"/>
  <c r="F36" i="1" s="1"/>
  <c r="G35" i="1"/>
  <c r="G36" i="1" s="1"/>
  <c r="H35" i="1"/>
  <c r="H36" i="1" s="1"/>
  <c r="I35" i="1"/>
  <c r="J35" i="1"/>
  <c r="K35" i="1"/>
  <c r="L35" i="1"/>
  <c r="K37" i="1"/>
  <c r="L36" i="1"/>
  <c r="K36" i="1"/>
  <c r="J36" i="1"/>
  <c r="I36" i="1"/>
  <c r="E36" i="1"/>
  <c r="D36" i="1"/>
  <c r="C36" i="1"/>
  <c r="D266" i="1" l="1"/>
  <c r="G266" i="1" s="1"/>
  <c r="D190" i="5"/>
  <c r="G190" i="5" s="1"/>
  <c r="C188" i="5"/>
  <c r="D304" i="5"/>
  <c r="G304" i="5" s="1"/>
  <c r="C302" i="5"/>
  <c r="D190" i="1"/>
  <c r="G190" i="1" s="1"/>
  <c r="J188" i="1"/>
  <c r="D342" i="5"/>
  <c r="G342" i="5" s="1"/>
  <c r="D340" i="5"/>
  <c r="D76" i="2"/>
  <c r="G76" i="2" s="1"/>
  <c r="D114" i="1"/>
  <c r="G114" i="1" s="1"/>
  <c r="C112" i="1"/>
  <c r="D228" i="2"/>
  <c r="G228" i="2" s="1"/>
  <c r="C150" i="6"/>
  <c r="D152" i="6"/>
  <c r="G152" i="6" s="1"/>
  <c r="F190" i="6"/>
  <c r="I190" i="6" s="1"/>
  <c r="D38" i="6"/>
  <c r="G38" i="6" s="1"/>
  <c r="D304" i="3"/>
  <c r="G304" i="3" s="1"/>
  <c r="D76" i="5"/>
  <c r="G76" i="5" s="1"/>
  <c r="D152" i="2"/>
  <c r="G152" i="2" s="1"/>
  <c r="F114" i="6"/>
  <c r="I114" i="6" s="1"/>
  <c r="F266" i="6"/>
  <c r="I266" i="6" s="1"/>
  <c r="D38" i="3"/>
  <c r="G38" i="3" s="1"/>
  <c r="C36" i="3"/>
  <c r="C150" i="3"/>
  <c r="D152" i="3"/>
  <c r="G152" i="3" s="1"/>
  <c r="D380" i="3"/>
  <c r="G380" i="3" s="1"/>
  <c r="C378" i="3"/>
  <c r="D266" i="2"/>
  <c r="G266" i="2" s="1"/>
  <c r="D304" i="4"/>
  <c r="G304" i="4" s="1"/>
  <c r="D266" i="5"/>
  <c r="G266" i="5" s="1"/>
  <c r="D74" i="2"/>
  <c r="I264" i="2"/>
  <c r="D380" i="2"/>
  <c r="G380" i="2" s="1"/>
  <c r="D228" i="4"/>
  <c r="G228" i="4" s="1"/>
  <c r="D114" i="5"/>
  <c r="G114" i="5" s="1"/>
  <c r="F116" i="7"/>
  <c r="I116" i="7" s="1"/>
  <c r="D76" i="1"/>
  <c r="G76" i="1" s="1"/>
  <c r="D152" i="1"/>
  <c r="G152" i="1" s="1"/>
  <c r="D38" i="2"/>
  <c r="G38" i="2" s="1"/>
  <c r="D190" i="2"/>
  <c r="G190" i="2" s="1"/>
  <c r="D304" i="2"/>
  <c r="G304" i="2" s="1"/>
  <c r="D114" i="3"/>
  <c r="D228" i="3"/>
  <c r="L302" i="3"/>
  <c r="D342" i="3"/>
  <c r="G342" i="3" s="1"/>
  <c r="D38" i="4"/>
  <c r="G38" i="4" s="1"/>
  <c r="D114" i="4"/>
  <c r="G114" i="4" s="1"/>
  <c r="D152" i="4"/>
  <c r="G152" i="4" s="1"/>
  <c r="D342" i="4"/>
  <c r="G342" i="4" s="1"/>
  <c r="D380" i="4"/>
  <c r="G380" i="4" s="1"/>
  <c r="D152" i="5"/>
  <c r="G152" i="5" s="1"/>
  <c r="H264" i="5"/>
  <c r="D76" i="6"/>
  <c r="G76" i="6" s="1"/>
  <c r="N264" i="6"/>
  <c r="F304" i="6"/>
  <c r="I304" i="6" s="1"/>
  <c r="D38" i="1"/>
  <c r="G38" i="1" s="1"/>
  <c r="D228" i="1"/>
  <c r="G228" i="1" s="1"/>
  <c r="D114" i="2"/>
  <c r="G114" i="2" s="1"/>
  <c r="D342" i="2"/>
  <c r="G342" i="2" s="1"/>
  <c r="D76" i="3"/>
  <c r="G76" i="3" s="1"/>
  <c r="D190" i="3"/>
  <c r="G190" i="3" s="1"/>
  <c r="D266" i="3"/>
  <c r="G266" i="3" s="1"/>
  <c r="D76" i="4"/>
  <c r="G76" i="4" s="1"/>
  <c r="D190" i="4"/>
  <c r="G190" i="4" s="1"/>
  <c r="D266" i="4"/>
  <c r="G266" i="4" s="1"/>
  <c r="D38" i="5"/>
  <c r="G38" i="5" s="1"/>
  <c r="D228" i="5"/>
  <c r="G228" i="5" s="1"/>
  <c r="G37" i="6"/>
  <c r="F228" i="6"/>
  <c r="I228" i="6" s="1"/>
  <c r="F77" i="7"/>
  <c r="I77" i="7" s="1"/>
  <c r="C75" i="7"/>
  <c r="F38" i="7"/>
  <c r="I38" i="7" s="1"/>
  <c r="C36" i="7"/>
  <c r="F418" i="6"/>
  <c r="I418" i="6" s="1"/>
  <c r="C416" i="6"/>
  <c r="F380" i="6"/>
  <c r="I380" i="6" s="1"/>
  <c r="G380" i="5"/>
  <c r="D340" i="4"/>
  <c r="D378" i="4"/>
  <c r="D36" i="5"/>
  <c r="D380" i="5"/>
  <c r="D74" i="6"/>
</calcChain>
</file>

<file path=xl/connections.xml><?xml version="1.0" encoding="utf-8"?>
<connections xmlns="http://schemas.openxmlformats.org/spreadsheetml/2006/main">
  <connection id="1" name="mmmmmmmmm" type="6" refreshedVersion="4" background="1" saveData="1">
    <textPr codePage="437" sourceFile="C:\Users\jsprague\Desktop\mmmmmmmmm.txt" space="1" consecutive="1">
      <textFields count="1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<sst xmlns="http://schemas.openxmlformats.org/spreadsheetml/2006/main" count="2023" uniqueCount="165">
  <si>
    <t>BOSTWICK IRRIG. DIST. IN NEBRASKA</t>
  </si>
  <si>
    <t>COURTLAND CANAL, MILE 0.7</t>
  </si>
  <si>
    <t>DAILY DISCHARGE</t>
  </si>
  <si>
    <t>FROM COMPUTER PRINTOUTS</t>
  </si>
  <si>
    <t>YEAR</t>
  </si>
  <si>
    <t>DAY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</si>
  <si>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</si>
  <si>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</si>
  <si>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</si>
  <si>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</si>
  <si>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</si>
  <si>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</si>
  <si>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</si>
  <si>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</si>
  <si>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</si>
  <si>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</si>
  <si>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--</t>
  </si>
  <si>
    <t>Sec-Ft Days</t>
  </si>
  <si>
    <t>Acre-Feet</t>
  </si>
  <si>
    <t>Canal in Operation =</t>
  </si>
  <si>
    <t>days</t>
  </si>
  <si>
    <t>TOTAL</t>
  </si>
  <si>
    <t>AF</t>
  </si>
  <si>
    <t>Season =</t>
  </si>
  <si>
    <t>Not counting Oct &amp; Nov</t>
  </si>
  <si>
    <t>Used "C" value of .70 in May and</t>
  </si>
  <si>
    <t>June (Low Flows)</t>
  </si>
  <si>
    <t>Used "C" value of .75 in July and</t>
  </si>
  <si>
    <t>August (High Flows)</t>
  </si>
  <si>
    <t>Back to "C" .70 in Sept (Low Flows)</t>
  </si>
  <si>
    <t>Did this rather than use shift</t>
  </si>
  <si>
    <t>corrections.</t>
  </si>
  <si>
    <t>Estimated Flow:  An</t>
  </si>
  <si>
    <t>avg of 17.3% added to</t>
  </si>
  <si>
    <t>10-22-79. The 17.3% is</t>
  </si>
  <si>
    <t>the mean diff between</t>
  </si>
  <si>
    <t>Courtland 0.7 &amp; 15.1</t>
  </si>
  <si>
    <t>from 9-24 (when inflow</t>
  </si>
  <si>
    <t>at 0.7 fell below 100 cfs)</t>
  </si>
  <si>
    <t>to 10-9-79, the last full</t>
  </si>
  <si>
    <t>day of recording at 0.7.</t>
  </si>
  <si>
    <t>The canal was shut off</t>
  </si>
  <si>
    <t>Oct 22, 1979. Record-</t>
  </si>
  <si>
    <t>ing at 0.7 terminated</t>
  </si>
  <si>
    <t>10-10-79 because of</t>
  </si>
  <si>
    <t>difficulty in keeping</t>
  </si>
  <si>
    <t>D.S. intake submerged.</t>
  </si>
  <si>
    <t>Est Flow: An avg of</t>
  </si>
  <si>
    <t>18% added to State Line</t>
  </si>
  <si>
    <t>Station(15.1)from 9-11-80</t>
  </si>
  <si>
    <t>to 9-16-80, 10th estimated.</t>
  </si>
  <si>
    <t>Recording at 0.7 was</t>
  </si>
  <si>
    <t>terminated 9-9-80 and</t>
  </si>
  <si>
    <t>canal was allowed to</t>
  </si>
  <si>
    <t xml:space="preserve">run below lower intake </t>
  </si>
  <si>
    <t>pipe while the KS Bost.</t>
  </si>
  <si>
    <t>Irrig Dist painted canal</t>
  </si>
  <si>
    <t>gates at the Diversion</t>
  </si>
  <si>
    <t>Dam.</t>
  </si>
  <si>
    <t>A correction</t>
  </si>
  <si>
    <t>of .16 was</t>
  </si>
  <si>
    <t>added to the</t>
  </si>
  <si>
    <t>2 gates in use</t>
  </si>
  <si>
    <t>throughout</t>
  </si>
  <si>
    <t>the month of</t>
  </si>
  <si>
    <t>Mar, Apr &amp;</t>
  </si>
  <si>
    <t>May.</t>
  </si>
  <si>
    <t>Hlavinka</t>
  </si>
  <si>
    <t>June - A</t>
  </si>
  <si>
    <t>made a</t>
  </si>
  <si>
    <t>correction to</t>
  </si>
  <si>
    <t>measurment</t>
  </si>
  <si>
    <t>gate opening</t>
  </si>
  <si>
    <t>there 6-3 &amp;</t>
  </si>
  <si>
    <t>was applied</t>
  </si>
  <si>
    <t>found 1 gate</t>
  </si>
  <si>
    <t>1st 3 days &amp;</t>
  </si>
  <si>
    <t>up .33 in</t>
  </si>
  <si>
    <t>8 hrs to off-</t>
  </si>
  <si>
    <t>addition to</t>
  </si>
  <si>
    <t>set 1 gate</t>
  </si>
  <si>
    <t>the other 2</t>
  </si>
  <si>
    <t>open @ .33.</t>
  </si>
  <si>
    <t>in use.</t>
  </si>
  <si>
    <t>17 days =</t>
  </si>
  <si>
    <t>Est based</t>
  </si>
  <si>
    <t>on flows at</t>
  </si>
  <si>
    <t>C-15.1 plus</t>
  </si>
  <si>
    <t>21 cfs loss.</t>
  </si>
  <si>
    <t>2.1 days =</t>
  </si>
  <si>
    <t>19.56 days=</t>
  </si>
  <si>
    <t>Est based on flows at</t>
  </si>
  <si>
    <t>Courtland 15.1 + 13 cfs</t>
  </si>
  <si>
    <t>loss.</t>
  </si>
  <si>
    <t>Feb 13-28 =</t>
  </si>
  <si>
    <t>1 thru 31</t>
  </si>
  <si>
    <t>1 thru 30</t>
  </si>
  <si>
    <t>1 thru 19</t>
  </si>
  <si>
    <t>Mar 1-9 =</t>
  </si>
  <si>
    <t>Canal was operated without the use of</t>
  </si>
  <si>
    <t>check structure at 0.7.</t>
  </si>
  <si>
    <t>Est are based on flows at Courtland</t>
  </si>
  <si>
    <t>15.1 plus 15 cfs loss.</t>
  </si>
  <si>
    <t>Est from flows at 15.1</t>
  </si>
  <si>
    <t>plus 10 cfs.</t>
  </si>
  <si>
    <t>13.6 days =</t>
  </si>
  <si>
    <t>May 1-6 =</t>
  </si>
  <si>
    <t>Sep 1-30 =</t>
  </si>
  <si>
    <t>Mar 6-31 =</t>
  </si>
  <si>
    <t>Est from</t>
  </si>
  <si>
    <t>15.1 + 11 cfs</t>
  </si>
  <si>
    <t>Oct 1-31 =</t>
  </si>
  <si>
    <t>Apr 1-30 =</t>
  </si>
  <si>
    <t>Nov 1-30 =</t>
  </si>
  <si>
    <t>Canal was operated</t>
  </si>
  <si>
    <t>Dec 1-31 =</t>
  </si>
  <si>
    <t>without the use of a</t>
  </si>
  <si>
    <t>Est using records at 15.1</t>
  </si>
  <si>
    <t>Canal was operated without the use of a check</t>
  </si>
  <si>
    <t>plus 11 cfs.</t>
  </si>
  <si>
    <t>structure at 0.7.  Est using records at 15.1.</t>
  </si>
  <si>
    <t>Records est from flows at 15.1 plus 15 cfs.</t>
  </si>
  <si>
    <t>Aug 26-31=</t>
  </si>
  <si>
    <t>flows at</t>
  </si>
  <si>
    <t>15.1 + 15 cfs</t>
  </si>
  <si>
    <t>Jan 1-31 =</t>
  </si>
  <si>
    <t>Feb 1-29 =</t>
  </si>
  <si>
    <t>Mar 1-19 =</t>
  </si>
  <si>
    <t>Mar 20-31 =</t>
  </si>
  <si>
    <t xml:space="preserve">  1153.4 cfs</t>
  </si>
  <si>
    <t>Sep 16-20</t>
  </si>
  <si>
    <t>&amp; Oct 8-30</t>
  </si>
  <si>
    <t>est using</t>
  </si>
  <si>
    <t>state line</t>
  </si>
  <si>
    <t>values from</t>
  </si>
  <si>
    <t>USGS</t>
  </si>
  <si>
    <t>Start May 26 thru Sep 15</t>
  </si>
  <si>
    <t xml:space="preserve"> Sep 16-30</t>
  </si>
  <si>
    <t xml:space="preserve">  Feb</t>
  </si>
  <si>
    <t xml:space="preserve">  1,652 AF</t>
  </si>
  <si>
    <t xml:space="preserve">  Mar</t>
  </si>
  <si>
    <t xml:space="preserve">  12,965 AF</t>
  </si>
  <si>
    <t>Estimated</t>
  </si>
  <si>
    <t xml:space="preserve">  Apr</t>
  </si>
  <si>
    <t xml:space="preserve"> Sep 9-30</t>
  </si>
  <si>
    <t xml:space="preserve">  6,024 AF</t>
  </si>
  <si>
    <t>cfs</t>
  </si>
  <si>
    <t>Added 15 cfs/day to</t>
  </si>
  <si>
    <t>USGS Stateline</t>
  </si>
  <si>
    <t>records</t>
  </si>
  <si>
    <t>May 3 thru Sep 8 =</t>
  </si>
  <si>
    <t>DIVERSION AT MILE 0.7 (FORM USBR-NKAO)</t>
  </si>
  <si>
    <t>JAN</t>
  </si>
  <si>
    <t>FEB</t>
  </si>
  <si>
    <t>Jun 13 thru Sep 14 =</t>
  </si>
  <si>
    <t>DCP DATA</t>
  </si>
  <si>
    <t>FROM HYDROMET PRINTOUT</t>
  </si>
  <si>
    <t>Apr est using stateline +15 cfs.</t>
  </si>
  <si>
    <t>Est May 1-29 stateline +15 cfs.</t>
  </si>
  <si>
    <t>DCP off 8-23-02. Data from chart</t>
  </si>
  <si>
    <t xml:space="preserve">   8-23 thru 8-31.</t>
  </si>
  <si>
    <t>Est Sep 1-7.</t>
  </si>
  <si>
    <t>File Name:  C07-DLY.XLS</t>
  </si>
  <si>
    <t>SEPT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</si>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</sst>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_)"/>
    <numFmt numFmtId="165" formatCode="0_)"/>
    <numFmt numFmtId="166" formatCode="#,##0.0_);\(#,##0.0\)"/>
  </numFmts>
  <fonts count="7">
    <font>
      <sz val="12"/>
      <name val="Arial MT"/>
    </font>
    <font>
      <b/>
      <sz val="12"/>
      <name val="Times New Roman"/>
      <family val="1"/>
    </font>
    <font>
      <sz val="12"/>
      <name val="Times New Roman"/>
      <family val="1"/>
    </font>
    <font>
      <b/>
      <sz val="8"/>
      <name val="Times New Roman"/>
      <family val="1"/>
    </font>
    <font>
      <b/>
      <sz val="10"/>
      <name val="Times New Roman"/>
      <family val="1"/>
    </font>
    <font>
      <sz val="8"/>
      <name val="Arial MT"/>
    </font>
    <font>
      <sz val="12"/>
      <name val="Arial Unicode MS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right"/>
    </xf>
    <xf numFmtId="0" fontId="2" fillId="0" borderId="2" xfId="0" applyFont="1" applyBorder="1" applyProtection="1"/>
    <xf numFmtId="164" fontId="2" fillId="0" borderId="3" xfId="0" applyNumberFormat="1" applyFont="1" applyBorder="1" applyProtection="1"/>
    <xf numFmtId="164" fontId="2" fillId="0" borderId="2" xfId="0" applyNumberFormat="1" applyFont="1" applyBorder="1" applyProtection="1"/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Protection="1"/>
    <xf numFmtId="164" fontId="2" fillId="0" borderId="0" xfId="0" applyNumberFormat="1" applyFont="1" applyProtection="1"/>
    <xf numFmtId="37" fontId="2" fillId="0" borderId="0" xfId="0" applyNumberFormat="1" applyFont="1" applyProtection="1"/>
    <xf numFmtId="165" fontId="2" fillId="0" borderId="0" xfId="0" applyNumberFormat="1" applyFont="1" applyAlignment="1" applyProtection="1">
      <alignment horizontal="center"/>
    </xf>
    <xf numFmtId="0" fontId="2" fillId="0" borderId="4" xfId="0" applyFont="1" applyBorder="1" applyProtection="1"/>
    <xf numFmtId="37" fontId="1" fillId="0" borderId="4" xfId="0" applyNumberFormat="1" applyFont="1" applyBorder="1" applyProtection="1"/>
    <xf numFmtId="0" fontId="1" fillId="0" borderId="4" xfId="0" applyFont="1" applyBorder="1" applyProtection="1"/>
    <xf numFmtId="0" fontId="2" fillId="0" borderId="4" xfId="0" applyFont="1" applyBorder="1" applyAlignment="1" applyProtection="1">
      <alignment horizontal="center"/>
    </xf>
    <xf numFmtId="37" fontId="1" fillId="0" borderId="0" xfId="0" applyNumberFormat="1" applyFont="1" applyProtection="1"/>
    <xf numFmtId="164" fontId="3" fillId="0" borderId="2" xfId="0" applyNumberFormat="1" applyFont="1" applyBorder="1" applyProtection="1"/>
    <xf numFmtId="164" fontId="4" fillId="0" borderId="2" xfId="0" applyNumberFormat="1" applyFont="1" applyBorder="1" applyProtection="1"/>
    <xf numFmtId="164" fontId="1" fillId="0" borderId="0" xfId="0" applyNumberFormat="1" applyFont="1" applyProtection="1"/>
    <xf numFmtId="166" fontId="2" fillId="0" borderId="0" xfId="0" applyNumberFormat="1" applyFont="1" applyProtection="1"/>
    <xf numFmtId="39" fontId="2" fillId="0" borderId="0" xfId="0" applyNumberFormat="1" applyFont="1" applyProtection="1"/>
    <xf numFmtId="164" fontId="2" fillId="0" borderId="5" xfId="0" applyNumberFormat="1" applyFont="1" applyBorder="1" applyProtection="1"/>
    <xf numFmtId="0" fontId="0" fillId="0" borderId="4" xfId="0" applyBorder="1"/>
    <xf numFmtId="165" fontId="2" fillId="0" borderId="0" xfId="0" applyNumberFormat="1" applyFont="1" applyProtection="1"/>
    <xf numFmtId="164" fontId="2" fillId="0" borderId="3" xfId="0" quotePrefix="1" applyNumberFormat="1" applyFont="1" applyBorder="1" applyAlignment="1" applyProtection="1">
      <alignment horizontal="center"/>
    </xf>
    <xf numFmtId="2" fontId="6" fillId="0" borderId="6" xfId="0" applyNumberFormat="1" applyFont="1" applyBorder="1" applyAlignment="1">
      <alignment horizontal="right"/>
    </xf>
    <xf numFmtId="2" fontId="6" fillId="0" borderId="7" xfId="0" applyNumberFormat="1" applyFont="1" applyBorder="1" applyAlignment="1">
      <alignment horizontal="right"/>
    </xf>
    <xf numFmtId="0" fontId="2" fillId="0" borderId="8" xfId="0" applyFont="1" applyBorder="1"/>
    <xf numFmtId="0" fontId="2" fillId="0" borderId="2" xfId="0" applyFont="1" applyBorder="1" applyAlignment="1" applyProtection="1"/>
    <xf numFmtId="2" fontId="2" fillId="0" borderId="2" xfId="0" applyNumberFormat="1" applyFont="1" applyBorder="1" applyProtection="1"/>
    <xf numFmtId="0" fontId="0" fillId="0" borderId="9" xfId="0" applyBorder="1"/>
    <xf numFmtId="2" fontId="0" fillId="0" borderId="9" xfId="0" applyNumberFormat="1" applyBorder="1"/>
    <xf numFmtId="0" fontId="0" fillId="0" borderId="11" xfId="0" applyBorder="1"/>
    <xf numFmtId="2" fontId="0" fillId="0" borderId="11" xfId="0" applyNumberFormat="1" applyBorder="1"/>
    <xf numFmtId="0" fontId="2" fillId="0" borderId="10" xfId="0" applyFont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mmmmmmmmm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indexed="48"/>
  </sheetPr>
  <dimension ref="A1:M266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1" t="s">
        <v>162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 t="s">
        <v>2</v>
      </c>
      <c r="F2" s="2"/>
      <c r="G2" s="2" t="s">
        <v>3</v>
      </c>
      <c r="H2" s="2"/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1953</v>
      </c>
      <c r="B4" s="5">
        <v>1</v>
      </c>
      <c r="C4" s="6"/>
      <c r="D4" s="6"/>
      <c r="E4" s="6"/>
      <c r="F4" s="6"/>
      <c r="G4" s="6"/>
      <c r="H4" s="6">
        <v>19</v>
      </c>
      <c r="I4" s="6"/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/>
      <c r="H5" s="6">
        <v>19</v>
      </c>
      <c r="I5" s="6"/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/>
      <c r="H6" s="6">
        <v>19</v>
      </c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/>
      <c r="H7" s="6">
        <v>17</v>
      </c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/>
      <c r="H8" s="6">
        <v>17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/>
      <c r="H9" s="6">
        <v>17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/>
      <c r="H10" s="6">
        <v>17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/>
      <c r="H11" s="6">
        <v>17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/>
      <c r="H12" s="6">
        <v>17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/>
      <c r="H13" s="6">
        <v>17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/>
      <c r="H14" s="6">
        <v>17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/>
      <c r="H15" s="6">
        <v>17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/>
      <c r="H16" s="6">
        <v>17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/>
      <c r="H17" s="6">
        <v>17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2</v>
      </c>
      <c r="H18" s="6">
        <v>15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10</v>
      </c>
      <c r="H19" s="6">
        <v>15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20</v>
      </c>
      <c r="H20" s="6">
        <v>15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21</v>
      </c>
      <c r="H21" s="6">
        <v>15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43</v>
      </c>
      <c r="H22" s="6">
        <v>15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43</v>
      </c>
      <c r="H23" s="6">
        <v>13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30</v>
      </c>
      <c r="H24" s="6">
        <v>5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24</v>
      </c>
      <c r="H25" s="6"/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24</v>
      </c>
      <c r="H26" s="6"/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/>
      <c r="G27" s="6">
        <v>24</v>
      </c>
      <c r="H27" s="6"/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/>
      <c r="G28" s="6">
        <v>24</v>
      </c>
      <c r="H28" s="6"/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/>
      <c r="G29" s="6">
        <v>24</v>
      </c>
      <c r="H29" s="6"/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/>
      <c r="G30" s="6">
        <v>24</v>
      </c>
      <c r="H30" s="6"/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/>
      <c r="G31" s="6">
        <v>24</v>
      </c>
      <c r="H31" s="6"/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/>
      <c r="G32" s="6">
        <v>24</v>
      </c>
      <c r="H32" s="6"/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/>
      <c r="G33" s="6">
        <v>23</v>
      </c>
      <c r="H33" s="6"/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19</v>
      </c>
      <c r="H34" s="7"/>
      <c r="I34" s="9" t="s">
        <v>16</v>
      </c>
      <c r="J34" s="10"/>
      <c r="K34" s="10"/>
      <c r="L34" s="5"/>
      <c r="M34" s="2"/>
    </row>
    <row r="35" spans="1:13" ht="15.75">
      <c r="A35" s="2" t="s">
        <v>17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0</v>
      </c>
      <c r="F35" s="11">
        <f t="shared" si="0"/>
        <v>0</v>
      </c>
      <c r="G35" s="11">
        <f t="shared" si="0"/>
        <v>403</v>
      </c>
      <c r="H35" s="11">
        <f t="shared" si="0"/>
        <v>337</v>
      </c>
      <c r="I35" s="11">
        <f t="shared" si="0"/>
        <v>0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18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0</v>
      </c>
      <c r="F36" s="12">
        <f t="shared" si="1"/>
        <v>0</v>
      </c>
      <c r="G36" s="12">
        <f t="shared" si="1"/>
        <v>799.35050000000001</v>
      </c>
      <c r="H36" s="12">
        <f t="shared" si="1"/>
        <v>668.43950000000007</v>
      </c>
      <c r="I36" s="12">
        <f t="shared" si="1"/>
        <v>0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19</v>
      </c>
      <c r="J37" s="11"/>
      <c r="K37" s="13">
        <f>COUNTA(C4:L34)-4</f>
        <v>37</v>
      </c>
      <c r="L37" s="11" t="s">
        <v>20</v>
      </c>
      <c r="M37" s="2"/>
    </row>
    <row r="38" spans="1:13" ht="16.5" thickBot="1">
      <c r="A38" s="14">
        <v>1953</v>
      </c>
      <c r="B38" s="14" t="s">
        <v>21</v>
      </c>
      <c r="C38" s="14"/>
      <c r="D38" s="15">
        <f>SUM(C35:L35)</f>
        <v>740</v>
      </c>
      <c r="E38" s="16" t="s">
        <v>17</v>
      </c>
      <c r="F38" s="16"/>
      <c r="G38" s="15">
        <f>D38*1.9835</f>
        <v>1467.79</v>
      </c>
      <c r="H38" s="16" t="s">
        <v>22</v>
      </c>
      <c r="I38" s="14" t="s">
        <v>23</v>
      </c>
      <c r="J38" s="14"/>
      <c r="K38" s="17">
        <v>37</v>
      </c>
      <c r="L38" s="14" t="s">
        <v>20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>
      <c r="A40" t="s">
        <v>1</v>
      </c>
      <c r="F40" t="s">
        <v>2</v>
      </c>
      <c r="H40" t="s">
        <v>3</v>
      </c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1954</v>
      </c>
      <c r="B42" s="5">
        <v>1</v>
      </c>
      <c r="C42" s="6"/>
      <c r="D42" s="6"/>
      <c r="E42" s="6"/>
      <c r="F42" s="6">
        <v>37</v>
      </c>
      <c r="G42" s="6">
        <v>52</v>
      </c>
      <c r="H42" s="6">
        <v>75</v>
      </c>
      <c r="I42" s="6">
        <v>52</v>
      </c>
      <c r="J42" s="6">
        <v>16</v>
      </c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>
        <v>36</v>
      </c>
      <c r="G43" s="6">
        <v>51</v>
      </c>
      <c r="H43" s="6">
        <v>74</v>
      </c>
      <c r="I43" s="6">
        <v>52</v>
      </c>
      <c r="J43" s="6">
        <v>15</v>
      </c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>
        <v>37</v>
      </c>
      <c r="G44" s="6">
        <v>52</v>
      </c>
      <c r="H44" s="6">
        <v>74</v>
      </c>
      <c r="I44" s="6">
        <v>52</v>
      </c>
      <c r="J44" s="6">
        <v>12</v>
      </c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>
        <v>36</v>
      </c>
      <c r="G45" s="6">
        <v>52</v>
      </c>
      <c r="H45" s="6">
        <v>72</v>
      </c>
      <c r="I45" s="6">
        <v>52</v>
      </c>
      <c r="J45" s="6">
        <v>7</v>
      </c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>
        <v>37</v>
      </c>
      <c r="G46" s="6">
        <v>53</v>
      </c>
      <c r="H46" s="6">
        <v>75</v>
      </c>
      <c r="I46" s="6">
        <v>51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>
        <v>38</v>
      </c>
      <c r="G47" s="6">
        <v>50</v>
      </c>
      <c r="H47" s="6">
        <v>75</v>
      </c>
      <c r="I47" s="6">
        <v>50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>
        <v>35</v>
      </c>
      <c r="G48" s="6">
        <v>56</v>
      </c>
      <c r="H48" s="6">
        <v>72</v>
      </c>
      <c r="I48" s="6">
        <v>50</v>
      </c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>
        <v>35</v>
      </c>
      <c r="G49" s="6">
        <v>57</v>
      </c>
      <c r="H49" s="6">
        <v>68</v>
      </c>
      <c r="I49" s="6">
        <v>50</v>
      </c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>
        <v>36</v>
      </c>
      <c r="G50" s="6">
        <v>58</v>
      </c>
      <c r="H50" s="6">
        <v>68</v>
      </c>
      <c r="I50" s="6">
        <v>51</v>
      </c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>
        <v>3</v>
      </c>
      <c r="F51" s="6">
        <v>38</v>
      </c>
      <c r="G51" s="6">
        <v>59</v>
      </c>
      <c r="H51" s="6">
        <v>69</v>
      </c>
      <c r="I51" s="6">
        <v>52</v>
      </c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>
        <v>9</v>
      </c>
      <c r="F52" s="6">
        <v>38</v>
      </c>
      <c r="G52" s="6">
        <v>60</v>
      </c>
      <c r="H52" s="6">
        <v>69</v>
      </c>
      <c r="I52" s="6">
        <v>51</v>
      </c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>
        <v>24</v>
      </c>
      <c r="F53" s="6">
        <v>38</v>
      </c>
      <c r="G53" s="6">
        <v>61</v>
      </c>
      <c r="H53" s="6">
        <v>66</v>
      </c>
      <c r="I53" s="6">
        <v>50</v>
      </c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>
        <v>24</v>
      </c>
      <c r="F54" s="6">
        <v>38</v>
      </c>
      <c r="G54" s="6">
        <v>65</v>
      </c>
      <c r="H54" s="6">
        <v>66</v>
      </c>
      <c r="I54" s="6">
        <v>50</v>
      </c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>
        <v>19</v>
      </c>
      <c r="F55" s="6">
        <v>38</v>
      </c>
      <c r="G55" s="6">
        <v>74</v>
      </c>
      <c r="H55" s="6">
        <v>67</v>
      </c>
      <c r="I55" s="6">
        <v>48</v>
      </c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>
        <v>12</v>
      </c>
      <c r="F56" s="6">
        <v>39</v>
      </c>
      <c r="G56" s="6">
        <v>77</v>
      </c>
      <c r="H56" s="6">
        <v>68</v>
      </c>
      <c r="I56" s="6">
        <v>36</v>
      </c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>
        <v>12</v>
      </c>
      <c r="F57" s="6">
        <v>40</v>
      </c>
      <c r="G57" s="6">
        <v>78</v>
      </c>
      <c r="H57" s="6">
        <v>68</v>
      </c>
      <c r="I57" s="6">
        <v>33</v>
      </c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>
        <v>12</v>
      </c>
      <c r="F58" s="6">
        <v>39</v>
      </c>
      <c r="G58" s="6">
        <v>80</v>
      </c>
      <c r="H58" s="6">
        <v>70</v>
      </c>
      <c r="I58" s="6">
        <v>33</v>
      </c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>
        <v>24</v>
      </c>
      <c r="F59" s="6">
        <v>38</v>
      </c>
      <c r="G59" s="6">
        <v>81</v>
      </c>
      <c r="H59" s="6">
        <v>64</v>
      </c>
      <c r="I59" s="6">
        <v>36</v>
      </c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>
        <v>34</v>
      </c>
      <c r="F60" s="6">
        <v>39</v>
      </c>
      <c r="G60" s="6">
        <v>80</v>
      </c>
      <c r="H60" s="6">
        <v>50</v>
      </c>
      <c r="I60" s="6">
        <v>38</v>
      </c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>
        <v>30</v>
      </c>
      <c r="F61" s="6">
        <v>39</v>
      </c>
      <c r="G61" s="6">
        <v>79</v>
      </c>
      <c r="H61" s="6">
        <v>48</v>
      </c>
      <c r="I61" s="6">
        <v>36</v>
      </c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>
        <v>28</v>
      </c>
      <c r="F62" s="6">
        <v>39</v>
      </c>
      <c r="G62" s="6">
        <v>80</v>
      </c>
      <c r="H62" s="6">
        <v>50</v>
      </c>
      <c r="I62" s="6">
        <v>28</v>
      </c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>
        <v>27</v>
      </c>
      <c r="F63" s="6">
        <v>39</v>
      </c>
      <c r="G63" s="6">
        <v>80</v>
      </c>
      <c r="H63" s="6">
        <v>50</v>
      </c>
      <c r="I63" s="6">
        <v>24</v>
      </c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>
        <v>27</v>
      </c>
      <c r="F64" s="6">
        <v>39</v>
      </c>
      <c r="G64" s="6">
        <v>75</v>
      </c>
      <c r="H64" s="6">
        <v>50</v>
      </c>
      <c r="I64" s="6">
        <v>20</v>
      </c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>
        <v>25</v>
      </c>
      <c r="F65" s="6">
        <v>39</v>
      </c>
      <c r="G65" s="6">
        <v>66</v>
      </c>
      <c r="H65" s="6">
        <v>48</v>
      </c>
      <c r="I65" s="6">
        <v>21</v>
      </c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>
        <v>25</v>
      </c>
      <c r="F66" s="6">
        <v>40</v>
      </c>
      <c r="G66" s="6">
        <v>68</v>
      </c>
      <c r="H66" s="6">
        <v>48</v>
      </c>
      <c r="I66" s="6">
        <v>23</v>
      </c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>
        <v>28</v>
      </c>
      <c r="F67" s="6">
        <v>41</v>
      </c>
      <c r="G67" s="6">
        <v>67</v>
      </c>
      <c r="H67" s="6">
        <v>48</v>
      </c>
      <c r="I67" s="6">
        <v>23</v>
      </c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>
        <v>36</v>
      </c>
      <c r="F68" s="6">
        <v>40</v>
      </c>
      <c r="G68" s="6">
        <v>68</v>
      </c>
      <c r="H68" s="6">
        <v>48</v>
      </c>
      <c r="I68" s="6">
        <v>22</v>
      </c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>
        <v>40</v>
      </c>
      <c r="F69" s="6">
        <v>42</v>
      </c>
      <c r="G69" s="6">
        <v>67</v>
      </c>
      <c r="H69" s="6">
        <v>48</v>
      </c>
      <c r="I69" s="6">
        <v>19</v>
      </c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>
        <v>33</v>
      </c>
      <c r="F70" s="6">
        <v>48</v>
      </c>
      <c r="G70" s="6">
        <v>66</v>
      </c>
      <c r="H70" s="6">
        <v>51</v>
      </c>
      <c r="I70" s="6">
        <v>17</v>
      </c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>
        <v>34</v>
      </c>
      <c r="F71" s="6">
        <v>51</v>
      </c>
      <c r="G71" s="6">
        <v>72</v>
      </c>
      <c r="H71" s="6">
        <v>52</v>
      </c>
      <c r="I71" s="6">
        <v>16</v>
      </c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>
        <v>35</v>
      </c>
      <c r="F72" s="8" t="s">
        <v>16</v>
      </c>
      <c r="G72" s="6">
        <v>74</v>
      </c>
      <c r="H72" s="7">
        <v>52</v>
      </c>
      <c r="I72" s="9" t="s">
        <v>16</v>
      </c>
      <c r="J72" s="10"/>
      <c r="K72" s="10"/>
      <c r="L72" s="5"/>
      <c r="M72" s="2"/>
    </row>
    <row r="73" spans="1:13" ht="15.75">
      <c r="A73" s="2" t="s">
        <v>17</v>
      </c>
      <c r="B73" s="2"/>
      <c r="C73" s="11">
        <f t="shared" ref="C73:L73" si="2">SUM(C42:C72)</f>
        <v>0</v>
      </c>
      <c r="D73" s="11">
        <f t="shared" si="2"/>
        <v>0</v>
      </c>
      <c r="E73" s="11">
        <f t="shared" si="2"/>
        <v>541</v>
      </c>
      <c r="F73" s="11">
        <f t="shared" si="2"/>
        <v>1169</v>
      </c>
      <c r="G73" s="11">
        <f t="shared" si="2"/>
        <v>2058</v>
      </c>
      <c r="H73" s="11">
        <f t="shared" si="2"/>
        <v>1903</v>
      </c>
      <c r="I73" s="11">
        <f t="shared" si="2"/>
        <v>1136</v>
      </c>
      <c r="J73" s="11">
        <f t="shared" si="2"/>
        <v>50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18</v>
      </c>
      <c r="B74" s="2"/>
      <c r="C74" s="12">
        <f t="shared" ref="C74:L74" si="3">C73*1.9835</f>
        <v>0</v>
      </c>
      <c r="D74" s="12">
        <f t="shared" si="3"/>
        <v>0</v>
      </c>
      <c r="E74" s="12">
        <f t="shared" si="3"/>
        <v>1073.0735</v>
      </c>
      <c r="F74" s="12">
        <f t="shared" si="3"/>
        <v>2318.7114999999999</v>
      </c>
      <c r="G74" s="12">
        <f t="shared" si="3"/>
        <v>4082.0430000000001</v>
      </c>
      <c r="H74" s="12">
        <f t="shared" si="3"/>
        <v>3774.6005</v>
      </c>
      <c r="I74" s="12">
        <f t="shared" si="3"/>
        <v>2253.2559999999999</v>
      </c>
      <c r="J74" s="12">
        <f t="shared" si="3"/>
        <v>99.174999999999997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19</v>
      </c>
      <c r="J75" s="11"/>
      <c r="K75" s="13">
        <f>COUNTA(C42:L72)-4</f>
        <v>147</v>
      </c>
      <c r="L75" s="11" t="s">
        <v>20</v>
      </c>
      <c r="M75" s="2"/>
    </row>
    <row r="76" spans="1:13" ht="16.5" thickBot="1">
      <c r="A76" s="14">
        <v>1954</v>
      </c>
      <c r="B76" s="14" t="s">
        <v>21</v>
      </c>
      <c r="C76" s="14"/>
      <c r="D76" s="15">
        <f>SUM(C73:L73)</f>
        <v>6857</v>
      </c>
      <c r="E76" s="16" t="s">
        <v>17</v>
      </c>
      <c r="F76" s="16"/>
      <c r="G76" s="15">
        <f>D76*1.9835</f>
        <v>13600.8595</v>
      </c>
      <c r="H76" s="16" t="s">
        <v>22</v>
      </c>
      <c r="I76" s="14" t="s">
        <v>23</v>
      </c>
      <c r="J76" s="14"/>
      <c r="K76" s="17">
        <v>147</v>
      </c>
      <c r="L76" s="14" t="s">
        <v>20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>
      <c r="A78" t="s">
        <v>1</v>
      </c>
      <c r="F78" t="s">
        <v>2</v>
      </c>
      <c r="H78" t="s">
        <v>3</v>
      </c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1955</v>
      </c>
      <c r="B80" s="5">
        <v>1</v>
      </c>
      <c r="C80" s="6"/>
      <c r="D80" s="6"/>
      <c r="E80" s="6"/>
      <c r="F80" s="6">
        <v>50</v>
      </c>
      <c r="G80" s="6">
        <v>40</v>
      </c>
      <c r="H80" s="6">
        <v>138</v>
      </c>
      <c r="I80" s="6">
        <v>111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>
        <v>48</v>
      </c>
      <c r="G81" s="6">
        <v>37</v>
      </c>
      <c r="H81" s="6">
        <v>149</v>
      </c>
      <c r="I81" s="6">
        <v>108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>
        <v>41</v>
      </c>
      <c r="G82" s="6">
        <v>37</v>
      </c>
      <c r="H82" s="6">
        <v>161</v>
      </c>
      <c r="I82" s="6">
        <v>103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>
        <v>40</v>
      </c>
      <c r="G83" s="6">
        <v>37</v>
      </c>
      <c r="H83" s="6">
        <v>164</v>
      </c>
      <c r="I83" s="6">
        <v>106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>
        <v>35</v>
      </c>
      <c r="G84" s="6">
        <v>37</v>
      </c>
      <c r="H84" s="6">
        <v>164</v>
      </c>
      <c r="I84" s="6">
        <v>97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>
        <v>33</v>
      </c>
      <c r="F85" s="6">
        <v>34</v>
      </c>
      <c r="G85" s="6">
        <v>39</v>
      </c>
      <c r="H85" s="6">
        <v>166</v>
      </c>
      <c r="I85" s="6">
        <v>91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>
        <v>62</v>
      </c>
      <c r="F86" s="6">
        <v>32</v>
      </c>
      <c r="G86" s="6">
        <v>42</v>
      </c>
      <c r="H86" s="6">
        <v>166</v>
      </c>
      <c r="I86" s="6">
        <v>94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>
        <v>63</v>
      </c>
      <c r="F87" s="6">
        <v>28</v>
      </c>
      <c r="G87" s="6">
        <v>43</v>
      </c>
      <c r="H87" s="6">
        <v>166</v>
      </c>
      <c r="I87" s="6">
        <v>95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>
        <v>63</v>
      </c>
      <c r="F88" s="6">
        <v>37</v>
      </c>
      <c r="G88" s="6">
        <v>43</v>
      </c>
      <c r="H88" s="6">
        <v>166</v>
      </c>
      <c r="I88" s="6">
        <v>88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>
        <v>62</v>
      </c>
      <c r="F89" s="6">
        <v>55</v>
      </c>
      <c r="G89" s="6">
        <v>43</v>
      </c>
      <c r="H89" s="6">
        <v>164</v>
      </c>
      <c r="I89" s="6">
        <v>81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>
        <v>53</v>
      </c>
      <c r="F90" s="6">
        <v>56</v>
      </c>
      <c r="G90" s="6">
        <v>46</v>
      </c>
      <c r="H90" s="6">
        <v>155</v>
      </c>
      <c r="I90" s="6">
        <v>81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>
        <v>53</v>
      </c>
      <c r="F91" s="6">
        <v>56</v>
      </c>
      <c r="G91" s="6">
        <v>48</v>
      </c>
      <c r="H91" s="6">
        <v>142</v>
      </c>
      <c r="I91" s="6">
        <v>81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>
        <v>53</v>
      </c>
      <c r="F92" s="6">
        <v>56</v>
      </c>
      <c r="G92" s="6">
        <v>49</v>
      </c>
      <c r="H92" s="6">
        <v>135</v>
      </c>
      <c r="I92" s="6">
        <v>81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>
        <v>53</v>
      </c>
      <c r="F93" s="6">
        <v>58</v>
      </c>
      <c r="G93" s="6">
        <v>47</v>
      </c>
      <c r="H93" s="6">
        <v>133</v>
      </c>
      <c r="I93" s="6">
        <v>81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>
        <v>53</v>
      </c>
      <c r="F94" s="6">
        <v>47</v>
      </c>
      <c r="G94" s="6">
        <v>48</v>
      </c>
      <c r="H94" s="6">
        <v>131</v>
      </c>
      <c r="I94" s="6">
        <v>78</v>
      </c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>
        <v>52</v>
      </c>
      <c r="F95" s="6">
        <v>46</v>
      </c>
      <c r="G95" s="6">
        <v>52</v>
      </c>
      <c r="H95" s="6">
        <v>126</v>
      </c>
      <c r="I95" s="6">
        <v>43</v>
      </c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>
        <v>54</v>
      </c>
      <c r="F96" s="6">
        <v>47</v>
      </c>
      <c r="G96" s="6">
        <v>48</v>
      </c>
      <c r="H96" s="6">
        <v>126</v>
      </c>
      <c r="I96" s="6">
        <v>21</v>
      </c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>
        <v>56</v>
      </c>
      <c r="F97" s="6">
        <v>20</v>
      </c>
      <c r="G97" s="6">
        <v>50</v>
      </c>
      <c r="H97" s="6">
        <v>124</v>
      </c>
      <c r="I97" s="6">
        <v>15</v>
      </c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>
        <v>54</v>
      </c>
      <c r="F98" s="6"/>
      <c r="G98" s="6">
        <v>74</v>
      </c>
      <c r="H98" s="6">
        <v>124</v>
      </c>
      <c r="I98" s="6">
        <v>13</v>
      </c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>
        <v>54</v>
      </c>
      <c r="F99" s="6"/>
      <c r="G99" s="6">
        <v>72</v>
      </c>
      <c r="H99" s="6">
        <v>124</v>
      </c>
      <c r="I99" s="6">
        <v>13</v>
      </c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>
        <v>51</v>
      </c>
      <c r="F100" s="6">
        <v>21</v>
      </c>
      <c r="G100" s="6">
        <v>94</v>
      </c>
      <c r="H100" s="6">
        <v>124</v>
      </c>
      <c r="I100" s="6">
        <v>15</v>
      </c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>
        <v>50</v>
      </c>
      <c r="F101" s="6">
        <v>43</v>
      </c>
      <c r="G101" s="6">
        <v>109</v>
      </c>
      <c r="H101" s="6">
        <v>128</v>
      </c>
      <c r="I101" s="6">
        <v>15</v>
      </c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>
        <v>52</v>
      </c>
      <c r="F102" s="6">
        <v>43</v>
      </c>
      <c r="G102" s="6">
        <v>110</v>
      </c>
      <c r="H102" s="6">
        <v>128</v>
      </c>
      <c r="I102" s="6">
        <v>16</v>
      </c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>
        <v>54</v>
      </c>
      <c r="F103" s="6">
        <v>44</v>
      </c>
      <c r="G103" s="6">
        <v>114</v>
      </c>
      <c r="H103" s="6">
        <v>124</v>
      </c>
      <c r="I103" s="6">
        <v>13</v>
      </c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>
        <v>52</v>
      </c>
      <c r="F104" s="6">
        <v>44</v>
      </c>
      <c r="G104" s="6">
        <v>114</v>
      </c>
      <c r="H104" s="6">
        <v>116</v>
      </c>
      <c r="I104" s="6">
        <v>13</v>
      </c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>
        <v>52</v>
      </c>
      <c r="F105" s="6">
        <v>44</v>
      </c>
      <c r="G105" s="6">
        <v>112</v>
      </c>
      <c r="H105" s="6">
        <v>108</v>
      </c>
      <c r="I105" s="6">
        <v>7</v>
      </c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>
        <v>50</v>
      </c>
      <c r="F106" s="6">
        <v>44</v>
      </c>
      <c r="G106" s="6">
        <v>116</v>
      </c>
      <c r="H106" s="6">
        <v>108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>
        <v>50</v>
      </c>
      <c r="F107" s="6">
        <v>44</v>
      </c>
      <c r="G107" s="6">
        <v>130</v>
      </c>
      <c r="H107" s="6">
        <v>111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>
        <v>49</v>
      </c>
      <c r="F108" s="6">
        <v>43</v>
      </c>
      <c r="G108" s="6">
        <v>131</v>
      </c>
      <c r="H108" s="6">
        <v>114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>
        <v>49</v>
      </c>
      <c r="F109" s="6">
        <v>42</v>
      </c>
      <c r="G109" s="6">
        <v>132</v>
      </c>
      <c r="H109" s="6">
        <v>114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>
        <v>49</v>
      </c>
      <c r="F110" s="8" t="s">
        <v>16</v>
      </c>
      <c r="G110" s="6">
        <v>136</v>
      </c>
      <c r="H110" s="7">
        <v>114</v>
      </c>
      <c r="I110" s="9" t="s">
        <v>16</v>
      </c>
      <c r="J110" s="10"/>
      <c r="K110" s="10"/>
      <c r="L110" s="5"/>
      <c r="M110" s="2"/>
    </row>
    <row r="111" spans="1:13" ht="15.75">
      <c r="A111" s="2" t="s">
        <v>17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1376</v>
      </c>
      <c r="F111" s="11">
        <f t="shared" si="4"/>
        <v>1198</v>
      </c>
      <c r="G111" s="11">
        <f t="shared" si="4"/>
        <v>2230</v>
      </c>
      <c r="H111" s="11">
        <f t="shared" si="4"/>
        <v>4213</v>
      </c>
      <c r="I111" s="11">
        <f t="shared" si="4"/>
        <v>1560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18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2729.2960000000003</v>
      </c>
      <c r="F112" s="12">
        <f t="shared" si="5"/>
        <v>2376.2330000000002</v>
      </c>
      <c r="G112" s="12">
        <f t="shared" si="5"/>
        <v>4423.2049999999999</v>
      </c>
      <c r="H112" s="12">
        <f t="shared" si="5"/>
        <v>8356.4855000000007</v>
      </c>
      <c r="I112" s="12">
        <f t="shared" si="5"/>
        <v>3094.26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19</v>
      </c>
      <c r="J113" s="11"/>
      <c r="K113" s="13">
        <f>COUNTA(C80:L110)-4</f>
        <v>141</v>
      </c>
      <c r="L113" s="11" t="s">
        <v>20</v>
      </c>
      <c r="M113" s="2"/>
    </row>
    <row r="114" spans="1:13" ht="16.5" thickBot="1">
      <c r="A114" s="14">
        <v>1955</v>
      </c>
      <c r="B114" s="14" t="s">
        <v>21</v>
      </c>
      <c r="C114" s="14"/>
      <c r="D114" s="15">
        <f>SUM(C111:L111)</f>
        <v>10577</v>
      </c>
      <c r="E114" s="16" t="s">
        <v>17</v>
      </c>
      <c r="F114" s="16"/>
      <c r="G114" s="15">
        <f>D114*1.9835</f>
        <v>20979.479500000001</v>
      </c>
      <c r="H114" s="16" t="s">
        <v>22</v>
      </c>
      <c r="I114" s="14" t="s">
        <v>23</v>
      </c>
      <c r="J114" s="14"/>
      <c r="K114" s="17">
        <v>143</v>
      </c>
      <c r="L114" s="14" t="s">
        <v>20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>
      <c r="A116" t="s">
        <v>1</v>
      </c>
      <c r="F116" t="s">
        <v>2</v>
      </c>
      <c r="H116" t="s">
        <v>3</v>
      </c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1956</v>
      </c>
      <c r="B118" s="5">
        <v>1</v>
      </c>
      <c r="C118" s="6"/>
      <c r="D118" s="6"/>
      <c r="E118" s="6">
        <v>25</v>
      </c>
      <c r="F118" s="6">
        <v>74</v>
      </c>
      <c r="G118" s="6">
        <v>47</v>
      </c>
      <c r="H118" s="6">
        <v>208</v>
      </c>
      <c r="I118" s="6">
        <v>93</v>
      </c>
      <c r="J118" s="6">
        <v>34</v>
      </c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28</v>
      </c>
      <c r="F119" s="6">
        <v>74</v>
      </c>
      <c r="G119" s="6">
        <v>51</v>
      </c>
      <c r="H119" s="6">
        <v>217</v>
      </c>
      <c r="I119" s="6">
        <v>86</v>
      </c>
      <c r="J119" s="6">
        <v>38</v>
      </c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47</v>
      </c>
      <c r="F120" s="6">
        <v>72</v>
      </c>
      <c r="G120" s="6">
        <v>55</v>
      </c>
      <c r="H120" s="6">
        <v>218</v>
      </c>
      <c r="I120" s="6">
        <v>84</v>
      </c>
      <c r="J120" s="6">
        <v>41</v>
      </c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52</v>
      </c>
      <c r="F121" s="6">
        <v>72</v>
      </c>
      <c r="G121" s="6">
        <v>53</v>
      </c>
      <c r="H121" s="6">
        <v>212</v>
      </c>
      <c r="I121" s="6">
        <v>82</v>
      </c>
      <c r="J121" s="6">
        <v>40</v>
      </c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52</v>
      </c>
      <c r="F122" s="6">
        <v>75</v>
      </c>
      <c r="G122" s="6">
        <v>56</v>
      </c>
      <c r="H122" s="6">
        <v>209</v>
      </c>
      <c r="I122" s="6">
        <v>74</v>
      </c>
      <c r="J122" s="6">
        <v>35</v>
      </c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52</v>
      </c>
      <c r="F123" s="6">
        <v>76</v>
      </c>
      <c r="G123" s="6">
        <v>47</v>
      </c>
      <c r="H123" s="6">
        <v>209</v>
      </c>
      <c r="I123" s="6">
        <v>64</v>
      </c>
      <c r="J123" s="6">
        <v>30</v>
      </c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52</v>
      </c>
      <c r="F124" s="6">
        <v>78</v>
      </c>
      <c r="G124" s="6">
        <v>42</v>
      </c>
      <c r="H124" s="6">
        <v>198</v>
      </c>
      <c r="I124" s="6">
        <v>56</v>
      </c>
      <c r="J124" s="6">
        <v>30</v>
      </c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52</v>
      </c>
      <c r="F125" s="6">
        <v>75</v>
      </c>
      <c r="G125" s="6">
        <v>42</v>
      </c>
      <c r="H125" s="6">
        <v>198</v>
      </c>
      <c r="I125" s="6">
        <v>56</v>
      </c>
      <c r="J125" s="6">
        <v>30</v>
      </c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52</v>
      </c>
      <c r="F126" s="6">
        <v>72</v>
      </c>
      <c r="G126" s="6">
        <v>47</v>
      </c>
      <c r="H126" s="6">
        <v>182</v>
      </c>
      <c r="I126" s="6">
        <v>56</v>
      </c>
      <c r="J126" s="6">
        <v>30</v>
      </c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54</v>
      </c>
      <c r="F127" s="6">
        <v>72</v>
      </c>
      <c r="G127" s="6">
        <v>51</v>
      </c>
      <c r="H127" s="6">
        <v>148</v>
      </c>
      <c r="I127" s="6">
        <v>56</v>
      </c>
      <c r="J127" s="6">
        <v>30</v>
      </c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55</v>
      </c>
      <c r="F128" s="6">
        <v>74</v>
      </c>
      <c r="G128" s="6">
        <v>49</v>
      </c>
      <c r="H128" s="6">
        <v>113</v>
      </c>
      <c r="I128" s="6">
        <v>56</v>
      </c>
      <c r="J128" s="6">
        <v>30</v>
      </c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53</v>
      </c>
      <c r="F129" s="6">
        <v>74</v>
      </c>
      <c r="G129" s="6">
        <v>49</v>
      </c>
      <c r="H129" s="6">
        <v>100</v>
      </c>
      <c r="I129" s="6">
        <v>60</v>
      </c>
      <c r="J129" s="6">
        <v>30</v>
      </c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50</v>
      </c>
      <c r="F130" s="6">
        <v>74</v>
      </c>
      <c r="G130" s="6">
        <v>51</v>
      </c>
      <c r="H130" s="6">
        <v>100</v>
      </c>
      <c r="I130" s="6">
        <v>62</v>
      </c>
      <c r="J130" s="6">
        <v>30</v>
      </c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52</v>
      </c>
      <c r="F131" s="6">
        <v>76</v>
      </c>
      <c r="G131" s="6">
        <v>51</v>
      </c>
      <c r="H131" s="6">
        <v>100</v>
      </c>
      <c r="I131" s="6">
        <v>61</v>
      </c>
      <c r="J131" s="6">
        <v>30</v>
      </c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55</v>
      </c>
      <c r="F132" s="6">
        <v>79</v>
      </c>
      <c r="G132" s="6">
        <v>49</v>
      </c>
      <c r="H132" s="6">
        <v>100</v>
      </c>
      <c r="I132" s="6">
        <v>55</v>
      </c>
      <c r="J132" s="6">
        <v>10</v>
      </c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56</v>
      </c>
      <c r="F133" s="6">
        <v>76</v>
      </c>
      <c r="G133" s="6">
        <v>24</v>
      </c>
      <c r="H133" s="6">
        <v>98</v>
      </c>
      <c r="I133" s="6">
        <v>53</v>
      </c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58</v>
      </c>
      <c r="F134" s="6">
        <v>79</v>
      </c>
      <c r="G134" s="6">
        <v>52</v>
      </c>
      <c r="H134" s="6">
        <v>98</v>
      </c>
      <c r="I134" s="6">
        <v>53</v>
      </c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60</v>
      </c>
      <c r="F135" s="6">
        <v>80</v>
      </c>
      <c r="G135" s="6">
        <v>75</v>
      </c>
      <c r="H135" s="6">
        <v>103</v>
      </c>
      <c r="I135" s="6">
        <v>53</v>
      </c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58</v>
      </c>
      <c r="F136" s="6">
        <v>76</v>
      </c>
      <c r="G136" s="6">
        <v>95</v>
      </c>
      <c r="H136" s="6">
        <v>109</v>
      </c>
      <c r="I136" s="6">
        <v>48</v>
      </c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60</v>
      </c>
      <c r="F137" s="6">
        <v>74</v>
      </c>
      <c r="G137" s="6">
        <v>99</v>
      </c>
      <c r="H137" s="6">
        <v>114</v>
      </c>
      <c r="I137" s="6">
        <v>40</v>
      </c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65</v>
      </c>
      <c r="F138" s="6">
        <v>66</v>
      </c>
      <c r="G138" s="6">
        <v>118</v>
      </c>
      <c r="H138" s="6">
        <v>120</v>
      </c>
      <c r="I138" s="6">
        <v>41</v>
      </c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66</v>
      </c>
      <c r="F139" s="6">
        <v>56</v>
      </c>
      <c r="G139" s="6">
        <v>144</v>
      </c>
      <c r="H139" s="6">
        <v>132</v>
      </c>
      <c r="I139" s="6">
        <v>41</v>
      </c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68</v>
      </c>
      <c r="F140" s="6">
        <v>56</v>
      </c>
      <c r="G140" s="6">
        <v>152</v>
      </c>
      <c r="H140" s="6">
        <v>137</v>
      </c>
      <c r="I140" s="6">
        <v>40</v>
      </c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84</v>
      </c>
      <c r="F141" s="6">
        <v>58</v>
      </c>
      <c r="G141" s="6">
        <v>155</v>
      </c>
      <c r="H141" s="6">
        <v>137</v>
      </c>
      <c r="I141" s="6">
        <v>40</v>
      </c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82</v>
      </c>
      <c r="F142" s="6">
        <v>56</v>
      </c>
      <c r="G142" s="6">
        <v>176</v>
      </c>
      <c r="H142" s="6">
        <v>137</v>
      </c>
      <c r="I142" s="6">
        <v>40</v>
      </c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84</v>
      </c>
      <c r="F143" s="6">
        <v>56</v>
      </c>
      <c r="G143" s="6">
        <v>190</v>
      </c>
      <c r="H143" s="6">
        <v>137</v>
      </c>
      <c r="I143" s="6">
        <v>40</v>
      </c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>
        <v>16</v>
      </c>
      <c r="E144" s="6">
        <v>79</v>
      </c>
      <c r="F144" s="6">
        <v>58</v>
      </c>
      <c r="G144" s="6">
        <v>192</v>
      </c>
      <c r="H144" s="6">
        <v>136</v>
      </c>
      <c r="I144" s="6">
        <v>39</v>
      </c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>
        <v>25</v>
      </c>
      <c r="E145" s="6">
        <v>72</v>
      </c>
      <c r="F145" s="6">
        <v>58</v>
      </c>
      <c r="G145" s="6">
        <v>201</v>
      </c>
      <c r="H145" s="6">
        <v>136</v>
      </c>
      <c r="I145" s="6">
        <v>34</v>
      </c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>
        <v>25</v>
      </c>
      <c r="E146" s="6">
        <v>74</v>
      </c>
      <c r="F146" s="6">
        <v>58</v>
      </c>
      <c r="G146" s="6">
        <v>203</v>
      </c>
      <c r="H146" s="6">
        <v>134</v>
      </c>
      <c r="I146" s="6">
        <v>34</v>
      </c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25</v>
      </c>
      <c r="E147" s="6">
        <v>74</v>
      </c>
      <c r="F147" s="6">
        <v>58</v>
      </c>
      <c r="G147" s="6">
        <v>203</v>
      </c>
      <c r="H147" s="6">
        <v>123</v>
      </c>
      <c r="I147" s="6">
        <v>34</v>
      </c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>
        <v>75</v>
      </c>
      <c r="F148" s="8" t="s">
        <v>16</v>
      </c>
      <c r="G148" s="6">
        <v>208</v>
      </c>
      <c r="H148" s="7">
        <v>105</v>
      </c>
      <c r="I148" s="9" t="s">
        <v>16</v>
      </c>
      <c r="J148" s="10"/>
      <c r="K148" s="10"/>
      <c r="L148" s="5"/>
      <c r="M148" s="2"/>
    </row>
    <row r="149" spans="1:13" ht="15.75">
      <c r="A149" s="2" t="s">
        <v>17</v>
      </c>
      <c r="B149" s="2"/>
      <c r="C149" s="11">
        <f t="shared" ref="C149:L149" si="6">SUM(C118:C148)</f>
        <v>0</v>
      </c>
      <c r="D149" s="11">
        <f t="shared" si="6"/>
        <v>91</v>
      </c>
      <c r="E149" s="11">
        <f t="shared" si="6"/>
        <v>1846</v>
      </c>
      <c r="F149" s="11">
        <f t="shared" si="6"/>
        <v>2082</v>
      </c>
      <c r="G149" s="11">
        <f t="shared" si="6"/>
        <v>3027</v>
      </c>
      <c r="H149" s="11">
        <f t="shared" si="6"/>
        <v>4468</v>
      </c>
      <c r="I149" s="11">
        <f t="shared" si="6"/>
        <v>1631</v>
      </c>
      <c r="J149" s="11">
        <f t="shared" si="6"/>
        <v>468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18</v>
      </c>
      <c r="B150" s="2"/>
      <c r="C150" s="12">
        <f t="shared" ref="C150:L150" si="7">C149*1.9835</f>
        <v>0</v>
      </c>
      <c r="D150" s="12">
        <f t="shared" si="7"/>
        <v>180.49850000000001</v>
      </c>
      <c r="E150" s="12">
        <f t="shared" si="7"/>
        <v>3661.5410000000002</v>
      </c>
      <c r="F150" s="12">
        <f t="shared" si="7"/>
        <v>4129.6469999999999</v>
      </c>
      <c r="G150" s="12">
        <f t="shared" si="7"/>
        <v>6004.0545000000002</v>
      </c>
      <c r="H150" s="12">
        <f t="shared" si="7"/>
        <v>8862.2780000000002</v>
      </c>
      <c r="I150" s="12">
        <f t="shared" si="7"/>
        <v>3235.0884999999998</v>
      </c>
      <c r="J150" s="12">
        <f t="shared" si="7"/>
        <v>928.27800000000002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19</v>
      </c>
      <c r="J151" s="11"/>
      <c r="K151" s="13">
        <f>COUNTA(C118:L148)-4</f>
        <v>171</v>
      </c>
      <c r="L151" s="11" t="s">
        <v>20</v>
      </c>
      <c r="M151" s="2"/>
    </row>
    <row r="152" spans="1:13" ht="16.5" thickBot="1">
      <c r="A152" s="14">
        <v>1956</v>
      </c>
      <c r="B152" s="14" t="s">
        <v>21</v>
      </c>
      <c r="C152" s="14"/>
      <c r="D152" s="15">
        <f>SUM(C149:L149)</f>
        <v>13613</v>
      </c>
      <c r="E152" s="16" t="s">
        <v>17</v>
      </c>
      <c r="F152" s="16"/>
      <c r="G152" s="15">
        <f>D152*1.9835</f>
        <v>27001.3855</v>
      </c>
      <c r="H152" s="16" t="s">
        <v>22</v>
      </c>
      <c r="I152" s="14" t="s">
        <v>23</v>
      </c>
      <c r="J152" s="14"/>
      <c r="K152" s="17">
        <v>171</v>
      </c>
      <c r="L152" s="14" t="s">
        <v>20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>
      <c r="A154" t="s">
        <v>1</v>
      </c>
      <c r="F154" t="s">
        <v>2</v>
      </c>
      <c r="H154" t="s">
        <v>3</v>
      </c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1957</v>
      </c>
      <c r="B156" s="5">
        <v>1</v>
      </c>
      <c r="C156" s="6"/>
      <c r="D156" s="6"/>
      <c r="E156" s="6"/>
      <c r="F156" s="6"/>
      <c r="G156" s="6"/>
      <c r="H156" s="6">
        <v>256</v>
      </c>
      <c r="I156" s="6">
        <v>51</v>
      </c>
      <c r="J156" s="6">
        <v>33</v>
      </c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/>
      <c r="H157" s="6">
        <v>259</v>
      </c>
      <c r="I157" s="6">
        <v>51</v>
      </c>
      <c r="J157" s="6">
        <v>35</v>
      </c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/>
      <c r="H158" s="6">
        <v>259</v>
      </c>
      <c r="I158" s="6">
        <v>44</v>
      </c>
      <c r="J158" s="6">
        <v>116</v>
      </c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26</v>
      </c>
      <c r="H159" s="6">
        <v>259</v>
      </c>
      <c r="I159" s="6">
        <v>40</v>
      </c>
      <c r="J159" s="6">
        <v>284</v>
      </c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79</v>
      </c>
      <c r="H160" s="6">
        <v>252</v>
      </c>
      <c r="I160" s="6">
        <v>17</v>
      </c>
      <c r="J160" s="6">
        <v>328</v>
      </c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>
        <v>72</v>
      </c>
      <c r="H161" s="6">
        <v>232</v>
      </c>
      <c r="I161" s="6">
        <v>6</v>
      </c>
      <c r="J161" s="6">
        <v>332</v>
      </c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41</v>
      </c>
      <c r="G162" s="6">
        <v>65</v>
      </c>
      <c r="H162" s="6">
        <v>211</v>
      </c>
      <c r="I162" s="6">
        <v>5</v>
      </c>
      <c r="J162" s="6">
        <v>350</v>
      </c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58</v>
      </c>
      <c r="G163" s="6">
        <v>63</v>
      </c>
      <c r="H163" s="6">
        <v>202</v>
      </c>
      <c r="I163" s="6">
        <v>5</v>
      </c>
      <c r="J163" s="6">
        <v>343</v>
      </c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54</v>
      </c>
      <c r="G164" s="6">
        <v>62</v>
      </c>
      <c r="H164" s="6">
        <v>202</v>
      </c>
      <c r="I164" s="6">
        <v>7</v>
      </c>
      <c r="J164" s="6">
        <v>416</v>
      </c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62</v>
      </c>
      <c r="G165" s="6">
        <v>65</v>
      </c>
      <c r="H165" s="6">
        <v>202</v>
      </c>
      <c r="I165" s="6">
        <v>10</v>
      </c>
      <c r="J165" s="6">
        <v>474</v>
      </c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66</v>
      </c>
      <c r="G166" s="6">
        <v>66</v>
      </c>
      <c r="H166" s="6">
        <v>202</v>
      </c>
      <c r="I166" s="6">
        <v>5</v>
      </c>
      <c r="J166" s="6">
        <v>589</v>
      </c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66</v>
      </c>
      <c r="G167" s="6">
        <v>69</v>
      </c>
      <c r="H167" s="6">
        <v>198</v>
      </c>
      <c r="I167" s="6"/>
      <c r="J167" s="6">
        <v>647</v>
      </c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65</v>
      </c>
      <c r="G168" s="6">
        <v>75</v>
      </c>
      <c r="H168" s="6">
        <v>194</v>
      </c>
      <c r="I168" s="6"/>
      <c r="J168" s="6">
        <v>647</v>
      </c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65</v>
      </c>
      <c r="G169" s="6">
        <v>79</v>
      </c>
      <c r="H169" s="6">
        <v>194</v>
      </c>
      <c r="I169" s="6"/>
      <c r="J169" s="6">
        <v>678</v>
      </c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57</v>
      </c>
      <c r="G170" s="6">
        <v>125</v>
      </c>
      <c r="H170" s="6">
        <v>202</v>
      </c>
      <c r="I170" s="6"/>
      <c r="J170" s="6">
        <v>700</v>
      </c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20</v>
      </c>
      <c r="G171" s="6">
        <v>165</v>
      </c>
      <c r="H171" s="6">
        <v>138</v>
      </c>
      <c r="I171" s="6"/>
      <c r="J171" s="6">
        <v>700</v>
      </c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/>
      <c r="G172" s="6">
        <v>206</v>
      </c>
      <c r="H172" s="6">
        <v>86</v>
      </c>
      <c r="I172" s="6"/>
      <c r="J172" s="6">
        <v>685</v>
      </c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/>
      <c r="G173" s="6">
        <v>248</v>
      </c>
      <c r="H173" s="6">
        <v>86</v>
      </c>
      <c r="I173" s="6"/>
      <c r="J173" s="6">
        <v>685</v>
      </c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/>
      <c r="G174" s="6">
        <v>271</v>
      </c>
      <c r="H174" s="6">
        <v>87</v>
      </c>
      <c r="I174" s="6">
        <v>16</v>
      </c>
      <c r="J174" s="6">
        <v>692</v>
      </c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/>
      <c r="G175" s="6">
        <v>312</v>
      </c>
      <c r="H175" s="6">
        <v>90</v>
      </c>
      <c r="I175" s="6">
        <v>33</v>
      </c>
      <c r="J175" s="6">
        <v>692</v>
      </c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/>
      <c r="G176" s="6">
        <v>321</v>
      </c>
      <c r="H176" s="6">
        <v>87</v>
      </c>
      <c r="I176" s="6">
        <v>33</v>
      </c>
      <c r="J176" s="6">
        <v>700</v>
      </c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/>
      <c r="G177" s="6">
        <v>318</v>
      </c>
      <c r="H177" s="6">
        <v>81</v>
      </c>
      <c r="I177" s="6">
        <v>33</v>
      </c>
      <c r="J177" s="6">
        <v>692</v>
      </c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/>
      <c r="G178" s="6">
        <v>308</v>
      </c>
      <c r="H178" s="6">
        <v>79</v>
      </c>
      <c r="I178" s="6">
        <v>34</v>
      </c>
      <c r="J178" s="6">
        <v>692</v>
      </c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/>
      <c r="G179" s="6">
        <v>284</v>
      </c>
      <c r="H179" s="6">
        <v>76</v>
      </c>
      <c r="I179" s="6">
        <v>34</v>
      </c>
      <c r="J179" s="6">
        <v>692</v>
      </c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/>
      <c r="G180" s="6">
        <v>292</v>
      </c>
      <c r="H180" s="6">
        <v>76</v>
      </c>
      <c r="I180" s="6">
        <v>34</v>
      </c>
      <c r="J180" s="6">
        <v>647</v>
      </c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/>
      <c r="G181" s="6">
        <v>292</v>
      </c>
      <c r="H181" s="6">
        <v>83</v>
      </c>
      <c r="I181" s="6">
        <v>34</v>
      </c>
      <c r="J181" s="6">
        <v>335</v>
      </c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/>
      <c r="G182" s="6">
        <v>288</v>
      </c>
      <c r="H182" s="6">
        <v>100</v>
      </c>
      <c r="I182" s="6">
        <v>34</v>
      </c>
      <c r="J182" s="6">
        <v>210</v>
      </c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/>
      <c r="G183" s="6">
        <v>281</v>
      </c>
      <c r="H183" s="6">
        <v>92</v>
      </c>
      <c r="I183" s="6">
        <v>34</v>
      </c>
      <c r="J183" s="6">
        <v>172</v>
      </c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/>
      <c r="G184" s="6">
        <v>274</v>
      </c>
      <c r="H184" s="6">
        <v>84</v>
      </c>
      <c r="I184" s="6">
        <v>34</v>
      </c>
      <c r="J184" s="6">
        <v>154</v>
      </c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/>
      <c r="G185" s="6">
        <v>263</v>
      </c>
      <c r="H185" s="6">
        <v>51</v>
      </c>
      <c r="I185" s="6">
        <v>33</v>
      </c>
      <c r="J185" s="6">
        <v>55</v>
      </c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256</v>
      </c>
      <c r="H186" s="7">
        <v>51</v>
      </c>
      <c r="I186" s="9" t="s">
        <v>16</v>
      </c>
      <c r="J186" s="10"/>
      <c r="K186" s="10"/>
      <c r="L186" s="5"/>
      <c r="M186" s="2"/>
    </row>
    <row r="187" spans="1:13" ht="15.75">
      <c r="A187" s="2" t="s">
        <v>17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0</v>
      </c>
      <c r="F187" s="11">
        <f t="shared" si="8"/>
        <v>554</v>
      </c>
      <c r="G187" s="11">
        <f t="shared" si="8"/>
        <v>5225</v>
      </c>
      <c r="H187" s="11">
        <f t="shared" si="8"/>
        <v>4671</v>
      </c>
      <c r="I187" s="11">
        <f t="shared" si="8"/>
        <v>627</v>
      </c>
      <c r="J187" s="11">
        <f t="shared" si="8"/>
        <v>13775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18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0</v>
      </c>
      <c r="F188" s="12">
        <f t="shared" si="9"/>
        <v>1098.8589999999999</v>
      </c>
      <c r="G188" s="12">
        <f t="shared" si="9"/>
        <v>10363.7875</v>
      </c>
      <c r="H188" s="12">
        <f t="shared" si="9"/>
        <v>9264.9285</v>
      </c>
      <c r="I188" s="12">
        <f t="shared" si="9"/>
        <v>1243.6545000000001</v>
      </c>
      <c r="J188" s="12">
        <f t="shared" si="9"/>
        <v>27322.712500000001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19</v>
      </c>
      <c r="J189" s="11"/>
      <c r="K189" s="13">
        <f>COUNTA(C156:L186)-4</f>
        <v>121</v>
      </c>
      <c r="L189" s="11" t="s">
        <v>20</v>
      </c>
      <c r="M189" s="2"/>
    </row>
    <row r="190" spans="1:13" ht="16.5" thickBot="1">
      <c r="A190" s="14">
        <v>1957</v>
      </c>
      <c r="B190" s="14" t="s">
        <v>21</v>
      </c>
      <c r="C190" s="14"/>
      <c r="D190" s="15">
        <f>SUM(C187:L187)</f>
        <v>24852</v>
      </c>
      <c r="E190" s="16" t="s">
        <v>17</v>
      </c>
      <c r="F190" s="16"/>
      <c r="G190" s="15">
        <f>D190*1.9835-1</f>
        <v>49292.942000000003</v>
      </c>
      <c r="H190" s="16" t="s">
        <v>22</v>
      </c>
      <c r="I190" s="14" t="s">
        <v>23</v>
      </c>
      <c r="J190" s="14"/>
      <c r="K190" s="17">
        <v>145</v>
      </c>
      <c r="L190" s="14" t="s">
        <v>20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>
      <c r="A192" t="s">
        <v>1</v>
      </c>
      <c r="F192" t="s">
        <v>2</v>
      </c>
      <c r="H192" t="s">
        <v>3</v>
      </c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1958</v>
      </c>
      <c r="B194" s="5">
        <v>1</v>
      </c>
      <c r="C194" s="6"/>
      <c r="D194" s="6"/>
      <c r="E194" s="6">
        <v>64</v>
      </c>
      <c r="F194" s="6">
        <v>27</v>
      </c>
      <c r="G194" s="6">
        <v>68</v>
      </c>
      <c r="H194" s="6">
        <v>73</v>
      </c>
      <c r="I194" s="6">
        <v>62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>
        <v>170</v>
      </c>
      <c r="F195" s="6">
        <v>25</v>
      </c>
      <c r="G195" s="6">
        <v>76</v>
      </c>
      <c r="H195" s="6">
        <v>76</v>
      </c>
      <c r="I195" s="6">
        <v>62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>
        <v>203</v>
      </c>
      <c r="F196" s="6">
        <v>23</v>
      </c>
      <c r="G196" s="6">
        <v>78</v>
      </c>
      <c r="H196" s="6">
        <v>78</v>
      </c>
      <c r="I196" s="6">
        <v>78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>
        <v>203</v>
      </c>
      <c r="F197" s="6">
        <v>23</v>
      </c>
      <c r="G197" s="6">
        <v>78</v>
      </c>
      <c r="H197" s="6">
        <v>111</v>
      </c>
      <c r="I197" s="6">
        <v>87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>
        <v>260</v>
      </c>
      <c r="F198" s="6">
        <v>31</v>
      </c>
      <c r="G198" s="6">
        <v>84</v>
      </c>
      <c r="H198" s="6">
        <v>159</v>
      </c>
      <c r="I198" s="6">
        <v>54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>
        <v>304</v>
      </c>
      <c r="F199" s="6">
        <v>39</v>
      </c>
      <c r="G199" s="6">
        <v>84</v>
      </c>
      <c r="H199" s="6">
        <v>180</v>
      </c>
      <c r="I199" s="6">
        <v>46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>
        <v>479</v>
      </c>
      <c r="F200" s="6">
        <v>40</v>
      </c>
      <c r="G200" s="6">
        <v>69</v>
      </c>
      <c r="H200" s="6">
        <v>172</v>
      </c>
      <c r="I200" s="6">
        <v>43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>
        <v>558</v>
      </c>
      <c r="F201" s="6">
        <v>40</v>
      </c>
      <c r="G201" s="6">
        <v>63</v>
      </c>
      <c r="H201" s="6">
        <v>145</v>
      </c>
      <c r="I201" s="6">
        <v>40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>
        <v>558</v>
      </c>
      <c r="F202" s="6">
        <v>40</v>
      </c>
      <c r="G202" s="6">
        <v>63</v>
      </c>
      <c r="H202" s="6">
        <v>165</v>
      </c>
      <c r="I202" s="6">
        <v>38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>
        <v>566</v>
      </c>
      <c r="F203" s="6">
        <v>63</v>
      </c>
      <c r="G203" s="6">
        <v>63</v>
      </c>
      <c r="H203" s="6">
        <v>167</v>
      </c>
      <c r="I203" s="6">
        <v>32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>
        <v>566</v>
      </c>
      <c r="F204" s="6">
        <v>80</v>
      </c>
      <c r="G204" s="6">
        <v>64</v>
      </c>
      <c r="H204" s="6">
        <v>167</v>
      </c>
      <c r="I204" s="6">
        <v>24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>
        <v>522</v>
      </c>
      <c r="F205" s="6">
        <v>96</v>
      </c>
      <c r="G205" s="6">
        <v>63</v>
      </c>
      <c r="H205" s="6">
        <v>167</v>
      </c>
      <c r="I205" s="6">
        <v>25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>
        <v>444</v>
      </c>
      <c r="F206" s="6">
        <v>102</v>
      </c>
      <c r="G206" s="6">
        <v>63</v>
      </c>
      <c r="H206" s="6">
        <v>179</v>
      </c>
      <c r="I206" s="6">
        <v>24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>
        <v>434</v>
      </c>
      <c r="F207" s="6">
        <v>106</v>
      </c>
      <c r="G207" s="6">
        <v>64</v>
      </c>
      <c r="H207" s="6">
        <v>195</v>
      </c>
      <c r="I207" s="6">
        <v>24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>
        <v>434</v>
      </c>
      <c r="F208" s="6">
        <v>105</v>
      </c>
      <c r="G208" s="6">
        <v>64</v>
      </c>
      <c r="H208" s="6">
        <v>215</v>
      </c>
      <c r="I208" s="6">
        <v>25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>
        <v>117</v>
      </c>
      <c r="E209" s="6">
        <v>384</v>
      </c>
      <c r="F209" s="6">
        <v>104</v>
      </c>
      <c r="G209" s="6">
        <v>64</v>
      </c>
      <c r="H209" s="6">
        <v>217</v>
      </c>
      <c r="I209" s="6">
        <v>23</v>
      </c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>
        <v>189</v>
      </c>
      <c r="E210" s="6">
        <v>348</v>
      </c>
      <c r="F210" s="6">
        <v>105</v>
      </c>
      <c r="G210" s="6">
        <v>45</v>
      </c>
      <c r="H210" s="6">
        <v>191</v>
      </c>
      <c r="I210" s="6">
        <v>19</v>
      </c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>
        <v>116</v>
      </c>
      <c r="E211" s="6">
        <v>333</v>
      </c>
      <c r="F211" s="6">
        <v>108</v>
      </c>
      <c r="G211" s="6">
        <v>17</v>
      </c>
      <c r="H211" s="6">
        <v>183</v>
      </c>
      <c r="I211" s="6">
        <v>22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>
        <v>274</v>
      </c>
      <c r="F212" s="6">
        <v>108</v>
      </c>
      <c r="G212" s="6">
        <v>17</v>
      </c>
      <c r="H212" s="6">
        <v>171</v>
      </c>
      <c r="I212" s="6">
        <v>24</v>
      </c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>
        <v>124</v>
      </c>
      <c r="F213" s="6">
        <v>105</v>
      </c>
      <c r="G213" s="6">
        <v>16</v>
      </c>
      <c r="H213" s="6">
        <v>158</v>
      </c>
      <c r="I213" s="6">
        <v>24</v>
      </c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108</v>
      </c>
      <c r="G214" s="6">
        <v>16</v>
      </c>
      <c r="H214" s="6">
        <v>150</v>
      </c>
      <c r="I214" s="6">
        <v>22</v>
      </c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106</v>
      </c>
      <c r="G215" s="6">
        <v>17</v>
      </c>
      <c r="H215" s="6">
        <v>146</v>
      </c>
      <c r="I215" s="6">
        <v>22</v>
      </c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108</v>
      </c>
      <c r="G216" s="6">
        <v>19</v>
      </c>
      <c r="H216" s="6">
        <v>98</v>
      </c>
      <c r="I216" s="6">
        <v>25</v>
      </c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125</v>
      </c>
      <c r="G217" s="6">
        <v>23</v>
      </c>
      <c r="H217" s="6">
        <v>76</v>
      </c>
      <c r="I217" s="6">
        <v>25</v>
      </c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107</v>
      </c>
      <c r="G218" s="6">
        <v>24</v>
      </c>
      <c r="H218" s="6">
        <v>75</v>
      </c>
      <c r="I218" s="6">
        <v>25</v>
      </c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67</v>
      </c>
      <c r="G219" s="6">
        <v>31</v>
      </c>
      <c r="H219" s="6">
        <v>63</v>
      </c>
      <c r="I219" s="6">
        <v>25</v>
      </c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67</v>
      </c>
      <c r="G220" s="6">
        <v>32</v>
      </c>
      <c r="H220" s="6">
        <v>60</v>
      </c>
      <c r="I220" s="6">
        <v>25</v>
      </c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67</v>
      </c>
      <c r="G221" s="6">
        <v>33</v>
      </c>
      <c r="H221" s="6">
        <v>60</v>
      </c>
      <c r="I221" s="6">
        <v>26</v>
      </c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68</v>
      </c>
      <c r="G222" s="6">
        <v>59</v>
      </c>
      <c r="H222" s="6">
        <v>60</v>
      </c>
      <c r="I222" s="6">
        <v>10</v>
      </c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>
        <v>15</v>
      </c>
      <c r="F223" s="6">
        <v>71</v>
      </c>
      <c r="G223" s="6">
        <v>74</v>
      </c>
      <c r="H223" s="6">
        <v>60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>
        <v>27</v>
      </c>
      <c r="F224" s="8" t="s">
        <v>16</v>
      </c>
      <c r="G224" s="6">
        <v>74</v>
      </c>
      <c r="H224" s="7">
        <v>63</v>
      </c>
      <c r="I224" s="9" t="s">
        <v>16</v>
      </c>
      <c r="J224" s="10"/>
      <c r="K224" s="10"/>
      <c r="L224" s="5"/>
      <c r="M224" s="2"/>
    </row>
    <row r="225" spans="1:13" ht="15.75">
      <c r="A225" s="2" t="s">
        <v>17</v>
      </c>
      <c r="B225" s="2"/>
      <c r="C225" s="11">
        <f t="shared" ref="C225:L225" si="10">SUM(C194:C224)</f>
        <v>0</v>
      </c>
      <c r="D225" s="11">
        <f t="shared" si="10"/>
        <v>422</v>
      </c>
      <c r="E225" s="11">
        <f t="shared" si="10"/>
        <v>7270</v>
      </c>
      <c r="F225" s="11">
        <f t="shared" si="10"/>
        <v>2264</v>
      </c>
      <c r="G225" s="11">
        <f t="shared" si="10"/>
        <v>1605</v>
      </c>
      <c r="H225" s="11">
        <f t="shared" si="10"/>
        <v>4080</v>
      </c>
      <c r="I225" s="11">
        <f t="shared" si="10"/>
        <v>981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18</v>
      </c>
      <c r="B226" s="2"/>
      <c r="C226" s="12">
        <f t="shared" ref="C226:L226" si="11">C225*1.9835</f>
        <v>0</v>
      </c>
      <c r="D226" s="12">
        <f t="shared" si="11"/>
        <v>837.03700000000003</v>
      </c>
      <c r="E226" s="12">
        <f t="shared" si="11"/>
        <v>14420.045</v>
      </c>
      <c r="F226" s="12">
        <f t="shared" si="11"/>
        <v>4490.6440000000002</v>
      </c>
      <c r="G226" s="12">
        <f t="shared" si="11"/>
        <v>3183.5174999999999</v>
      </c>
      <c r="H226" s="12">
        <f t="shared" si="11"/>
        <v>8092.68</v>
      </c>
      <c r="I226" s="12">
        <f t="shared" si="11"/>
        <v>1945.8135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19</v>
      </c>
      <c r="J227" s="11"/>
      <c r="K227" s="13">
        <f>COUNTA(C194:L224)-4</f>
        <v>145</v>
      </c>
      <c r="L227" s="11" t="s">
        <v>20</v>
      </c>
      <c r="M227" s="2"/>
    </row>
    <row r="228" spans="1:13" ht="16.5" thickBot="1">
      <c r="A228" s="14">
        <v>1958</v>
      </c>
      <c r="B228" s="14" t="s">
        <v>21</v>
      </c>
      <c r="C228" s="14"/>
      <c r="D228" s="15">
        <f>SUM(C225:L225)</f>
        <v>16622</v>
      </c>
      <c r="E228" s="16" t="s">
        <v>17</v>
      </c>
      <c r="F228" s="16"/>
      <c r="G228" s="15">
        <f>D228*1.9835-1</f>
        <v>32968.737000000001</v>
      </c>
      <c r="H228" s="16" t="s">
        <v>22</v>
      </c>
      <c r="I228" s="14" t="s">
        <v>23</v>
      </c>
      <c r="J228" s="14"/>
      <c r="K228" s="17">
        <v>166</v>
      </c>
      <c r="L228" s="14" t="s">
        <v>20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>
      <c r="A230" t="s">
        <v>1</v>
      </c>
      <c r="F230" t="s">
        <v>2</v>
      </c>
      <c r="H230" t="s">
        <v>3</v>
      </c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1959</v>
      </c>
      <c r="B232" s="5">
        <v>1</v>
      </c>
      <c r="C232" s="6"/>
      <c r="D232" s="6"/>
      <c r="E232" s="6"/>
      <c r="F232" s="6">
        <v>40</v>
      </c>
      <c r="G232" s="6">
        <v>108</v>
      </c>
      <c r="H232" s="6">
        <v>270</v>
      </c>
      <c r="I232" s="6">
        <v>148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>
        <v>40</v>
      </c>
      <c r="G233" s="6">
        <v>110</v>
      </c>
      <c r="H233" s="6">
        <v>270</v>
      </c>
      <c r="I233" s="6">
        <v>125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>
        <v>40</v>
      </c>
      <c r="G234" s="6">
        <v>108</v>
      </c>
      <c r="H234" s="6">
        <v>270</v>
      </c>
      <c r="I234" s="6">
        <v>108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>
        <v>40</v>
      </c>
      <c r="G235" s="6">
        <v>114</v>
      </c>
      <c r="H235" s="6">
        <v>280</v>
      </c>
      <c r="I235" s="6">
        <v>108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>
        <v>40</v>
      </c>
      <c r="G236" s="6">
        <v>116</v>
      </c>
      <c r="H236" s="6">
        <v>287</v>
      </c>
      <c r="I236" s="6">
        <v>108</v>
      </c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>
        <v>40</v>
      </c>
      <c r="G237" s="6">
        <v>114</v>
      </c>
      <c r="H237" s="6">
        <v>283</v>
      </c>
      <c r="I237" s="6">
        <v>108</v>
      </c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>
        <v>40</v>
      </c>
      <c r="G238" s="6">
        <v>129</v>
      </c>
      <c r="H238" s="6">
        <v>287</v>
      </c>
      <c r="I238" s="6">
        <v>109</v>
      </c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>
        <v>39</v>
      </c>
      <c r="G239" s="6">
        <v>132</v>
      </c>
      <c r="H239" s="6">
        <v>283</v>
      </c>
      <c r="I239" s="6">
        <v>82</v>
      </c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>
        <v>40</v>
      </c>
      <c r="G240" s="6">
        <v>128</v>
      </c>
      <c r="H240" s="6">
        <v>278</v>
      </c>
      <c r="I240" s="6">
        <v>68</v>
      </c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>
        <v>16</v>
      </c>
      <c r="G241" s="6">
        <v>160</v>
      </c>
      <c r="H241" s="6">
        <v>258</v>
      </c>
      <c r="I241" s="6">
        <v>66</v>
      </c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>
        <v>183</v>
      </c>
      <c r="H242" s="6">
        <v>244</v>
      </c>
      <c r="I242" s="6">
        <v>66</v>
      </c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>
        <v>19</v>
      </c>
      <c r="F243" s="6"/>
      <c r="G243" s="6">
        <v>180</v>
      </c>
      <c r="H243" s="6">
        <v>244</v>
      </c>
      <c r="I243" s="6">
        <v>65</v>
      </c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>
        <v>129</v>
      </c>
      <c r="F244" s="6"/>
      <c r="G244" s="6">
        <v>207</v>
      </c>
      <c r="H244" s="6">
        <v>244</v>
      </c>
      <c r="I244" s="6">
        <v>60</v>
      </c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>
        <v>191</v>
      </c>
      <c r="F245" s="6"/>
      <c r="G245" s="6">
        <v>218</v>
      </c>
      <c r="H245" s="6">
        <v>240</v>
      </c>
      <c r="I245" s="6">
        <v>63</v>
      </c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>
        <v>86</v>
      </c>
      <c r="F246" s="6"/>
      <c r="G246" s="6">
        <v>245</v>
      </c>
      <c r="H246" s="6">
        <v>240</v>
      </c>
      <c r="I246" s="6">
        <v>66</v>
      </c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>
        <v>25</v>
      </c>
      <c r="G247" s="6">
        <v>263</v>
      </c>
      <c r="H247" s="6">
        <v>240</v>
      </c>
      <c r="I247" s="6">
        <v>66</v>
      </c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48</v>
      </c>
      <c r="G248" s="6">
        <v>259</v>
      </c>
      <c r="H248" s="6">
        <v>240</v>
      </c>
      <c r="I248" s="6">
        <v>65</v>
      </c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59</v>
      </c>
      <c r="G249" s="6">
        <v>267</v>
      </c>
      <c r="H249" s="6">
        <v>244</v>
      </c>
      <c r="I249" s="6">
        <v>66</v>
      </c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64</v>
      </c>
      <c r="G250" s="6">
        <v>252</v>
      </c>
      <c r="H250" s="6">
        <v>252</v>
      </c>
      <c r="I250" s="6">
        <v>65</v>
      </c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64</v>
      </c>
      <c r="G251" s="6">
        <v>244</v>
      </c>
      <c r="H251" s="6">
        <v>242</v>
      </c>
      <c r="I251" s="6">
        <v>66</v>
      </c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>
        <v>20</v>
      </c>
      <c r="F252" s="6">
        <v>64</v>
      </c>
      <c r="G252" s="6">
        <v>257</v>
      </c>
      <c r="H252" s="6">
        <v>196</v>
      </c>
      <c r="I252" s="6">
        <v>66</v>
      </c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>
        <v>39</v>
      </c>
      <c r="F253" s="6">
        <v>64</v>
      </c>
      <c r="G253" s="6">
        <v>249</v>
      </c>
      <c r="H253" s="6">
        <v>196</v>
      </c>
      <c r="I253" s="6">
        <v>66</v>
      </c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>
        <v>40</v>
      </c>
      <c r="F254" s="6">
        <v>64</v>
      </c>
      <c r="G254" s="6">
        <v>256</v>
      </c>
      <c r="H254" s="6">
        <v>193</v>
      </c>
      <c r="I254" s="6">
        <v>66</v>
      </c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>
        <v>40</v>
      </c>
      <c r="F255" s="6">
        <v>64</v>
      </c>
      <c r="G255" s="6">
        <v>253</v>
      </c>
      <c r="H255" s="6">
        <v>193</v>
      </c>
      <c r="I255" s="6">
        <v>66</v>
      </c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>
        <v>40</v>
      </c>
      <c r="F256" s="6">
        <v>80</v>
      </c>
      <c r="G256" s="6">
        <v>256</v>
      </c>
      <c r="H256" s="6">
        <v>196</v>
      </c>
      <c r="I256" s="6">
        <v>66</v>
      </c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>
        <v>42</v>
      </c>
      <c r="F257" s="6">
        <v>102</v>
      </c>
      <c r="G257" s="6">
        <v>253</v>
      </c>
      <c r="H257" s="6">
        <v>193</v>
      </c>
      <c r="I257" s="6">
        <v>68</v>
      </c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>
        <v>41</v>
      </c>
      <c r="F258" s="6">
        <v>114</v>
      </c>
      <c r="G258" s="6">
        <v>246</v>
      </c>
      <c r="H258" s="6">
        <v>193</v>
      </c>
      <c r="I258" s="6">
        <v>68</v>
      </c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>
        <v>42</v>
      </c>
      <c r="F259" s="6">
        <v>116</v>
      </c>
      <c r="G259" s="6">
        <v>249</v>
      </c>
      <c r="H259" s="6">
        <v>184</v>
      </c>
      <c r="I259" s="6">
        <v>66</v>
      </c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>
        <v>42</v>
      </c>
      <c r="F260" s="6">
        <v>110</v>
      </c>
      <c r="G260" s="6">
        <v>272</v>
      </c>
      <c r="H260" s="6">
        <v>174</v>
      </c>
      <c r="I260" s="6">
        <v>24</v>
      </c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>
        <v>41</v>
      </c>
      <c r="F261" s="6">
        <v>108</v>
      </c>
      <c r="G261" s="6">
        <v>278</v>
      </c>
      <c r="H261" s="6">
        <v>174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>
        <v>42</v>
      </c>
      <c r="F262" s="8" t="s">
        <v>16</v>
      </c>
      <c r="G262" s="6">
        <v>278</v>
      </c>
      <c r="H262" s="7">
        <v>161</v>
      </c>
      <c r="I262" s="9" t="s">
        <v>16</v>
      </c>
      <c r="J262" s="10"/>
      <c r="K262" s="10"/>
      <c r="L262" s="5"/>
      <c r="M262" s="2"/>
    </row>
    <row r="263" spans="1:13" ht="15.75">
      <c r="A263" s="2" t="s">
        <v>17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854</v>
      </c>
      <c r="F263" s="11">
        <f t="shared" si="12"/>
        <v>1521</v>
      </c>
      <c r="G263" s="11">
        <f t="shared" si="12"/>
        <v>6384</v>
      </c>
      <c r="H263" s="11">
        <f t="shared" si="12"/>
        <v>7249</v>
      </c>
      <c r="I263" s="11">
        <f t="shared" si="12"/>
        <v>2234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18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1693.9090000000001</v>
      </c>
      <c r="F264" s="12">
        <f t="shared" si="13"/>
        <v>3016.9034999999999</v>
      </c>
      <c r="G264" s="12">
        <f t="shared" si="13"/>
        <v>12662.664000000001</v>
      </c>
      <c r="H264" s="12">
        <f t="shared" si="13"/>
        <v>14378.3915</v>
      </c>
      <c r="I264" s="12">
        <f t="shared" si="13"/>
        <v>4431.1390000000001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19</v>
      </c>
      <c r="J265" s="11"/>
      <c r="K265" s="13">
        <f>COUNTA(C232:L262)-4</f>
        <v>130</v>
      </c>
      <c r="L265" s="11" t="s">
        <v>20</v>
      </c>
      <c r="M265" s="2"/>
    </row>
    <row r="266" spans="1:13" ht="16.5" thickBot="1">
      <c r="A266" s="14">
        <v>1959</v>
      </c>
      <c r="B266" s="14" t="s">
        <v>21</v>
      </c>
      <c r="C266" s="14"/>
      <c r="D266" s="15">
        <f>SUM(C263:L263)</f>
        <v>18242</v>
      </c>
      <c r="E266" s="16" t="s">
        <v>17</v>
      </c>
      <c r="F266" s="16"/>
      <c r="G266" s="15">
        <f>D266*1.9835-1</f>
        <v>36182.006999999998</v>
      </c>
      <c r="H266" s="16" t="s">
        <v>22</v>
      </c>
      <c r="I266" s="14" t="s">
        <v>23</v>
      </c>
      <c r="J266" s="14"/>
      <c r="K266" s="17">
        <v>140</v>
      </c>
      <c r="L266" s="14" t="s">
        <v>20</v>
      </c>
      <c r="M266" s="2"/>
    </row>
  </sheetData>
  <phoneticPr fontId="5" type="noConversion"/>
  <pageMargins left="1" right="0" top="0.5" bottom="0" header="0.5" footer="0.5"/>
  <pageSetup scale="60" orientation="portrait" r:id="rId1"/>
  <headerFooter alignWithMargins="0"/>
  <rowBreaks count="4" manualBreakCount="4">
    <brk id="38" max="16383" man="1"/>
    <brk id="114" max="16383" man="1"/>
    <brk id="190" max="16383" man="1"/>
    <brk id="26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indexed="10"/>
  </sheetPr>
  <dimension ref="A1:M380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1" t="s">
        <v>162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 t="s">
        <v>2</v>
      </c>
      <c r="F2" s="2"/>
      <c r="G2" s="2" t="s">
        <v>3</v>
      </c>
      <c r="H2" s="2"/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1960</v>
      </c>
      <c r="B4" s="5">
        <v>1</v>
      </c>
      <c r="C4" s="6"/>
      <c r="D4" s="6"/>
      <c r="E4" s="6"/>
      <c r="F4" s="6"/>
      <c r="G4" s="6">
        <v>54</v>
      </c>
      <c r="H4" s="6">
        <v>496</v>
      </c>
      <c r="I4" s="6">
        <v>44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69</v>
      </c>
      <c r="H5" s="6">
        <v>543</v>
      </c>
      <c r="I5" s="6">
        <v>38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74</v>
      </c>
      <c r="H6" s="6">
        <v>563</v>
      </c>
      <c r="I6" s="6">
        <v>37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89</v>
      </c>
      <c r="H7" s="6">
        <v>563</v>
      </c>
      <c r="I7" s="6">
        <v>33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96</v>
      </c>
      <c r="H8" s="6">
        <v>563</v>
      </c>
      <c r="I8" s="6">
        <v>32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44</v>
      </c>
      <c r="G9" s="6">
        <v>96</v>
      </c>
      <c r="H9" s="6">
        <v>572</v>
      </c>
      <c r="I9" s="6">
        <v>45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54</v>
      </c>
      <c r="G10" s="6">
        <v>96</v>
      </c>
      <c r="H10" s="6">
        <v>572</v>
      </c>
      <c r="I10" s="6">
        <v>59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53</v>
      </c>
      <c r="G11" s="6">
        <v>104</v>
      </c>
      <c r="H11" s="6">
        <v>525</v>
      </c>
      <c r="I11" s="6">
        <v>62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54</v>
      </c>
      <c r="G12" s="6">
        <v>108</v>
      </c>
      <c r="H12" s="6">
        <v>495</v>
      </c>
      <c r="I12" s="6">
        <v>62</v>
      </c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56</v>
      </c>
      <c r="G13" s="6">
        <v>110</v>
      </c>
      <c r="H13" s="6">
        <v>487</v>
      </c>
      <c r="I13" s="6">
        <v>62</v>
      </c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58</v>
      </c>
      <c r="G14" s="6">
        <v>111</v>
      </c>
      <c r="H14" s="6">
        <v>410</v>
      </c>
      <c r="I14" s="6">
        <v>62</v>
      </c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>
        <v>56</v>
      </c>
      <c r="G15" s="6">
        <v>111</v>
      </c>
      <c r="H15" s="6">
        <v>268</v>
      </c>
      <c r="I15" s="6">
        <v>62</v>
      </c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>
        <v>56</v>
      </c>
      <c r="G16" s="6">
        <v>128</v>
      </c>
      <c r="H16" s="6">
        <v>209</v>
      </c>
      <c r="I16" s="6">
        <v>85</v>
      </c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>
        <v>52</v>
      </c>
      <c r="G17" s="6">
        <v>185</v>
      </c>
      <c r="H17" s="6">
        <v>194</v>
      </c>
      <c r="I17" s="6">
        <v>101</v>
      </c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>
        <v>50</v>
      </c>
      <c r="G18" s="6">
        <v>218</v>
      </c>
      <c r="H18" s="6">
        <v>188</v>
      </c>
      <c r="I18" s="6">
        <v>101</v>
      </c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>
        <v>47</v>
      </c>
      <c r="G19" s="6">
        <v>227</v>
      </c>
      <c r="H19" s="6">
        <v>185</v>
      </c>
      <c r="I19" s="6">
        <v>102</v>
      </c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>
        <v>38</v>
      </c>
      <c r="G20" s="6">
        <v>227</v>
      </c>
      <c r="H20" s="6">
        <v>134</v>
      </c>
      <c r="I20" s="6">
        <v>90</v>
      </c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>
        <v>38</v>
      </c>
      <c r="G21" s="6">
        <v>230</v>
      </c>
      <c r="H21" s="6">
        <v>72</v>
      </c>
      <c r="I21" s="6">
        <v>92</v>
      </c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>
        <v>45</v>
      </c>
      <c r="G22" s="6">
        <v>295</v>
      </c>
      <c r="H22" s="6">
        <v>72</v>
      </c>
      <c r="I22" s="6">
        <v>90</v>
      </c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>
        <v>48</v>
      </c>
      <c r="G23" s="6">
        <v>318</v>
      </c>
      <c r="H23" s="6">
        <v>79</v>
      </c>
      <c r="I23" s="6">
        <v>100</v>
      </c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>
        <v>46</v>
      </c>
      <c r="G24" s="6">
        <v>318</v>
      </c>
      <c r="H24" s="6">
        <v>85</v>
      </c>
      <c r="I24" s="6">
        <v>100</v>
      </c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>
        <v>47</v>
      </c>
      <c r="G25" s="6">
        <v>310</v>
      </c>
      <c r="H25" s="6">
        <v>103</v>
      </c>
      <c r="I25" s="6">
        <v>100</v>
      </c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>
        <v>47</v>
      </c>
      <c r="G26" s="6">
        <v>320</v>
      </c>
      <c r="H26" s="6">
        <v>122</v>
      </c>
      <c r="I26" s="6">
        <v>100</v>
      </c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52</v>
      </c>
      <c r="G27" s="6">
        <v>332</v>
      </c>
      <c r="H27" s="6">
        <v>136</v>
      </c>
      <c r="I27" s="6">
        <v>100</v>
      </c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53</v>
      </c>
      <c r="G28" s="6">
        <v>395</v>
      </c>
      <c r="H28" s="6">
        <v>130</v>
      </c>
      <c r="I28" s="6">
        <v>100</v>
      </c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54</v>
      </c>
      <c r="G29" s="6">
        <v>399</v>
      </c>
      <c r="H29" s="6">
        <v>88</v>
      </c>
      <c r="I29" s="6">
        <v>38</v>
      </c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54</v>
      </c>
      <c r="G30" s="6">
        <v>384</v>
      </c>
      <c r="H30" s="6">
        <v>111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54</v>
      </c>
      <c r="G31" s="6">
        <v>376</v>
      </c>
      <c r="H31" s="6">
        <v>99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54</v>
      </c>
      <c r="G32" s="6">
        <v>414</v>
      </c>
      <c r="H32" s="6">
        <v>71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54</v>
      </c>
      <c r="G33" s="6">
        <v>406</v>
      </c>
      <c r="H33" s="6">
        <v>52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414</v>
      </c>
      <c r="H34" s="7">
        <v>50</v>
      </c>
      <c r="I34" s="9" t="s">
        <v>16</v>
      </c>
      <c r="J34" s="10"/>
      <c r="K34" s="9" t="s">
        <v>16</v>
      </c>
      <c r="L34" s="5"/>
      <c r="M34" s="2"/>
    </row>
    <row r="35" spans="1:13" ht="15.75">
      <c r="A35" s="2" t="s">
        <v>17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0</v>
      </c>
      <c r="F35" s="11">
        <f t="shared" si="0"/>
        <v>1264</v>
      </c>
      <c r="G35" s="11">
        <f t="shared" si="0"/>
        <v>7014</v>
      </c>
      <c r="H35" s="11">
        <f t="shared" si="0"/>
        <v>8237</v>
      </c>
      <c r="I35" s="11">
        <f t="shared" si="0"/>
        <v>1897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18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0</v>
      </c>
      <c r="F36" s="12">
        <f t="shared" si="1"/>
        <v>2507.1440000000002</v>
      </c>
      <c r="G36" s="12">
        <f t="shared" si="1"/>
        <v>13912.269</v>
      </c>
      <c r="H36" s="12">
        <f t="shared" si="1"/>
        <v>16338.0895</v>
      </c>
      <c r="I36" s="12">
        <f t="shared" si="1"/>
        <v>3762.6995000000002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19</v>
      </c>
      <c r="J37" s="11"/>
      <c r="K37" s="13">
        <f>COUNTA(C4:L34)-4</f>
        <v>113</v>
      </c>
      <c r="L37" s="11" t="s">
        <v>20</v>
      </c>
      <c r="M37" s="2"/>
    </row>
    <row r="38" spans="1:13" ht="16.5" thickBot="1">
      <c r="A38" s="14">
        <v>1960</v>
      </c>
      <c r="B38" s="14" t="s">
        <v>21</v>
      </c>
      <c r="C38" s="14"/>
      <c r="D38" s="15">
        <f>SUM(C35:J35)</f>
        <v>18412</v>
      </c>
      <c r="E38" s="16" t="s">
        <v>17</v>
      </c>
      <c r="F38" s="16"/>
      <c r="G38" s="15">
        <f>D38*1.9835</f>
        <v>36520.201999999997</v>
      </c>
      <c r="H38" s="16" t="s">
        <v>22</v>
      </c>
      <c r="I38" s="14" t="s">
        <v>23</v>
      </c>
      <c r="J38" s="14"/>
      <c r="K38" s="17">
        <v>113</v>
      </c>
      <c r="L38" s="14" t="s">
        <v>20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>
      <c r="A40" t="s">
        <v>1</v>
      </c>
      <c r="F40" t="s">
        <v>2</v>
      </c>
      <c r="H40" t="s">
        <v>3</v>
      </c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1961</v>
      </c>
      <c r="B42" s="5">
        <v>1</v>
      </c>
      <c r="C42" s="6"/>
      <c r="D42" s="6"/>
      <c r="E42" s="6">
        <v>61</v>
      </c>
      <c r="F42" s="6">
        <v>34</v>
      </c>
      <c r="G42" s="6">
        <v>95</v>
      </c>
      <c r="H42" s="6">
        <v>338</v>
      </c>
      <c r="I42" s="6">
        <v>158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>
        <v>61</v>
      </c>
      <c r="F43" s="6">
        <v>36</v>
      </c>
      <c r="G43" s="6">
        <v>114</v>
      </c>
      <c r="H43" s="6">
        <v>388</v>
      </c>
      <c r="I43" s="6">
        <v>195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>
        <v>57</v>
      </c>
      <c r="F44" s="6">
        <v>35</v>
      </c>
      <c r="G44" s="6">
        <v>114</v>
      </c>
      <c r="H44" s="6">
        <v>410</v>
      </c>
      <c r="I44" s="6">
        <v>230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>
        <v>61</v>
      </c>
      <c r="F45" s="6">
        <v>33</v>
      </c>
      <c r="G45" s="6">
        <v>149</v>
      </c>
      <c r="H45" s="6">
        <v>410</v>
      </c>
      <c r="I45" s="6">
        <v>181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>
        <v>67</v>
      </c>
      <c r="F46" s="6">
        <v>26</v>
      </c>
      <c r="G46" s="6">
        <v>165</v>
      </c>
      <c r="H46" s="6">
        <v>410</v>
      </c>
      <c r="I46" s="6">
        <v>142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>
        <v>69</v>
      </c>
      <c r="F47" s="6">
        <v>22</v>
      </c>
      <c r="G47" s="6">
        <v>164</v>
      </c>
      <c r="H47" s="6">
        <v>410</v>
      </c>
      <c r="I47" s="6">
        <v>136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>
        <v>68</v>
      </c>
      <c r="F48" s="6">
        <v>20</v>
      </c>
      <c r="G48" s="6">
        <v>292</v>
      </c>
      <c r="H48" s="6">
        <v>405</v>
      </c>
      <c r="I48" s="6">
        <v>142</v>
      </c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>
        <v>90</v>
      </c>
      <c r="F49" s="6">
        <v>20</v>
      </c>
      <c r="G49" s="6">
        <v>364</v>
      </c>
      <c r="H49" s="6">
        <v>514</v>
      </c>
      <c r="I49" s="6">
        <v>131</v>
      </c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>
        <v>96</v>
      </c>
      <c r="F50" s="6">
        <v>21</v>
      </c>
      <c r="G50" s="6">
        <v>364</v>
      </c>
      <c r="H50" s="6">
        <v>555</v>
      </c>
      <c r="I50" s="6">
        <v>116</v>
      </c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>
        <v>94</v>
      </c>
      <c r="F51" s="6">
        <v>22</v>
      </c>
      <c r="G51" s="6">
        <v>450</v>
      </c>
      <c r="H51" s="6">
        <v>541</v>
      </c>
      <c r="I51" s="6">
        <v>93</v>
      </c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>
        <v>94</v>
      </c>
      <c r="F52" s="6">
        <v>22</v>
      </c>
      <c r="G52" s="6">
        <v>485</v>
      </c>
      <c r="H52" s="6">
        <v>541</v>
      </c>
      <c r="I52" s="6">
        <v>78</v>
      </c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>
        <v>86</v>
      </c>
      <c r="F53" s="6">
        <v>22</v>
      </c>
      <c r="G53" s="6">
        <v>498</v>
      </c>
      <c r="H53" s="6">
        <v>541</v>
      </c>
      <c r="I53" s="6">
        <v>30</v>
      </c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>
        <v>84</v>
      </c>
      <c r="F54" s="6">
        <v>22</v>
      </c>
      <c r="G54" s="6">
        <v>511</v>
      </c>
      <c r="H54" s="6">
        <v>548</v>
      </c>
      <c r="I54" s="6">
        <v>26</v>
      </c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>
        <v>84</v>
      </c>
      <c r="F55" s="6">
        <v>22</v>
      </c>
      <c r="G55" s="6">
        <v>511</v>
      </c>
      <c r="H55" s="6">
        <v>439</v>
      </c>
      <c r="I55" s="6">
        <v>25</v>
      </c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>
        <v>142</v>
      </c>
      <c r="F56" s="6">
        <v>20</v>
      </c>
      <c r="G56" s="6">
        <v>492</v>
      </c>
      <c r="H56" s="6">
        <v>275</v>
      </c>
      <c r="I56" s="6">
        <v>22</v>
      </c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>
        <v>267</v>
      </c>
      <c r="F57" s="6">
        <v>21</v>
      </c>
      <c r="G57" s="6">
        <v>478</v>
      </c>
      <c r="H57" s="6">
        <v>218</v>
      </c>
      <c r="I57" s="6">
        <v>21</v>
      </c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>
        <v>316</v>
      </c>
      <c r="F58" s="6">
        <v>21</v>
      </c>
      <c r="G58" s="6">
        <v>485</v>
      </c>
      <c r="H58" s="6">
        <v>218</v>
      </c>
      <c r="I58" s="6">
        <v>21</v>
      </c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>
        <v>332</v>
      </c>
      <c r="F59" s="6">
        <v>21</v>
      </c>
      <c r="G59" s="6">
        <v>478</v>
      </c>
      <c r="H59" s="6">
        <v>218</v>
      </c>
      <c r="I59" s="6">
        <v>20</v>
      </c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>
        <v>417</v>
      </c>
      <c r="F60" s="6">
        <v>22</v>
      </c>
      <c r="G60" s="6">
        <v>492</v>
      </c>
      <c r="H60" s="6">
        <v>218</v>
      </c>
      <c r="I60" s="6">
        <v>21</v>
      </c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>
        <v>465</v>
      </c>
      <c r="F61" s="6">
        <v>22</v>
      </c>
      <c r="G61" s="6">
        <v>492</v>
      </c>
      <c r="H61" s="6">
        <v>218</v>
      </c>
      <c r="I61" s="6">
        <v>18</v>
      </c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>
        <v>450</v>
      </c>
      <c r="F62" s="6">
        <v>22</v>
      </c>
      <c r="G62" s="6">
        <v>498</v>
      </c>
      <c r="H62" s="6">
        <v>119</v>
      </c>
      <c r="I62" s="6">
        <v>12</v>
      </c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>
        <v>341</v>
      </c>
      <c r="F63" s="6">
        <v>22</v>
      </c>
      <c r="G63" s="6">
        <v>498</v>
      </c>
      <c r="H63" s="6">
        <v>71</v>
      </c>
      <c r="I63" s="6">
        <v>10</v>
      </c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>
        <v>107</v>
      </c>
      <c r="F64" s="6">
        <v>34</v>
      </c>
      <c r="G64" s="6">
        <v>471</v>
      </c>
      <c r="H64" s="6">
        <v>71</v>
      </c>
      <c r="I64" s="6">
        <v>9</v>
      </c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>
        <v>48</v>
      </c>
      <c r="F65" s="6">
        <v>41</v>
      </c>
      <c r="G65" s="6">
        <v>471</v>
      </c>
      <c r="H65" s="6">
        <v>71</v>
      </c>
      <c r="I65" s="6">
        <v>9</v>
      </c>
      <c r="J65" s="6"/>
      <c r="K65" s="6"/>
      <c r="L65" s="7"/>
      <c r="M65" s="2"/>
    </row>
    <row r="66" spans="1:13" ht="15.75">
      <c r="A66" s="2"/>
      <c r="B66" s="5">
        <v>25</v>
      </c>
      <c r="C66" s="6"/>
      <c r="D66" s="6">
        <v>32</v>
      </c>
      <c r="E66" s="6">
        <v>38</v>
      </c>
      <c r="F66" s="6">
        <v>42</v>
      </c>
      <c r="G66" s="6">
        <v>402</v>
      </c>
      <c r="H66" s="6">
        <v>71</v>
      </c>
      <c r="I66" s="6">
        <v>4</v>
      </c>
      <c r="J66" s="6"/>
      <c r="K66" s="6"/>
      <c r="L66" s="7"/>
      <c r="M66" s="2"/>
    </row>
    <row r="67" spans="1:13" ht="15.75">
      <c r="A67" s="2"/>
      <c r="B67" s="5">
        <v>26</v>
      </c>
      <c r="C67" s="6"/>
      <c r="D67" s="6">
        <v>61</v>
      </c>
      <c r="E67" s="6">
        <v>32</v>
      </c>
      <c r="F67" s="6">
        <v>46</v>
      </c>
      <c r="G67" s="6">
        <v>362</v>
      </c>
      <c r="H67" s="6">
        <v>76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>
        <v>61</v>
      </c>
      <c r="E68" s="6">
        <v>31</v>
      </c>
      <c r="F68" s="6">
        <v>46</v>
      </c>
      <c r="G68" s="6">
        <v>350</v>
      </c>
      <c r="H68" s="6">
        <v>90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>
        <v>61</v>
      </c>
      <c r="E69" s="6">
        <v>32</v>
      </c>
      <c r="F69" s="6">
        <v>46</v>
      </c>
      <c r="G69" s="6">
        <v>338</v>
      </c>
      <c r="H69" s="6">
        <v>97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>
        <v>61</v>
      </c>
      <c r="E70" s="6">
        <v>36</v>
      </c>
      <c r="F70" s="6">
        <v>46</v>
      </c>
      <c r="G70" s="6">
        <v>345</v>
      </c>
      <c r="H70" s="6">
        <v>102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>
        <v>61</v>
      </c>
      <c r="E71" s="6">
        <v>34</v>
      </c>
      <c r="F71" s="6">
        <v>46</v>
      </c>
      <c r="G71" s="6">
        <v>338</v>
      </c>
      <c r="H71" s="6">
        <v>147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>
        <v>31</v>
      </c>
      <c r="F72" s="8" t="s">
        <v>16</v>
      </c>
      <c r="G72" s="6">
        <v>345</v>
      </c>
      <c r="H72" s="7">
        <v>138</v>
      </c>
      <c r="I72" s="9" t="s">
        <v>16</v>
      </c>
      <c r="J72" s="10"/>
      <c r="K72" s="9" t="s">
        <v>16</v>
      </c>
      <c r="L72" s="5"/>
      <c r="M72" s="2"/>
    </row>
    <row r="73" spans="1:13" ht="15.75">
      <c r="A73" s="2" t="s">
        <v>17</v>
      </c>
      <c r="B73" s="2"/>
      <c r="C73" s="11">
        <f t="shared" ref="C73:L73" si="2">SUM(C42:C72)</f>
        <v>0</v>
      </c>
      <c r="D73" s="11">
        <f t="shared" si="2"/>
        <v>337</v>
      </c>
      <c r="E73" s="11">
        <f t="shared" si="2"/>
        <v>4191</v>
      </c>
      <c r="F73" s="11">
        <f t="shared" si="2"/>
        <v>875</v>
      </c>
      <c r="G73" s="11">
        <f t="shared" si="2"/>
        <v>11611</v>
      </c>
      <c r="H73" s="11">
        <f t="shared" si="2"/>
        <v>8868</v>
      </c>
      <c r="I73" s="11">
        <f t="shared" si="2"/>
        <v>1850</v>
      </c>
      <c r="J73" s="11">
        <f t="shared" si="2"/>
        <v>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18</v>
      </c>
      <c r="B74" s="2"/>
      <c r="C74" s="12">
        <f t="shared" ref="C74:L74" si="3">C73*1.9835</f>
        <v>0</v>
      </c>
      <c r="D74" s="12">
        <f t="shared" si="3"/>
        <v>668.43950000000007</v>
      </c>
      <c r="E74" s="12">
        <f t="shared" si="3"/>
        <v>8312.8485000000001</v>
      </c>
      <c r="F74" s="12">
        <f t="shared" si="3"/>
        <v>1735.5625</v>
      </c>
      <c r="G74" s="12">
        <f t="shared" si="3"/>
        <v>23030.4185</v>
      </c>
      <c r="H74" s="12">
        <f t="shared" si="3"/>
        <v>17589.678</v>
      </c>
      <c r="I74" s="12">
        <f t="shared" si="3"/>
        <v>3669.4749999999999</v>
      </c>
      <c r="J74" s="12">
        <f t="shared" si="3"/>
        <v>0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19</v>
      </c>
      <c r="J75" s="11"/>
      <c r="K75" s="13">
        <f>COUNTA(C42:L72)-4</f>
        <v>154</v>
      </c>
      <c r="L75" s="11" t="s">
        <v>20</v>
      </c>
      <c r="M75" s="2"/>
    </row>
    <row r="76" spans="1:13" ht="16.5" thickBot="1">
      <c r="A76" s="14">
        <v>1961</v>
      </c>
      <c r="B76" s="14" t="s">
        <v>21</v>
      </c>
      <c r="C76" s="14"/>
      <c r="D76" s="15">
        <f>SUM(C73:J73)</f>
        <v>27732</v>
      </c>
      <c r="E76" s="16" t="s">
        <v>17</v>
      </c>
      <c r="F76" s="16"/>
      <c r="G76" s="15">
        <f>D76*1.9835-1</f>
        <v>55005.421999999999</v>
      </c>
      <c r="H76" s="16" t="s">
        <v>22</v>
      </c>
      <c r="I76" s="14" t="s">
        <v>23</v>
      </c>
      <c r="J76" s="14"/>
      <c r="K76" s="17">
        <v>154</v>
      </c>
      <c r="L76" s="14" t="s">
        <v>20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>
      <c r="A78" t="s">
        <v>1</v>
      </c>
      <c r="F78" t="s">
        <v>2</v>
      </c>
      <c r="H78" t="s">
        <v>3</v>
      </c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1962</v>
      </c>
      <c r="B80" s="5">
        <v>1</v>
      </c>
      <c r="C80" s="6"/>
      <c r="D80" s="6"/>
      <c r="E80" s="6"/>
      <c r="F80" s="6">
        <v>64</v>
      </c>
      <c r="G80" s="6">
        <v>64</v>
      </c>
      <c r="H80" s="6">
        <v>245</v>
      </c>
      <c r="I80" s="6">
        <v>53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>
        <v>63</v>
      </c>
      <c r="G81" s="6">
        <v>62</v>
      </c>
      <c r="H81" s="6">
        <v>255</v>
      </c>
      <c r="I81" s="6">
        <v>53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>
        <v>60</v>
      </c>
      <c r="G82" s="6">
        <v>66</v>
      </c>
      <c r="H82" s="6">
        <v>252</v>
      </c>
      <c r="I82" s="6">
        <v>51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>
        <v>54</v>
      </c>
      <c r="G83" s="6">
        <v>75</v>
      </c>
      <c r="H83" s="6">
        <v>209</v>
      </c>
      <c r="I83" s="6">
        <v>33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>
        <v>45</v>
      </c>
      <c r="G84" s="6">
        <v>74</v>
      </c>
      <c r="H84" s="6">
        <v>162</v>
      </c>
      <c r="I84" s="6">
        <v>31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>
        <v>20</v>
      </c>
      <c r="G85" s="6">
        <v>73</v>
      </c>
      <c r="H85" s="6">
        <v>165</v>
      </c>
      <c r="I85" s="6">
        <v>31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>
        <v>20</v>
      </c>
      <c r="G86" s="6">
        <v>71</v>
      </c>
      <c r="H86" s="6">
        <v>140</v>
      </c>
      <c r="I86" s="6">
        <v>32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>
        <v>20</v>
      </c>
      <c r="G87" s="6">
        <v>73</v>
      </c>
      <c r="H87" s="6">
        <v>140</v>
      </c>
      <c r="I87" s="6">
        <v>32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>
        <v>19</v>
      </c>
      <c r="G88" s="6">
        <v>120</v>
      </c>
      <c r="H88" s="6">
        <v>148</v>
      </c>
      <c r="I88" s="6">
        <v>32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>
        <v>21</v>
      </c>
      <c r="G89" s="6">
        <v>181</v>
      </c>
      <c r="H89" s="6">
        <v>176</v>
      </c>
      <c r="I89" s="6">
        <v>26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>
        <v>22</v>
      </c>
      <c r="G90" s="6">
        <v>192</v>
      </c>
      <c r="H90" s="6">
        <v>184</v>
      </c>
      <c r="I90" s="6">
        <v>20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>
        <v>22</v>
      </c>
      <c r="G91" s="6">
        <v>188</v>
      </c>
      <c r="H91" s="6">
        <v>184</v>
      </c>
      <c r="I91" s="6">
        <v>20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>
        <v>20</v>
      </c>
      <c r="G92" s="6">
        <v>164</v>
      </c>
      <c r="H92" s="6">
        <v>204</v>
      </c>
      <c r="I92" s="6">
        <v>20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>
        <v>10</v>
      </c>
      <c r="F93" s="6">
        <v>13</v>
      </c>
      <c r="G93" s="6">
        <v>150</v>
      </c>
      <c r="H93" s="6">
        <v>244</v>
      </c>
      <c r="I93" s="6">
        <v>20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>
        <v>130</v>
      </c>
      <c r="F94" s="6">
        <v>26</v>
      </c>
      <c r="G94" s="6">
        <v>151</v>
      </c>
      <c r="H94" s="6">
        <v>292</v>
      </c>
      <c r="I94" s="6">
        <v>20</v>
      </c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>
        <v>124</v>
      </c>
      <c r="F95" s="6">
        <v>33</v>
      </c>
      <c r="G95" s="6">
        <v>151</v>
      </c>
      <c r="H95" s="6">
        <v>273</v>
      </c>
      <c r="I95" s="6">
        <v>20</v>
      </c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>
        <v>134</v>
      </c>
      <c r="F96" s="6">
        <v>34</v>
      </c>
      <c r="G96" s="6">
        <v>151</v>
      </c>
      <c r="H96" s="6">
        <v>265</v>
      </c>
      <c r="I96" s="6">
        <v>8</v>
      </c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>
        <v>138</v>
      </c>
      <c r="F97" s="6">
        <v>60</v>
      </c>
      <c r="G97" s="6">
        <v>146</v>
      </c>
      <c r="H97" s="6">
        <v>265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>
        <v>93</v>
      </c>
      <c r="F98" s="6">
        <v>76</v>
      </c>
      <c r="G98" s="6">
        <v>120</v>
      </c>
      <c r="H98" s="6">
        <v>265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>
        <v>47</v>
      </c>
      <c r="F99" s="6">
        <v>67</v>
      </c>
      <c r="G99" s="6">
        <v>114</v>
      </c>
      <c r="H99" s="6">
        <v>259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>
        <v>47</v>
      </c>
      <c r="F100" s="6">
        <v>46</v>
      </c>
      <c r="G100" s="6">
        <v>117</v>
      </c>
      <c r="H100" s="6">
        <v>253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>
        <v>57</v>
      </c>
      <c r="F101" s="6">
        <v>35</v>
      </c>
      <c r="G101" s="6">
        <v>119</v>
      </c>
      <c r="H101" s="6">
        <v>253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>
        <v>57</v>
      </c>
      <c r="F102" s="6">
        <v>26</v>
      </c>
      <c r="G102" s="6">
        <v>134</v>
      </c>
      <c r="H102" s="6">
        <v>253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>
        <v>62</v>
      </c>
      <c r="F103" s="6">
        <v>26</v>
      </c>
      <c r="G103" s="6">
        <v>158</v>
      </c>
      <c r="H103" s="6">
        <v>246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>
        <v>86</v>
      </c>
      <c r="F104" s="6">
        <v>39</v>
      </c>
      <c r="G104" s="6">
        <v>207</v>
      </c>
      <c r="H104" s="6">
        <v>240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>
        <v>97</v>
      </c>
      <c r="F105" s="6">
        <v>47</v>
      </c>
      <c r="G105" s="6">
        <v>220</v>
      </c>
      <c r="H105" s="6">
        <v>233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>
        <v>78</v>
      </c>
      <c r="F106" s="6">
        <v>46</v>
      </c>
      <c r="G106" s="6">
        <v>244</v>
      </c>
      <c r="H106" s="6">
        <v>226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>
        <v>66</v>
      </c>
      <c r="F107" s="6">
        <v>56</v>
      </c>
      <c r="G107" s="6">
        <v>250</v>
      </c>
      <c r="H107" s="6">
        <v>146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>
        <v>57</v>
      </c>
      <c r="F108" s="6">
        <v>59</v>
      </c>
      <c r="G108" s="6">
        <v>250</v>
      </c>
      <c r="H108" s="6">
        <v>100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>
        <v>60</v>
      </c>
      <c r="F109" s="6">
        <v>62</v>
      </c>
      <c r="G109" s="6">
        <v>250</v>
      </c>
      <c r="H109" s="6">
        <v>100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>
        <v>62</v>
      </c>
      <c r="F110" s="8" t="s">
        <v>16</v>
      </c>
      <c r="G110" s="6">
        <v>245</v>
      </c>
      <c r="H110" s="7">
        <v>83</v>
      </c>
      <c r="I110" s="9" t="s">
        <v>16</v>
      </c>
      <c r="J110" s="10"/>
      <c r="K110" s="9" t="s">
        <v>16</v>
      </c>
      <c r="L110" s="5"/>
      <c r="M110" s="2"/>
    </row>
    <row r="111" spans="1:13" ht="15.75">
      <c r="A111" s="2" t="s">
        <v>17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1405</v>
      </c>
      <c r="F111" s="11">
        <f t="shared" si="4"/>
        <v>1201</v>
      </c>
      <c r="G111" s="11">
        <f t="shared" si="4"/>
        <v>4580</v>
      </c>
      <c r="H111" s="11">
        <f t="shared" si="4"/>
        <v>6460</v>
      </c>
      <c r="I111" s="11">
        <f t="shared" si="4"/>
        <v>502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18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2786.8175000000001</v>
      </c>
      <c r="F112" s="12">
        <f t="shared" si="5"/>
        <v>2382.1835000000001</v>
      </c>
      <c r="G112" s="12">
        <f t="shared" si="5"/>
        <v>9084.43</v>
      </c>
      <c r="H112" s="12">
        <f t="shared" si="5"/>
        <v>12813.41</v>
      </c>
      <c r="I112" s="12">
        <f t="shared" si="5"/>
        <v>995.71699999999998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19</v>
      </c>
      <c r="J113" s="11"/>
      <c r="K113" s="13">
        <f>COUNTA(C80:L110)-4</f>
        <v>127</v>
      </c>
      <c r="L113" s="11" t="s">
        <v>20</v>
      </c>
      <c r="M113" s="2"/>
    </row>
    <row r="114" spans="1:13" ht="16.5" thickBot="1">
      <c r="A114" s="14">
        <v>1962</v>
      </c>
      <c r="B114" s="14" t="s">
        <v>21</v>
      </c>
      <c r="C114" s="14"/>
      <c r="D114" s="15">
        <f>SUM(C111:J111)</f>
        <v>14148</v>
      </c>
      <c r="E114" s="16" t="s">
        <v>17</v>
      </c>
      <c r="F114" s="16"/>
      <c r="G114" s="15">
        <f>D114*1.9835-1</f>
        <v>28061.558000000001</v>
      </c>
      <c r="H114" s="16" t="s">
        <v>22</v>
      </c>
      <c r="I114" s="14" t="s">
        <v>23</v>
      </c>
      <c r="J114" s="14"/>
      <c r="K114" s="17">
        <v>127</v>
      </c>
      <c r="L114" s="14" t="s">
        <v>20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>
      <c r="A116" t="s">
        <v>1</v>
      </c>
      <c r="F116" t="s">
        <v>2</v>
      </c>
      <c r="H116" t="s">
        <v>3</v>
      </c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1963</v>
      </c>
      <c r="B118" s="5">
        <v>1</v>
      </c>
      <c r="C118" s="6"/>
      <c r="D118" s="6"/>
      <c r="E118" s="6">
        <v>106</v>
      </c>
      <c r="F118" s="6">
        <v>196</v>
      </c>
      <c r="G118" s="6">
        <v>219</v>
      </c>
      <c r="H118" s="6">
        <v>632</v>
      </c>
      <c r="I118" s="6">
        <v>109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69</v>
      </c>
      <c r="F119" s="6">
        <v>196</v>
      </c>
      <c r="G119" s="6">
        <v>230</v>
      </c>
      <c r="H119" s="6">
        <v>627</v>
      </c>
      <c r="I119" s="6">
        <v>109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70</v>
      </c>
      <c r="F120" s="6">
        <v>196</v>
      </c>
      <c r="G120" s="6">
        <v>272</v>
      </c>
      <c r="H120" s="6">
        <v>544</v>
      </c>
      <c r="I120" s="6">
        <v>71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69</v>
      </c>
      <c r="F121" s="6">
        <v>191</v>
      </c>
      <c r="G121" s="6">
        <v>338</v>
      </c>
      <c r="H121" s="6">
        <v>591</v>
      </c>
      <c r="I121" s="6">
        <v>55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69</v>
      </c>
      <c r="F122" s="6">
        <v>188</v>
      </c>
      <c r="G122" s="6">
        <v>400</v>
      </c>
      <c r="H122" s="6">
        <v>600</v>
      </c>
      <c r="I122" s="6">
        <v>49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71</v>
      </c>
      <c r="F123" s="6">
        <v>183</v>
      </c>
      <c r="G123" s="6">
        <v>450</v>
      </c>
      <c r="H123" s="6">
        <v>591</v>
      </c>
      <c r="I123" s="6">
        <v>43</v>
      </c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72</v>
      </c>
      <c r="F124" s="6">
        <v>186</v>
      </c>
      <c r="G124" s="6">
        <v>498</v>
      </c>
      <c r="H124" s="6">
        <v>564</v>
      </c>
      <c r="I124" s="6">
        <v>39</v>
      </c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71</v>
      </c>
      <c r="F125" s="6">
        <v>199</v>
      </c>
      <c r="G125" s="6">
        <v>567</v>
      </c>
      <c r="H125" s="6">
        <v>554</v>
      </c>
      <c r="I125" s="6">
        <v>38</v>
      </c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71</v>
      </c>
      <c r="F126" s="6">
        <v>194</v>
      </c>
      <c r="G126" s="6">
        <v>670</v>
      </c>
      <c r="H126" s="6">
        <v>600</v>
      </c>
      <c r="I126" s="6">
        <v>38</v>
      </c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71</v>
      </c>
      <c r="F127" s="6">
        <v>200</v>
      </c>
      <c r="G127" s="6">
        <v>631</v>
      </c>
      <c r="H127" s="6">
        <v>609</v>
      </c>
      <c r="I127" s="6">
        <v>39</v>
      </c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72</v>
      </c>
      <c r="F128" s="6">
        <v>200</v>
      </c>
      <c r="G128" s="6">
        <v>688</v>
      </c>
      <c r="H128" s="6">
        <v>600</v>
      </c>
      <c r="I128" s="6">
        <v>37</v>
      </c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72</v>
      </c>
      <c r="F129" s="6">
        <v>202</v>
      </c>
      <c r="G129" s="6">
        <v>709</v>
      </c>
      <c r="H129" s="6">
        <v>627</v>
      </c>
      <c r="I129" s="6">
        <v>26</v>
      </c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111</v>
      </c>
      <c r="F130" s="6">
        <v>200</v>
      </c>
      <c r="G130" s="6">
        <v>713</v>
      </c>
      <c r="H130" s="6">
        <v>627</v>
      </c>
      <c r="I130" s="6">
        <v>25</v>
      </c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122</v>
      </c>
      <c r="F131" s="6">
        <v>194</v>
      </c>
      <c r="G131" s="6">
        <v>713</v>
      </c>
      <c r="H131" s="6">
        <v>627</v>
      </c>
      <c r="I131" s="6">
        <v>24</v>
      </c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120</v>
      </c>
      <c r="F132" s="6">
        <v>194</v>
      </c>
      <c r="G132" s="6">
        <v>697</v>
      </c>
      <c r="H132" s="6">
        <v>654</v>
      </c>
      <c r="I132" s="6">
        <v>24</v>
      </c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120</v>
      </c>
      <c r="F133" s="6">
        <v>191</v>
      </c>
      <c r="G133" s="6">
        <v>616</v>
      </c>
      <c r="H133" s="6">
        <v>654</v>
      </c>
      <c r="I133" s="6">
        <v>17</v>
      </c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118</v>
      </c>
      <c r="F134" s="6">
        <v>140</v>
      </c>
      <c r="G134" s="6">
        <v>572</v>
      </c>
      <c r="H134" s="6">
        <v>627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118</v>
      </c>
      <c r="F135" s="6">
        <v>121</v>
      </c>
      <c r="G135" s="6">
        <v>556</v>
      </c>
      <c r="H135" s="6">
        <v>654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117</v>
      </c>
      <c r="F136" s="6">
        <v>123</v>
      </c>
      <c r="G136" s="6">
        <v>564</v>
      </c>
      <c r="H136" s="6">
        <v>500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171</v>
      </c>
      <c r="F137" s="6">
        <v>123</v>
      </c>
      <c r="G137" s="6">
        <v>564</v>
      </c>
      <c r="H137" s="6">
        <v>275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194</v>
      </c>
      <c r="F138" s="6">
        <v>153</v>
      </c>
      <c r="G138" s="6">
        <v>564</v>
      </c>
      <c r="H138" s="6">
        <v>135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194</v>
      </c>
      <c r="F139" s="6">
        <v>163</v>
      </c>
      <c r="G139" s="6">
        <v>564</v>
      </c>
      <c r="H139" s="6">
        <v>100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194</v>
      </c>
      <c r="F140" s="6">
        <v>163</v>
      </c>
      <c r="G140" s="6">
        <v>556</v>
      </c>
      <c r="H140" s="6">
        <v>103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194</v>
      </c>
      <c r="F141" s="6">
        <v>163</v>
      </c>
      <c r="G141" s="6">
        <v>564</v>
      </c>
      <c r="H141" s="6">
        <v>104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194</v>
      </c>
      <c r="F142" s="6">
        <v>158</v>
      </c>
      <c r="G142" s="6">
        <v>572</v>
      </c>
      <c r="H142" s="6">
        <v>104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194</v>
      </c>
      <c r="F143" s="6">
        <v>186</v>
      </c>
      <c r="G143" s="6">
        <v>596</v>
      </c>
      <c r="H143" s="6">
        <v>106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>
        <v>194</v>
      </c>
      <c r="F144" s="6">
        <v>203</v>
      </c>
      <c r="G144" s="6">
        <v>596</v>
      </c>
      <c r="H144" s="6">
        <v>108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>
        <v>194</v>
      </c>
      <c r="F145" s="6">
        <v>203</v>
      </c>
      <c r="G145" s="6">
        <v>596</v>
      </c>
      <c r="H145" s="6">
        <v>109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>
        <v>48</v>
      </c>
      <c r="E146" s="6">
        <v>196</v>
      </c>
      <c r="F146" s="6">
        <v>200</v>
      </c>
      <c r="G146" s="6">
        <v>604</v>
      </c>
      <c r="H146" s="6">
        <v>108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83</v>
      </c>
      <c r="E147" s="6">
        <v>188</v>
      </c>
      <c r="F147" s="6">
        <v>197</v>
      </c>
      <c r="G147" s="6">
        <v>651</v>
      </c>
      <c r="H147" s="6">
        <v>106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>
        <v>186</v>
      </c>
      <c r="F148" s="8" t="s">
        <v>16</v>
      </c>
      <c r="G148" s="6">
        <v>639</v>
      </c>
      <c r="H148" s="7">
        <v>108</v>
      </c>
      <c r="I148" s="9" t="s">
        <v>16</v>
      </c>
      <c r="J148" s="10"/>
      <c r="K148" s="9" t="s">
        <v>16</v>
      </c>
      <c r="L148" s="5"/>
      <c r="M148" s="2"/>
    </row>
    <row r="149" spans="1:13" ht="15.75">
      <c r="A149" s="2" t="s">
        <v>17</v>
      </c>
      <c r="B149" s="2"/>
      <c r="C149" s="11">
        <f t="shared" ref="C149:L149" si="6">SUM(C118:C148)</f>
        <v>0</v>
      </c>
      <c r="D149" s="11">
        <f t="shared" si="6"/>
        <v>131</v>
      </c>
      <c r="E149" s="11">
        <f t="shared" si="6"/>
        <v>4002</v>
      </c>
      <c r="F149" s="11">
        <f t="shared" si="6"/>
        <v>5406</v>
      </c>
      <c r="G149" s="11">
        <f t="shared" si="6"/>
        <v>17169</v>
      </c>
      <c r="H149" s="11">
        <f t="shared" si="6"/>
        <v>12948</v>
      </c>
      <c r="I149" s="11">
        <f t="shared" si="6"/>
        <v>743</v>
      </c>
      <c r="J149" s="11">
        <f t="shared" si="6"/>
        <v>0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18</v>
      </c>
      <c r="B150" s="2"/>
      <c r="C150" s="12">
        <f t="shared" ref="C150:L150" si="7">C149*1.9835</f>
        <v>0</v>
      </c>
      <c r="D150" s="12">
        <f t="shared" si="7"/>
        <v>259.83850000000001</v>
      </c>
      <c r="E150" s="12">
        <f t="shared" si="7"/>
        <v>7937.9670000000006</v>
      </c>
      <c r="F150" s="12">
        <f t="shared" si="7"/>
        <v>10722.800999999999</v>
      </c>
      <c r="G150" s="12">
        <f t="shared" si="7"/>
        <v>34054.711499999998</v>
      </c>
      <c r="H150" s="12">
        <f t="shared" si="7"/>
        <v>25682.358</v>
      </c>
      <c r="I150" s="12">
        <f t="shared" si="7"/>
        <v>1473.7405000000001</v>
      </c>
      <c r="J150" s="12">
        <f t="shared" si="7"/>
        <v>0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19</v>
      </c>
      <c r="J151" s="11"/>
      <c r="K151" s="13">
        <f>COUNTA(C118:L148)-4</f>
        <v>141</v>
      </c>
      <c r="L151" s="11" t="s">
        <v>20</v>
      </c>
      <c r="M151" s="2"/>
    </row>
    <row r="152" spans="1:13" ht="16.5" thickBot="1">
      <c r="A152" s="14">
        <v>1963</v>
      </c>
      <c r="B152" s="14" t="s">
        <v>21</v>
      </c>
      <c r="C152" s="14"/>
      <c r="D152" s="15">
        <f>SUM(C149:J149)</f>
        <v>40399</v>
      </c>
      <c r="E152" s="16" t="s">
        <v>17</v>
      </c>
      <c r="F152" s="16"/>
      <c r="G152" s="15">
        <f>D152*1.9835-1</f>
        <v>80130.416500000007</v>
      </c>
      <c r="H152" s="16" t="s">
        <v>22</v>
      </c>
      <c r="I152" s="14" t="s">
        <v>23</v>
      </c>
      <c r="J152" s="14"/>
      <c r="K152" s="17">
        <v>141</v>
      </c>
      <c r="L152" s="14" t="s">
        <v>20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>
      <c r="A154" t="s">
        <v>1</v>
      </c>
      <c r="F154" t="s">
        <v>2</v>
      </c>
      <c r="H154" t="s">
        <v>3</v>
      </c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1964</v>
      </c>
      <c r="B156" s="5">
        <v>1</v>
      </c>
      <c r="C156" s="6"/>
      <c r="D156" s="6"/>
      <c r="E156" s="6"/>
      <c r="F156" s="6">
        <v>101</v>
      </c>
      <c r="G156" s="6">
        <v>166</v>
      </c>
      <c r="H156" s="6">
        <v>719</v>
      </c>
      <c r="I156" s="6">
        <v>592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>
        <v>101</v>
      </c>
      <c r="G157" s="6">
        <v>262</v>
      </c>
      <c r="H157" s="6">
        <v>719</v>
      </c>
      <c r="I157" s="6">
        <v>646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>
        <v>102</v>
      </c>
      <c r="G158" s="6">
        <v>316</v>
      </c>
      <c r="H158" s="6">
        <v>727</v>
      </c>
      <c r="I158" s="6">
        <v>651</v>
      </c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>
        <v>94</v>
      </c>
      <c r="G159" s="6">
        <v>324</v>
      </c>
      <c r="H159" s="6">
        <v>719</v>
      </c>
      <c r="I159" s="6">
        <v>497</v>
      </c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72</v>
      </c>
      <c r="G160" s="6">
        <v>334</v>
      </c>
      <c r="H160" s="6">
        <v>727</v>
      </c>
      <c r="I160" s="6">
        <v>378</v>
      </c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72</v>
      </c>
      <c r="G161" s="6">
        <v>440</v>
      </c>
      <c r="H161" s="6">
        <v>727</v>
      </c>
      <c r="I161" s="6">
        <v>378</v>
      </c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74</v>
      </c>
      <c r="G162" s="6">
        <v>537</v>
      </c>
      <c r="H162" s="6">
        <v>719</v>
      </c>
      <c r="I162" s="6">
        <v>203</v>
      </c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74</v>
      </c>
      <c r="G163" s="6">
        <v>592</v>
      </c>
      <c r="H163" s="6">
        <v>719</v>
      </c>
      <c r="I163" s="6">
        <v>89</v>
      </c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74</v>
      </c>
      <c r="G164" s="6">
        <v>592</v>
      </c>
      <c r="H164" s="6">
        <v>727</v>
      </c>
      <c r="I164" s="6">
        <v>67</v>
      </c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82</v>
      </c>
      <c r="G165" s="6">
        <v>641</v>
      </c>
      <c r="H165" s="6">
        <v>711</v>
      </c>
      <c r="I165" s="6">
        <v>62</v>
      </c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70</v>
      </c>
      <c r="G166" s="6">
        <v>695</v>
      </c>
      <c r="H166" s="6">
        <v>703</v>
      </c>
      <c r="I166" s="6">
        <v>56</v>
      </c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86</v>
      </c>
      <c r="G167" s="6">
        <v>695</v>
      </c>
      <c r="H167" s="6">
        <v>703</v>
      </c>
      <c r="I167" s="6">
        <v>55</v>
      </c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112</v>
      </c>
      <c r="G168" s="6">
        <v>704</v>
      </c>
      <c r="H168" s="6">
        <v>695</v>
      </c>
      <c r="I168" s="6">
        <v>52</v>
      </c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118</v>
      </c>
      <c r="G169" s="6">
        <v>713</v>
      </c>
      <c r="H169" s="6">
        <v>719</v>
      </c>
      <c r="I169" s="6">
        <v>37</v>
      </c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110</v>
      </c>
      <c r="G170" s="6">
        <v>704</v>
      </c>
      <c r="H170" s="6">
        <v>727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100</v>
      </c>
      <c r="G171" s="6">
        <v>695</v>
      </c>
      <c r="H171" s="6">
        <v>719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101</v>
      </c>
      <c r="G172" s="6">
        <v>695</v>
      </c>
      <c r="H172" s="6">
        <v>654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>
        <v>53</v>
      </c>
      <c r="F173" s="6">
        <v>104</v>
      </c>
      <c r="G173" s="6">
        <v>695</v>
      </c>
      <c r="H173" s="6">
        <v>486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>
        <v>88</v>
      </c>
      <c r="F174" s="6">
        <v>121</v>
      </c>
      <c r="G174" s="6">
        <v>713</v>
      </c>
      <c r="H174" s="6">
        <v>460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>
        <v>88</v>
      </c>
      <c r="F175" s="6">
        <v>83</v>
      </c>
      <c r="G175" s="6">
        <v>721</v>
      </c>
      <c r="H175" s="6">
        <v>411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>
        <v>112</v>
      </c>
      <c r="F176" s="6">
        <v>65</v>
      </c>
      <c r="G176" s="6">
        <v>729</v>
      </c>
      <c r="H176" s="6">
        <v>389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>
        <v>106</v>
      </c>
      <c r="F177" s="6">
        <v>74</v>
      </c>
      <c r="G177" s="6">
        <v>746</v>
      </c>
      <c r="H177" s="6">
        <v>353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>
        <v>104</v>
      </c>
      <c r="F178" s="6">
        <v>78</v>
      </c>
      <c r="G178" s="6">
        <v>754</v>
      </c>
      <c r="H178" s="6">
        <v>226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>
        <v>108</v>
      </c>
      <c r="F179" s="6">
        <v>87</v>
      </c>
      <c r="G179" s="6">
        <v>729</v>
      </c>
      <c r="H179" s="6">
        <v>189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>
        <v>139</v>
      </c>
      <c r="F180" s="6">
        <v>90</v>
      </c>
      <c r="G180" s="6">
        <v>746</v>
      </c>
      <c r="H180" s="6">
        <v>164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>
        <v>130</v>
      </c>
      <c r="F181" s="6">
        <v>90</v>
      </c>
      <c r="G181" s="6">
        <v>746</v>
      </c>
      <c r="H181" s="6">
        <v>184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>
        <v>129</v>
      </c>
      <c r="F182" s="6">
        <v>97</v>
      </c>
      <c r="G182" s="6">
        <v>732</v>
      </c>
      <c r="H182" s="6">
        <v>342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>
        <v>129</v>
      </c>
      <c r="F183" s="6">
        <v>102</v>
      </c>
      <c r="G183" s="6">
        <v>727</v>
      </c>
      <c r="H183" s="6">
        <v>497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>
        <v>129</v>
      </c>
      <c r="F184" s="6">
        <v>137</v>
      </c>
      <c r="G184" s="6">
        <v>727</v>
      </c>
      <c r="H184" s="6">
        <v>521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>
        <v>111</v>
      </c>
      <c r="F185" s="6">
        <v>144</v>
      </c>
      <c r="G185" s="6">
        <v>719</v>
      </c>
      <c r="H185" s="6">
        <v>515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>
        <v>102</v>
      </c>
      <c r="F186" s="8" t="s">
        <v>16</v>
      </c>
      <c r="G186" s="6">
        <v>711</v>
      </c>
      <c r="H186" s="7">
        <v>522</v>
      </c>
      <c r="I186" s="9" t="s">
        <v>16</v>
      </c>
      <c r="J186" s="10"/>
      <c r="K186" s="9" t="s">
        <v>16</v>
      </c>
      <c r="L186" s="5"/>
      <c r="M186" s="2"/>
    </row>
    <row r="187" spans="1:13" ht="15.75">
      <c r="A187" s="2" t="s">
        <v>17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1528</v>
      </c>
      <c r="F187" s="11">
        <f t="shared" si="8"/>
        <v>2815</v>
      </c>
      <c r="G187" s="11">
        <f t="shared" si="8"/>
        <v>19300</v>
      </c>
      <c r="H187" s="11">
        <f t="shared" si="8"/>
        <v>17393</v>
      </c>
      <c r="I187" s="11">
        <f t="shared" si="8"/>
        <v>3763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18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3030.788</v>
      </c>
      <c r="F188" s="12">
        <f t="shared" si="9"/>
        <v>5583.5524999999998</v>
      </c>
      <c r="G188" s="12">
        <f t="shared" si="9"/>
        <v>38281.550000000003</v>
      </c>
      <c r="H188" s="12">
        <f t="shared" si="9"/>
        <v>34499.015500000001</v>
      </c>
      <c r="I188" s="12">
        <f t="shared" si="9"/>
        <v>7463.9105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19</v>
      </c>
      <c r="J189" s="11"/>
      <c r="K189" s="13">
        <f>COUNTA(C156:L186)-4</f>
        <v>120</v>
      </c>
      <c r="L189" s="11" t="s">
        <v>20</v>
      </c>
      <c r="M189" s="2"/>
    </row>
    <row r="190" spans="1:13" ht="16.5" thickBot="1">
      <c r="A190" s="14">
        <v>1964</v>
      </c>
      <c r="B190" s="14" t="s">
        <v>21</v>
      </c>
      <c r="C190" s="14"/>
      <c r="D190" s="15">
        <f>SUM(C187:J187)</f>
        <v>44799</v>
      </c>
      <c r="E190" s="16" t="s">
        <v>17</v>
      </c>
      <c r="F190" s="16"/>
      <c r="G190" s="15">
        <f>D190*1.9835-1</f>
        <v>88857.816500000001</v>
      </c>
      <c r="H190" s="16" t="s">
        <v>22</v>
      </c>
      <c r="I190" s="14" t="s">
        <v>23</v>
      </c>
      <c r="J190" s="14"/>
      <c r="K190" s="17">
        <v>120</v>
      </c>
      <c r="L190" s="14" t="s">
        <v>20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>
      <c r="A192" t="s">
        <v>1</v>
      </c>
      <c r="F192" t="s">
        <v>2</v>
      </c>
      <c r="H192" t="s">
        <v>3</v>
      </c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1965</v>
      </c>
      <c r="B194" s="5">
        <v>1</v>
      </c>
      <c r="C194" s="6"/>
      <c r="D194" s="6"/>
      <c r="E194" s="6"/>
      <c r="F194" s="6"/>
      <c r="G194" s="6">
        <v>109</v>
      </c>
      <c r="H194" s="6">
        <v>452</v>
      </c>
      <c r="I194" s="6">
        <v>112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118</v>
      </c>
      <c r="H195" s="6">
        <v>482</v>
      </c>
      <c r="I195" s="6">
        <v>114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119</v>
      </c>
      <c r="H196" s="6">
        <v>496</v>
      </c>
      <c r="I196" s="6">
        <v>116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>
        <v>50</v>
      </c>
      <c r="G197" s="6">
        <v>124</v>
      </c>
      <c r="H197" s="6">
        <v>503</v>
      </c>
      <c r="I197" s="6">
        <v>60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>
        <v>108</v>
      </c>
      <c r="G198" s="6">
        <v>124</v>
      </c>
      <c r="H198" s="6">
        <v>517</v>
      </c>
      <c r="I198" s="6">
        <v>22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>
        <v>114</v>
      </c>
      <c r="G199" s="6">
        <v>139</v>
      </c>
      <c r="H199" s="6">
        <v>562</v>
      </c>
      <c r="I199" s="6">
        <v>20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>
        <v>116</v>
      </c>
      <c r="G200" s="6">
        <v>210</v>
      </c>
      <c r="H200" s="6">
        <v>581</v>
      </c>
      <c r="I200" s="6">
        <v>8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>
        <v>86</v>
      </c>
      <c r="G201" s="6">
        <v>239</v>
      </c>
      <c r="H201" s="6">
        <v>610</v>
      </c>
      <c r="I201" s="6"/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>
        <v>84</v>
      </c>
      <c r="G202" s="6">
        <v>298</v>
      </c>
      <c r="H202" s="6">
        <v>618</v>
      </c>
      <c r="I202" s="6"/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>
        <v>88</v>
      </c>
      <c r="G203" s="6">
        <v>323</v>
      </c>
      <c r="H203" s="6">
        <v>627</v>
      </c>
      <c r="I203" s="6"/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>
        <v>92</v>
      </c>
      <c r="G204" s="6">
        <v>323</v>
      </c>
      <c r="H204" s="6">
        <v>614</v>
      </c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>
        <v>71</v>
      </c>
      <c r="G205" s="6">
        <v>333</v>
      </c>
      <c r="H205" s="6">
        <v>620</v>
      </c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>
        <v>66</v>
      </c>
      <c r="G206" s="6">
        <v>377</v>
      </c>
      <c r="H206" s="6">
        <v>634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>
        <v>68</v>
      </c>
      <c r="G207" s="6">
        <v>418</v>
      </c>
      <c r="H207" s="6">
        <v>620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>
        <v>164</v>
      </c>
      <c r="G208" s="6">
        <v>426</v>
      </c>
      <c r="H208" s="6">
        <v>620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>
        <v>204</v>
      </c>
      <c r="G209" s="6">
        <v>438</v>
      </c>
      <c r="H209" s="6">
        <v>634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>
        <v>204</v>
      </c>
      <c r="G210" s="6">
        <v>450</v>
      </c>
      <c r="H210" s="6">
        <v>627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>
        <v>210</v>
      </c>
      <c r="G211" s="6">
        <v>470</v>
      </c>
      <c r="H211" s="6">
        <v>607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>
        <v>213</v>
      </c>
      <c r="G212" s="6">
        <v>476</v>
      </c>
      <c r="H212" s="6">
        <v>586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>
        <v>218</v>
      </c>
      <c r="G213" s="6">
        <v>500</v>
      </c>
      <c r="H213" s="6">
        <v>535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218</v>
      </c>
      <c r="G214" s="6">
        <v>517</v>
      </c>
      <c r="H214" s="6">
        <v>503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216</v>
      </c>
      <c r="G215" s="6">
        <v>543</v>
      </c>
      <c r="H215" s="6">
        <v>496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210</v>
      </c>
      <c r="G216" s="6">
        <v>536</v>
      </c>
      <c r="H216" s="6">
        <v>489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204</v>
      </c>
      <c r="G217" s="6">
        <v>543</v>
      </c>
      <c r="H217" s="6">
        <v>489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138</v>
      </c>
      <c r="G218" s="6">
        <v>550</v>
      </c>
      <c r="H218" s="6">
        <v>510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112</v>
      </c>
      <c r="G219" s="6">
        <v>536</v>
      </c>
      <c r="H219" s="6">
        <v>496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112</v>
      </c>
      <c r="G220" s="6">
        <v>524</v>
      </c>
      <c r="H220" s="6">
        <v>270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108</v>
      </c>
      <c r="G221" s="6">
        <v>482</v>
      </c>
      <c r="H221" s="6">
        <v>134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100</v>
      </c>
      <c r="G222" s="6">
        <v>459</v>
      </c>
      <c r="H222" s="6">
        <v>114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108</v>
      </c>
      <c r="G223" s="6">
        <v>452</v>
      </c>
      <c r="H223" s="6">
        <v>112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452</v>
      </c>
      <c r="H224" s="7">
        <v>112</v>
      </c>
      <c r="I224" s="9" t="s">
        <v>16</v>
      </c>
      <c r="J224" s="10"/>
      <c r="K224" s="9" t="s">
        <v>16</v>
      </c>
      <c r="L224" s="5"/>
      <c r="M224" s="2"/>
    </row>
    <row r="225" spans="1:13" ht="15.75">
      <c r="A225" s="2" t="s">
        <v>17</v>
      </c>
      <c r="B225" s="2"/>
      <c r="C225" s="11">
        <f t="shared" ref="C225:L225" si="10">SUM(C194:C224)</f>
        <v>0</v>
      </c>
      <c r="D225" s="11">
        <f t="shared" si="10"/>
        <v>0</v>
      </c>
      <c r="E225" s="11">
        <f t="shared" si="10"/>
        <v>0</v>
      </c>
      <c r="F225" s="11">
        <f t="shared" si="10"/>
        <v>3682</v>
      </c>
      <c r="G225" s="11">
        <f t="shared" si="10"/>
        <v>11608</v>
      </c>
      <c r="H225" s="11">
        <f t="shared" si="10"/>
        <v>15270</v>
      </c>
      <c r="I225" s="11">
        <f t="shared" si="10"/>
        <v>452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18</v>
      </c>
      <c r="B226" s="2"/>
      <c r="C226" s="12">
        <f t="shared" ref="C226:L226" si="11">C225*1.9835</f>
        <v>0</v>
      </c>
      <c r="D226" s="12">
        <f t="shared" si="11"/>
        <v>0</v>
      </c>
      <c r="E226" s="12">
        <f t="shared" si="11"/>
        <v>0</v>
      </c>
      <c r="F226" s="12">
        <f t="shared" si="11"/>
        <v>7303.2470000000003</v>
      </c>
      <c r="G226" s="12">
        <f t="shared" si="11"/>
        <v>23024.468000000001</v>
      </c>
      <c r="H226" s="12">
        <f t="shared" si="11"/>
        <v>30288.045000000002</v>
      </c>
      <c r="I226" s="12">
        <f t="shared" si="11"/>
        <v>896.54200000000003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19</v>
      </c>
      <c r="J227" s="11"/>
      <c r="K227" s="13">
        <f>COUNTA(C194:L224)-4</f>
        <v>96</v>
      </c>
      <c r="L227" s="11" t="s">
        <v>20</v>
      </c>
      <c r="M227" s="2"/>
    </row>
    <row r="228" spans="1:13" ht="16.5" thickBot="1">
      <c r="A228" s="14">
        <v>1965</v>
      </c>
      <c r="B228" s="14" t="s">
        <v>21</v>
      </c>
      <c r="C228" s="14"/>
      <c r="D228" s="15">
        <f>SUM(C225:J225)</f>
        <v>31012</v>
      </c>
      <c r="E228" s="16" t="s">
        <v>17</v>
      </c>
      <c r="F228" s="16"/>
      <c r="G228" s="15">
        <f>D228*1.9835-1</f>
        <v>61511.302000000003</v>
      </c>
      <c r="H228" s="16" t="s">
        <v>22</v>
      </c>
      <c r="I228" s="14" t="s">
        <v>23</v>
      </c>
      <c r="J228" s="14"/>
      <c r="K228" s="17">
        <v>96</v>
      </c>
      <c r="L228" s="14" t="s">
        <v>20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>
      <c r="A230" t="s">
        <v>1</v>
      </c>
      <c r="F230" t="s">
        <v>2</v>
      </c>
      <c r="H230" t="s">
        <v>3</v>
      </c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1966</v>
      </c>
      <c r="B232" s="5">
        <v>1</v>
      </c>
      <c r="C232" s="6"/>
      <c r="D232" s="6"/>
      <c r="E232" s="6"/>
      <c r="F232" s="6">
        <v>328</v>
      </c>
      <c r="G232" s="6">
        <v>325</v>
      </c>
      <c r="H232" s="6">
        <v>230</v>
      </c>
      <c r="I232" s="6">
        <v>72</v>
      </c>
      <c r="J232" s="6"/>
      <c r="K232" s="6">
        <v>572</v>
      </c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>
        <v>418</v>
      </c>
      <c r="G233" s="6">
        <v>367</v>
      </c>
      <c r="H233" s="6">
        <v>234</v>
      </c>
      <c r="I233" s="6">
        <v>68</v>
      </c>
      <c r="J233" s="6"/>
      <c r="K233" s="6">
        <v>580</v>
      </c>
      <c r="L233" s="7"/>
      <c r="M233" s="2"/>
    </row>
    <row r="234" spans="1:13" ht="15.75">
      <c r="A234" s="2"/>
      <c r="B234" s="5">
        <v>3</v>
      </c>
      <c r="C234" s="6"/>
      <c r="D234" s="6"/>
      <c r="E234" s="6">
        <v>154</v>
      </c>
      <c r="F234" s="6">
        <v>462</v>
      </c>
      <c r="G234" s="6">
        <v>395</v>
      </c>
      <c r="H234" s="6">
        <v>240</v>
      </c>
      <c r="I234" s="6">
        <v>58</v>
      </c>
      <c r="J234" s="6"/>
      <c r="K234" s="6">
        <v>580</v>
      </c>
      <c r="L234" s="7"/>
      <c r="M234" s="2"/>
    </row>
    <row r="235" spans="1:13" ht="15.75">
      <c r="A235" s="2"/>
      <c r="B235" s="5">
        <v>4</v>
      </c>
      <c r="C235" s="6"/>
      <c r="D235" s="6"/>
      <c r="E235" s="6">
        <v>210</v>
      </c>
      <c r="F235" s="6">
        <v>462</v>
      </c>
      <c r="G235" s="6">
        <v>373</v>
      </c>
      <c r="H235" s="6">
        <v>266</v>
      </c>
      <c r="I235" s="6">
        <v>48</v>
      </c>
      <c r="J235" s="6"/>
      <c r="K235" s="6">
        <v>580</v>
      </c>
      <c r="L235" s="7"/>
      <c r="M235" s="2"/>
    </row>
    <row r="236" spans="1:13" ht="15.75">
      <c r="A236" s="2"/>
      <c r="B236" s="5">
        <v>5</v>
      </c>
      <c r="C236" s="6"/>
      <c r="D236" s="6"/>
      <c r="E236" s="6">
        <v>213</v>
      </c>
      <c r="F236" s="6">
        <v>458</v>
      </c>
      <c r="G236" s="6">
        <v>560</v>
      </c>
      <c r="H236" s="6">
        <v>284</v>
      </c>
      <c r="I236" s="6">
        <v>48</v>
      </c>
      <c r="J236" s="6"/>
      <c r="K236" s="6">
        <v>587</v>
      </c>
      <c r="L236" s="7"/>
      <c r="M236" s="2"/>
    </row>
    <row r="237" spans="1:13" ht="15.75">
      <c r="A237" s="2"/>
      <c r="B237" s="5">
        <v>6</v>
      </c>
      <c r="C237" s="6"/>
      <c r="D237" s="6"/>
      <c r="E237" s="6">
        <v>216</v>
      </c>
      <c r="F237" s="6">
        <v>462</v>
      </c>
      <c r="G237" s="6">
        <v>680</v>
      </c>
      <c r="H237" s="6">
        <v>297</v>
      </c>
      <c r="I237" s="6">
        <v>46</v>
      </c>
      <c r="J237" s="6"/>
      <c r="K237" s="6">
        <v>595</v>
      </c>
      <c r="L237" s="7"/>
      <c r="M237" s="2"/>
    </row>
    <row r="238" spans="1:13" ht="15.75">
      <c r="A238" s="2"/>
      <c r="B238" s="5">
        <v>7</v>
      </c>
      <c r="C238" s="6"/>
      <c r="D238" s="6"/>
      <c r="E238" s="6">
        <v>216</v>
      </c>
      <c r="F238" s="6">
        <v>467</v>
      </c>
      <c r="G238" s="6">
        <v>718</v>
      </c>
      <c r="H238" s="6">
        <v>293</v>
      </c>
      <c r="I238" s="6">
        <v>46</v>
      </c>
      <c r="J238" s="6"/>
      <c r="K238" s="6">
        <v>603</v>
      </c>
      <c r="L238" s="7"/>
      <c r="M238" s="2"/>
    </row>
    <row r="239" spans="1:13" ht="15.75">
      <c r="A239" s="2"/>
      <c r="B239" s="5">
        <v>8</v>
      </c>
      <c r="C239" s="6"/>
      <c r="D239" s="6"/>
      <c r="E239" s="6">
        <v>216</v>
      </c>
      <c r="F239" s="6">
        <v>467</v>
      </c>
      <c r="G239" s="6">
        <v>724</v>
      </c>
      <c r="H239" s="6">
        <v>309</v>
      </c>
      <c r="I239" s="6">
        <v>46</v>
      </c>
      <c r="J239" s="6"/>
      <c r="K239" s="6">
        <v>610</v>
      </c>
      <c r="L239" s="7"/>
      <c r="M239" s="2"/>
    </row>
    <row r="240" spans="1:13" ht="15.75">
      <c r="A240" s="2"/>
      <c r="B240" s="5">
        <v>9</v>
      </c>
      <c r="C240" s="6"/>
      <c r="D240" s="6"/>
      <c r="E240" s="6">
        <v>285</v>
      </c>
      <c r="F240" s="6">
        <v>472</v>
      </c>
      <c r="G240" s="6">
        <v>733</v>
      </c>
      <c r="H240" s="6">
        <v>329</v>
      </c>
      <c r="I240" s="6">
        <v>46</v>
      </c>
      <c r="J240" s="6"/>
      <c r="K240" s="6">
        <v>595</v>
      </c>
      <c r="L240" s="7"/>
      <c r="M240" s="2"/>
    </row>
    <row r="241" spans="1:13" ht="15.75">
      <c r="A241" s="2"/>
      <c r="B241" s="5">
        <v>10</v>
      </c>
      <c r="C241" s="6"/>
      <c r="D241" s="6"/>
      <c r="E241" s="6">
        <v>161</v>
      </c>
      <c r="F241" s="6">
        <v>254</v>
      </c>
      <c r="G241" s="6">
        <v>638</v>
      </c>
      <c r="H241" s="6">
        <v>195</v>
      </c>
      <c r="I241" s="6">
        <v>43</v>
      </c>
      <c r="J241" s="6"/>
      <c r="K241" s="6">
        <v>392</v>
      </c>
      <c r="L241" s="7"/>
      <c r="M241" s="2"/>
    </row>
    <row r="242" spans="1:13" ht="15.75">
      <c r="A242" s="2"/>
      <c r="B242" s="5">
        <v>11</v>
      </c>
      <c r="C242" s="6"/>
      <c r="D242" s="6"/>
      <c r="E242" s="6">
        <v>108</v>
      </c>
      <c r="F242" s="6">
        <v>162</v>
      </c>
      <c r="G242" s="6">
        <v>271</v>
      </c>
      <c r="H242" s="6">
        <v>146</v>
      </c>
      <c r="I242" s="6">
        <v>40</v>
      </c>
      <c r="J242" s="6"/>
      <c r="K242" s="6">
        <v>251</v>
      </c>
      <c r="L242" s="7"/>
      <c r="M242" s="2"/>
    </row>
    <row r="243" spans="1:13" ht="15.75">
      <c r="A243" s="2"/>
      <c r="B243" s="5">
        <v>12</v>
      </c>
      <c r="C243" s="6"/>
      <c r="D243" s="6"/>
      <c r="E243" s="6">
        <v>106</v>
      </c>
      <c r="F243" s="6">
        <v>162</v>
      </c>
      <c r="G243" s="6">
        <v>672</v>
      </c>
      <c r="H243" s="6">
        <v>151</v>
      </c>
      <c r="I243" s="6">
        <v>40</v>
      </c>
      <c r="J243" s="6"/>
      <c r="K243" s="6">
        <v>212</v>
      </c>
      <c r="L243" s="7"/>
      <c r="M243" s="2"/>
    </row>
    <row r="244" spans="1:13" ht="15.75">
      <c r="A244" s="2"/>
      <c r="B244" s="5">
        <v>13</v>
      </c>
      <c r="C244" s="6"/>
      <c r="D244" s="6"/>
      <c r="E244" s="6">
        <v>182</v>
      </c>
      <c r="F244" s="6">
        <v>106</v>
      </c>
      <c r="G244" s="6">
        <v>724</v>
      </c>
      <c r="H244" s="6">
        <v>127</v>
      </c>
      <c r="I244" s="6">
        <v>43</v>
      </c>
      <c r="J244" s="6"/>
      <c r="K244" s="6">
        <v>191</v>
      </c>
      <c r="L244" s="7"/>
      <c r="M244" s="2"/>
    </row>
    <row r="245" spans="1:13" ht="15.75">
      <c r="A245" s="2"/>
      <c r="B245" s="5">
        <v>14</v>
      </c>
      <c r="C245" s="6"/>
      <c r="D245" s="6"/>
      <c r="E245" s="6">
        <v>210</v>
      </c>
      <c r="F245" s="6">
        <v>62</v>
      </c>
      <c r="G245" s="6">
        <v>733</v>
      </c>
      <c r="H245" s="6">
        <v>110</v>
      </c>
      <c r="I245" s="6">
        <v>50</v>
      </c>
      <c r="J245" s="6"/>
      <c r="K245" s="6">
        <v>72</v>
      </c>
      <c r="L245" s="7"/>
      <c r="M245" s="2"/>
    </row>
    <row r="246" spans="1:13" ht="15.75">
      <c r="A246" s="2"/>
      <c r="B246" s="5">
        <v>15</v>
      </c>
      <c r="C246" s="6"/>
      <c r="D246" s="6"/>
      <c r="E246" s="6">
        <v>213</v>
      </c>
      <c r="F246" s="6">
        <v>62</v>
      </c>
      <c r="G246" s="6">
        <v>733</v>
      </c>
      <c r="H246" s="6">
        <v>110</v>
      </c>
      <c r="I246" s="6">
        <v>51</v>
      </c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>
        <v>213</v>
      </c>
      <c r="F247" s="6">
        <v>62</v>
      </c>
      <c r="G247" s="6">
        <v>733</v>
      </c>
      <c r="H247" s="6">
        <v>110</v>
      </c>
      <c r="I247" s="6">
        <v>52</v>
      </c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>
        <v>213</v>
      </c>
      <c r="F248" s="6">
        <v>62</v>
      </c>
      <c r="G248" s="6">
        <v>733</v>
      </c>
      <c r="H248" s="6">
        <v>110</v>
      </c>
      <c r="I248" s="6">
        <v>51</v>
      </c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>
        <v>207</v>
      </c>
      <c r="F249" s="6">
        <v>62</v>
      </c>
      <c r="G249" s="6">
        <v>733</v>
      </c>
      <c r="H249" s="6">
        <v>110</v>
      </c>
      <c r="I249" s="6">
        <v>51</v>
      </c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>
        <v>198</v>
      </c>
      <c r="F250" s="6">
        <v>62</v>
      </c>
      <c r="G250" s="6">
        <v>733</v>
      </c>
      <c r="H250" s="6">
        <v>110</v>
      </c>
      <c r="I250" s="6">
        <v>51</v>
      </c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>
        <v>198</v>
      </c>
      <c r="F251" s="6">
        <v>62</v>
      </c>
      <c r="G251" s="6">
        <v>733</v>
      </c>
      <c r="H251" s="6">
        <v>110</v>
      </c>
      <c r="I251" s="6">
        <v>51</v>
      </c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>
        <v>198</v>
      </c>
      <c r="F252" s="6">
        <v>60</v>
      </c>
      <c r="G252" s="6">
        <v>733</v>
      </c>
      <c r="H252" s="6">
        <v>108</v>
      </c>
      <c r="I252" s="6">
        <v>51</v>
      </c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>
        <v>198</v>
      </c>
      <c r="F253" s="6">
        <v>58</v>
      </c>
      <c r="G253" s="6">
        <v>648</v>
      </c>
      <c r="H253" s="6">
        <v>81</v>
      </c>
      <c r="I253" s="6">
        <v>52</v>
      </c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>
        <v>213</v>
      </c>
      <c r="F254" s="6">
        <v>137</v>
      </c>
      <c r="G254" s="6">
        <v>595</v>
      </c>
      <c r="H254" s="6">
        <v>57</v>
      </c>
      <c r="I254" s="6">
        <v>52</v>
      </c>
      <c r="J254" s="6">
        <v>91</v>
      </c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>
        <v>204</v>
      </c>
      <c r="F255" s="6">
        <v>177</v>
      </c>
      <c r="G255" s="6">
        <v>587</v>
      </c>
      <c r="H255" s="6">
        <v>56</v>
      </c>
      <c r="I255" s="6">
        <v>52</v>
      </c>
      <c r="J255" s="6">
        <v>319</v>
      </c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>
        <v>207</v>
      </c>
      <c r="F256" s="6">
        <v>190</v>
      </c>
      <c r="G256" s="6">
        <v>437</v>
      </c>
      <c r="H256" s="6">
        <v>57</v>
      </c>
      <c r="I256" s="6">
        <v>51</v>
      </c>
      <c r="J256" s="6">
        <v>381</v>
      </c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>
        <v>213</v>
      </c>
      <c r="F257" s="6">
        <v>190</v>
      </c>
      <c r="G257" s="6">
        <v>382</v>
      </c>
      <c r="H257" s="6">
        <v>57</v>
      </c>
      <c r="I257" s="6">
        <v>51</v>
      </c>
      <c r="J257" s="6">
        <v>415</v>
      </c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>
        <v>246</v>
      </c>
      <c r="F258" s="6">
        <v>241</v>
      </c>
      <c r="G258" s="6">
        <v>388</v>
      </c>
      <c r="H258" s="6">
        <v>57</v>
      </c>
      <c r="I258" s="6">
        <v>51</v>
      </c>
      <c r="J258" s="6">
        <v>438</v>
      </c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>
        <v>252</v>
      </c>
      <c r="F259" s="6">
        <v>269</v>
      </c>
      <c r="G259" s="6">
        <v>335</v>
      </c>
      <c r="H259" s="6">
        <v>57</v>
      </c>
      <c r="I259" s="6">
        <v>51</v>
      </c>
      <c r="J259" s="6">
        <v>430</v>
      </c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>
        <v>260</v>
      </c>
      <c r="F260" s="6">
        <v>282</v>
      </c>
      <c r="G260" s="6">
        <v>308</v>
      </c>
      <c r="H260" s="6">
        <v>63</v>
      </c>
      <c r="I260" s="6">
        <v>51</v>
      </c>
      <c r="J260" s="6">
        <v>438</v>
      </c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>
        <v>256</v>
      </c>
      <c r="F261" s="6">
        <v>312</v>
      </c>
      <c r="G261" s="6">
        <v>250</v>
      </c>
      <c r="H261" s="6">
        <v>70</v>
      </c>
      <c r="I261" s="6">
        <v>13</v>
      </c>
      <c r="J261" s="6">
        <v>533</v>
      </c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>
        <v>308</v>
      </c>
      <c r="F262" s="8" t="s">
        <v>16</v>
      </c>
      <c r="G262" s="6">
        <v>234</v>
      </c>
      <c r="H262" s="7">
        <v>74</v>
      </c>
      <c r="I262" s="9" t="s">
        <v>16</v>
      </c>
      <c r="J262" s="10"/>
      <c r="K262" s="9" t="s">
        <v>16</v>
      </c>
      <c r="L262" s="5"/>
      <c r="M262" s="2"/>
    </row>
    <row r="263" spans="1:13" ht="15.75">
      <c r="A263" s="2" t="s">
        <v>17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6074</v>
      </c>
      <c r="F263" s="11">
        <f t="shared" si="12"/>
        <v>7030</v>
      </c>
      <c r="G263" s="11">
        <f t="shared" si="12"/>
        <v>17208</v>
      </c>
      <c r="H263" s="11">
        <f t="shared" si="12"/>
        <v>4608</v>
      </c>
      <c r="I263" s="11">
        <f t="shared" si="12"/>
        <v>1476</v>
      </c>
      <c r="J263" s="11">
        <f t="shared" si="12"/>
        <v>3045</v>
      </c>
      <c r="K263" s="11">
        <f t="shared" si="12"/>
        <v>6420</v>
      </c>
      <c r="L263" s="11">
        <f t="shared" si="12"/>
        <v>0</v>
      </c>
      <c r="M263" s="2"/>
    </row>
    <row r="264" spans="1:13" ht="15.75">
      <c r="A264" s="2" t="s">
        <v>18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12047.779</v>
      </c>
      <c r="F264" s="12">
        <f t="shared" si="13"/>
        <v>13944.005000000001</v>
      </c>
      <c r="G264" s="12">
        <f t="shared" si="13"/>
        <v>34132.067999999999</v>
      </c>
      <c r="H264" s="12">
        <f t="shared" si="13"/>
        <v>9139.9680000000008</v>
      </c>
      <c r="I264" s="12">
        <f t="shared" si="13"/>
        <v>2927.6460000000002</v>
      </c>
      <c r="J264" s="12">
        <f t="shared" si="13"/>
        <v>6039.7574999999997</v>
      </c>
      <c r="K264" s="12">
        <f t="shared" si="13"/>
        <v>12734.07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 t="s">
        <v>24</v>
      </c>
      <c r="E265" s="11"/>
      <c r="F265" s="11"/>
      <c r="G265" s="11"/>
      <c r="H265" s="11"/>
      <c r="I265" s="11" t="s">
        <v>19</v>
      </c>
      <c r="J265" s="11"/>
      <c r="K265" s="13">
        <f>COUNTA(C232:L262)-4</f>
        <v>173</v>
      </c>
      <c r="L265" s="11" t="s">
        <v>20</v>
      </c>
      <c r="M265" s="2"/>
    </row>
    <row r="266" spans="1:13" ht="16.5" thickBot="1">
      <c r="A266" s="14">
        <v>1966</v>
      </c>
      <c r="B266" s="14" t="s">
        <v>21</v>
      </c>
      <c r="C266" s="14"/>
      <c r="D266" s="15">
        <f>SUM(C263:I263)</f>
        <v>36396</v>
      </c>
      <c r="E266" s="16" t="s">
        <v>17</v>
      </c>
      <c r="F266" s="16"/>
      <c r="G266" s="15">
        <f>D266*1.9835-1</f>
        <v>72190.466</v>
      </c>
      <c r="H266" s="16" t="s">
        <v>22</v>
      </c>
      <c r="I266" s="14" t="s">
        <v>23</v>
      </c>
      <c r="J266" s="14"/>
      <c r="K266" s="17">
        <v>195</v>
      </c>
      <c r="L266" s="14" t="s">
        <v>20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>
      <c r="A268" t="s">
        <v>1</v>
      </c>
      <c r="F268" t="s">
        <v>2</v>
      </c>
      <c r="H268" t="s">
        <v>3</v>
      </c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1967</v>
      </c>
      <c r="B270" s="5">
        <v>1</v>
      </c>
      <c r="C270" s="6"/>
      <c r="D270" s="6"/>
      <c r="E270" s="6"/>
      <c r="F270" s="6">
        <v>108.71</v>
      </c>
      <c r="G270" s="6">
        <v>55.776000000000003</v>
      </c>
      <c r="H270" s="6">
        <v>740.99</v>
      </c>
      <c r="I270" s="6">
        <v>265.95</v>
      </c>
      <c r="J270" s="6">
        <v>278.22000000000003</v>
      </c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>
        <v>171.11</v>
      </c>
      <c r="G271" s="6">
        <v>55.456000000000003</v>
      </c>
      <c r="H271" s="6">
        <v>682.1</v>
      </c>
      <c r="I271" s="6">
        <v>235.91</v>
      </c>
      <c r="J271" s="6">
        <v>278.22000000000003</v>
      </c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>
        <v>193.54</v>
      </c>
      <c r="G272" s="6">
        <v>94.346999999999994</v>
      </c>
      <c r="H272" s="6">
        <v>609.97</v>
      </c>
      <c r="I272" s="6">
        <v>136.68</v>
      </c>
      <c r="J272" s="6">
        <v>275.72000000000003</v>
      </c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>
        <v>193.75</v>
      </c>
      <c r="G273" s="6">
        <v>120.6</v>
      </c>
      <c r="H273" s="6">
        <v>621.58000000000004</v>
      </c>
      <c r="I273" s="6">
        <v>67.838999999999999</v>
      </c>
      <c r="J273" s="6">
        <v>273.16000000000003</v>
      </c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>
        <v>195.53</v>
      </c>
      <c r="G274" s="6">
        <v>120.57</v>
      </c>
      <c r="H274" s="6">
        <v>662.55</v>
      </c>
      <c r="I274" s="6">
        <v>68.777000000000001</v>
      </c>
      <c r="J274" s="6">
        <v>270.05</v>
      </c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>
        <v>192.55</v>
      </c>
      <c r="G275" s="6">
        <v>121.54</v>
      </c>
      <c r="H275" s="6">
        <v>644.64</v>
      </c>
      <c r="I275" s="6">
        <v>51.637</v>
      </c>
      <c r="J275" s="6">
        <v>295.56</v>
      </c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>
        <v>190.58</v>
      </c>
      <c r="G276" s="6">
        <v>122.07</v>
      </c>
      <c r="H276" s="6">
        <v>622.09</v>
      </c>
      <c r="I276" s="6">
        <v>35.713999999999999</v>
      </c>
      <c r="J276" s="6">
        <v>293.52999999999997</v>
      </c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>
        <v>195.85</v>
      </c>
      <c r="G277" s="6">
        <v>122.28</v>
      </c>
      <c r="H277" s="6">
        <v>613.15</v>
      </c>
      <c r="I277" s="6">
        <v>35.905999999999999</v>
      </c>
      <c r="J277" s="6">
        <v>288.74</v>
      </c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>
        <v>116.9</v>
      </c>
      <c r="G278" s="6">
        <v>122.89</v>
      </c>
      <c r="H278" s="6">
        <v>604.02</v>
      </c>
      <c r="I278" s="6">
        <v>35.973999999999997</v>
      </c>
      <c r="J278" s="6">
        <v>287.99</v>
      </c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>
        <v>79.408000000000001</v>
      </c>
      <c r="G279" s="6">
        <v>123.21</v>
      </c>
      <c r="H279" s="6">
        <v>587.91</v>
      </c>
      <c r="I279" s="6">
        <v>35.771999999999998</v>
      </c>
      <c r="J279" s="6">
        <v>287.99</v>
      </c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>
        <v>77.233000000000004</v>
      </c>
      <c r="G280" s="6">
        <v>121.68</v>
      </c>
      <c r="H280" s="6">
        <v>589.76</v>
      </c>
      <c r="I280" s="6">
        <v>35.771999999999998</v>
      </c>
      <c r="J280" s="6">
        <v>287.99</v>
      </c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>
        <v>74.742000000000004</v>
      </c>
      <c r="G281" s="6">
        <v>175.03</v>
      </c>
      <c r="H281" s="6">
        <v>603.26</v>
      </c>
      <c r="I281" s="6">
        <v>36.237000000000002</v>
      </c>
      <c r="J281" s="6">
        <v>287.99</v>
      </c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>
        <v>79.944000000000003</v>
      </c>
      <c r="G282" s="6">
        <v>228.69</v>
      </c>
      <c r="H282" s="6">
        <v>602.45000000000005</v>
      </c>
      <c r="I282" s="6">
        <v>38.164000000000001</v>
      </c>
      <c r="J282" s="6">
        <v>287.99</v>
      </c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>
        <v>79.694000000000003</v>
      </c>
      <c r="G283" s="6">
        <v>241.23</v>
      </c>
      <c r="H283" s="6">
        <v>559.83000000000004</v>
      </c>
      <c r="I283" s="6">
        <v>36.69</v>
      </c>
      <c r="J283" s="6">
        <v>287.66000000000003</v>
      </c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>
        <v>81.534999999999997</v>
      </c>
      <c r="G284" s="6">
        <v>318.01</v>
      </c>
      <c r="H284" s="6">
        <v>555.25</v>
      </c>
      <c r="I284" s="6">
        <v>36.576000000000001</v>
      </c>
      <c r="J284" s="6">
        <v>285.63</v>
      </c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81.790000000000006</v>
      </c>
      <c r="G285" s="6">
        <v>350.6</v>
      </c>
      <c r="H285" s="6">
        <v>551.78</v>
      </c>
      <c r="I285" s="6">
        <v>36.555</v>
      </c>
      <c r="J285" s="6">
        <v>175.71</v>
      </c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77.587999999999994</v>
      </c>
      <c r="G286" s="6">
        <v>405.32</v>
      </c>
      <c r="H286" s="6">
        <v>550.04</v>
      </c>
      <c r="I286" s="6">
        <v>36.201999999999998</v>
      </c>
      <c r="J286" s="6">
        <v>241.67</v>
      </c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77.751999999999995</v>
      </c>
      <c r="G287" s="6">
        <v>504.79</v>
      </c>
      <c r="H287" s="6">
        <v>552.38</v>
      </c>
      <c r="I287" s="6">
        <v>90.102999999999994</v>
      </c>
      <c r="J287" s="6">
        <v>29.515000000000001</v>
      </c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68.483999999999995</v>
      </c>
      <c r="G288" s="6">
        <v>561.66</v>
      </c>
      <c r="H288" s="6">
        <v>557.4</v>
      </c>
      <c r="I288" s="6">
        <v>125.82</v>
      </c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62.843000000000004</v>
      </c>
      <c r="G289" s="6">
        <v>575.59</v>
      </c>
      <c r="H289" s="6">
        <v>554.65</v>
      </c>
      <c r="I289" s="6">
        <v>197.08</v>
      </c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64.263999999999996</v>
      </c>
      <c r="G290" s="6">
        <v>582.95000000000005</v>
      </c>
      <c r="H290" s="6">
        <v>547.39</v>
      </c>
      <c r="I290" s="6">
        <v>273.61</v>
      </c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63.106999999999999</v>
      </c>
      <c r="G291" s="6">
        <v>579.17999999999995</v>
      </c>
      <c r="H291" s="6">
        <v>556.24</v>
      </c>
      <c r="I291" s="6">
        <v>285.47000000000003</v>
      </c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>
        <v>59.756999999999998</v>
      </c>
      <c r="G292" s="6">
        <v>621.99</v>
      </c>
      <c r="H292" s="6">
        <v>497.18</v>
      </c>
      <c r="I292" s="6">
        <v>268.14</v>
      </c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>
        <v>58.764000000000003</v>
      </c>
      <c r="G293" s="6">
        <v>664.75</v>
      </c>
      <c r="H293" s="6">
        <v>455.46</v>
      </c>
      <c r="I293" s="6">
        <v>268.10000000000002</v>
      </c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>
        <v>61.707000000000001</v>
      </c>
      <c r="F294" s="6">
        <v>59.692</v>
      </c>
      <c r="G294" s="6">
        <v>669.57</v>
      </c>
      <c r="H294" s="6">
        <v>428.14</v>
      </c>
      <c r="I294" s="6">
        <v>272.57</v>
      </c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>
        <v>108.78</v>
      </c>
      <c r="F295" s="6">
        <v>58.741</v>
      </c>
      <c r="G295" s="6">
        <v>652.89</v>
      </c>
      <c r="H295" s="6">
        <v>461.84</v>
      </c>
      <c r="I295" s="6">
        <v>277.33999999999997</v>
      </c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>
        <v>66.635999999999996</v>
      </c>
      <c r="F296" s="6">
        <v>57.878999999999998</v>
      </c>
      <c r="G296" s="6">
        <v>648.27</v>
      </c>
      <c r="H296" s="6">
        <v>471.96</v>
      </c>
      <c r="I296" s="6">
        <v>273.20999999999998</v>
      </c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>
        <v>26.963000000000001</v>
      </c>
      <c r="F297" s="6">
        <v>54.357999999999997</v>
      </c>
      <c r="G297" s="6">
        <v>680.29</v>
      </c>
      <c r="H297" s="6">
        <v>477.69</v>
      </c>
      <c r="I297" s="6">
        <v>282.43</v>
      </c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>
        <v>26.766999999999999</v>
      </c>
      <c r="F298" s="6">
        <v>52.841000000000001</v>
      </c>
      <c r="G298" s="6">
        <v>640.34</v>
      </c>
      <c r="H298" s="6">
        <v>376.67</v>
      </c>
      <c r="I298" s="6">
        <v>283.14999999999998</v>
      </c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>
        <v>26.706</v>
      </c>
      <c r="F299" s="6">
        <v>52.707999999999998</v>
      </c>
      <c r="G299" s="6">
        <v>661.82</v>
      </c>
      <c r="H299" s="6">
        <v>324.89999999999998</v>
      </c>
      <c r="I299" s="6">
        <v>280.69</v>
      </c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>
        <v>83.066999999999993</v>
      </c>
      <c r="F300" s="8" t="s">
        <v>16</v>
      </c>
      <c r="G300" s="6">
        <v>740.97</v>
      </c>
      <c r="H300" s="7">
        <v>319.83</v>
      </c>
      <c r="I300" s="9" t="s">
        <v>16</v>
      </c>
      <c r="J300" s="10"/>
      <c r="K300" s="9" t="s">
        <v>16</v>
      </c>
      <c r="L300" s="5"/>
      <c r="M300" s="2"/>
    </row>
    <row r="301" spans="1:13" ht="15.75">
      <c r="A301" s="2" t="s">
        <v>17</v>
      </c>
      <c r="B301" s="2"/>
      <c r="C301" s="11">
        <f t="shared" ref="C301:L301" si="14">SUM(C270:C300)</f>
        <v>0</v>
      </c>
      <c r="D301" s="11">
        <f t="shared" si="14"/>
        <v>0</v>
      </c>
      <c r="E301" s="11">
        <f t="shared" si="14"/>
        <v>400.62600000000003</v>
      </c>
      <c r="F301" s="11">
        <f t="shared" si="14"/>
        <v>2981.6440000000002</v>
      </c>
      <c r="G301" s="11">
        <f t="shared" si="14"/>
        <v>11684.358999999999</v>
      </c>
      <c r="H301" s="11">
        <f t="shared" si="14"/>
        <v>16983.100000000002</v>
      </c>
      <c r="I301" s="11">
        <f t="shared" si="14"/>
        <v>4404.0679999999993</v>
      </c>
      <c r="J301" s="11">
        <f t="shared" si="14"/>
        <v>4713.3349999999991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18</v>
      </c>
      <c r="B302" s="2"/>
      <c r="C302" s="12">
        <f t="shared" ref="C302:L302" si="15">C301*1.9835</f>
        <v>0</v>
      </c>
      <c r="D302" s="12">
        <f t="shared" si="15"/>
        <v>0</v>
      </c>
      <c r="E302" s="12">
        <f t="shared" si="15"/>
        <v>794.64167100000009</v>
      </c>
      <c r="F302" s="12">
        <f t="shared" si="15"/>
        <v>5914.0908740000004</v>
      </c>
      <c r="G302" s="12">
        <f t="shared" si="15"/>
        <v>23175.926076499996</v>
      </c>
      <c r="H302" s="12">
        <f t="shared" si="15"/>
        <v>33685.978850000007</v>
      </c>
      <c r="I302" s="12">
        <f t="shared" si="15"/>
        <v>8735.4688779999997</v>
      </c>
      <c r="J302" s="12">
        <f t="shared" si="15"/>
        <v>9348.8999724999976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/>
      <c r="D303" s="11"/>
      <c r="E303" s="11"/>
      <c r="F303" s="11"/>
      <c r="G303" s="11"/>
      <c r="H303" s="11"/>
      <c r="I303" s="11" t="s">
        <v>19</v>
      </c>
      <c r="J303" s="11"/>
      <c r="K303" s="13">
        <f>COUNTA(C270:L300)-4</f>
        <v>147</v>
      </c>
      <c r="L303" s="11" t="s">
        <v>20</v>
      </c>
      <c r="M303" s="2"/>
    </row>
    <row r="304" spans="1:13" ht="16.5" thickBot="1">
      <c r="A304" s="14">
        <v>1967</v>
      </c>
      <c r="B304" s="14" t="s">
        <v>21</v>
      </c>
      <c r="C304" s="14"/>
      <c r="D304" s="15">
        <f>SUM(C301:J301)</f>
        <v>41167.131999999998</v>
      </c>
      <c r="E304" s="16" t="s">
        <v>17</v>
      </c>
      <c r="F304" s="16"/>
      <c r="G304" s="15">
        <f>D304*1.9835+1</f>
        <v>81656.006322000001</v>
      </c>
      <c r="H304" s="16" t="s">
        <v>22</v>
      </c>
      <c r="I304" s="14" t="s">
        <v>23</v>
      </c>
      <c r="J304" s="14"/>
      <c r="K304" s="17">
        <v>147</v>
      </c>
      <c r="L304" s="14" t="s">
        <v>20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>
      <c r="A306" t="s">
        <v>1</v>
      </c>
      <c r="F306" t="s">
        <v>2</v>
      </c>
      <c r="H306" t="s">
        <v>3</v>
      </c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1968</v>
      </c>
      <c r="B308" s="5">
        <v>1</v>
      </c>
      <c r="C308" s="6"/>
      <c r="D308" s="6"/>
      <c r="E308" s="6"/>
      <c r="F308" s="6">
        <v>149.03</v>
      </c>
      <c r="G308" s="6">
        <v>282.17</v>
      </c>
      <c r="H308" s="6">
        <v>748.34</v>
      </c>
      <c r="I308" s="6">
        <v>46.392000000000003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148.03</v>
      </c>
      <c r="G309" s="6">
        <v>353.26</v>
      </c>
      <c r="H309" s="6">
        <v>748.59</v>
      </c>
      <c r="I309" s="6">
        <v>46.807000000000002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146.79</v>
      </c>
      <c r="G310" s="6">
        <v>460.72</v>
      </c>
      <c r="H310" s="6">
        <v>717.04</v>
      </c>
      <c r="I310" s="6">
        <v>39.945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147.69</v>
      </c>
      <c r="G311" s="6">
        <v>562.64</v>
      </c>
      <c r="H311" s="6">
        <v>726.36</v>
      </c>
      <c r="I311" s="6">
        <v>31.026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147.33000000000001</v>
      </c>
      <c r="G312" s="6">
        <v>645.05999999999995</v>
      </c>
      <c r="H312" s="6">
        <v>602.42999999999995</v>
      </c>
      <c r="I312" s="6">
        <v>26.744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147.13999999999999</v>
      </c>
      <c r="G313" s="6">
        <v>731.73</v>
      </c>
      <c r="H313" s="6">
        <v>571.88</v>
      </c>
      <c r="I313" s="6">
        <v>25.873000000000001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149.28</v>
      </c>
      <c r="G314" s="6">
        <v>763.37</v>
      </c>
      <c r="H314" s="6">
        <v>497.73</v>
      </c>
      <c r="I314" s="6">
        <v>12.487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149.78</v>
      </c>
      <c r="G315" s="6">
        <v>754.48</v>
      </c>
      <c r="H315" s="6">
        <v>470.2</v>
      </c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149.78</v>
      </c>
      <c r="G316" s="6">
        <v>758.27</v>
      </c>
      <c r="H316" s="6">
        <v>461.3</v>
      </c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148.83000000000001</v>
      </c>
      <c r="G317" s="6">
        <v>755.15</v>
      </c>
      <c r="H317" s="6">
        <v>457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150.51</v>
      </c>
      <c r="G318" s="6">
        <v>763.92</v>
      </c>
      <c r="H318" s="6">
        <v>470.28</v>
      </c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147.38</v>
      </c>
      <c r="G319" s="6">
        <v>776.15</v>
      </c>
      <c r="H319" s="6">
        <v>459.96</v>
      </c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146.38</v>
      </c>
      <c r="G320" s="6">
        <v>770.71</v>
      </c>
      <c r="H320" s="6">
        <v>360.07</v>
      </c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145.25</v>
      </c>
      <c r="G321" s="6">
        <v>751.67</v>
      </c>
      <c r="H321" s="6">
        <v>295.3</v>
      </c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>
        <v>61.819000000000003</v>
      </c>
      <c r="F322" s="6">
        <v>145.22</v>
      </c>
      <c r="G322" s="6">
        <v>746.15</v>
      </c>
      <c r="H322" s="6">
        <v>292.95</v>
      </c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>
        <v>96.358000000000004</v>
      </c>
      <c r="F323" s="6">
        <v>147.65</v>
      </c>
      <c r="G323" s="6">
        <v>743.03</v>
      </c>
      <c r="H323" s="6">
        <v>286.83999999999997</v>
      </c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>
        <v>96.786000000000001</v>
      </c>
      <c r="F324" s="6">
        <v>147.38</v>
      </c>
      <c r="G324" s="6">
        <v>758.05</v>
      </c>
      <c r="H324" s="6">
        <v>288.98</v>
      </c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>
        <v>97.858999999999995</v>
      </c>
      <c r="F325" s="6">
        <v>143.21</v>
      </c>
      <c r="G325" s="6">
        <v>751.05</v>
      </c>
      <c r="H325" s="6">
        <v>275.51</v>
      </c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>
        <v>96.335999999999999</v>
      </c>
      <c r="F326" s="6">
        <v>101.92</v>
      </c>
      <c r="G326" s="6">
        <v>758.27</v>
      </c>
      <c r="H326" s="6">
        <v>116.04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>
        <v>96.631</v>
      </c>
      <c r="F327" s="6">
        <v>73.930999999999997</v>
      </c>
      <c r="G327" s="6">
        <v>753.89</v>
      </c>
      <c r="H327" s="6">
        <v>47.360999999999997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>
        <v>95.816999999999993</v>
      </c>
      <c r="F328" s="6">
        <v>72.825999999999993</v>
      </c>
      <c r="G328" s="6">
        <v>744.75</v>
      </c>
      <c r="H328" s="6">
        <v>47.360999999999997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>
        <v>95.816999999999993</v>
      </c>
      <c r="F329" s="6">
        <v>72.180000000000007</v>
      </c>
      <c r="G329" s="6">
        <v>734.84</v>
      </c>
      <c r="H329" s="6">
        <v>47.360999999999997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>
        <v>95.816999999999993</v>
      </c>
      <c r="F330" s="6">
        <v>71.549000000000007</v>
      </c>
      <c r="G330" s="6">
        <v>747.86</v>
      </c>
      <c r="H330" s="6">
        <v>48.210999999999999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>
        <v>95.816999999999993</v>
      </c>
      <c r="F331" s="6">
        <v>72.203000000000003</v>
      </c>
      <c r="G331" s="6">
        <v>678.45</v>
      </c>
      <c r="H331" s="6">
        <v>56.673000000000002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>
        <v>95.816999999999993</v>
      </c>
      <c r="F332" s="6">
        <v>66.103999999999999</v>
      </c>
      <c r="G332" s="6">
        <v>678.14</v>
      </c>
      <c r="H332" s="6">
        <v>60.854999999999997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>
        <v>95.816999999999993</v>
      </c>
      <c r="F333" s="6">
        <v>66.218000000000004</v>
      </c>
      <c r="G333" s="6">
        <v>706.33</v>
      </c>
      <c r="H333" s="6">
        <v>76.424999999999997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>
        <v>95.816999999999993</v>
      </c>
      <c r="F334" s="6">
        <v>114.04</v>
      </c>
      <c r="G334" s="6">
        <v>716.81</v>
      </c>
      <c r="H334" s="6">
        <v>86.373000000000005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>
        <v>134.33000000000001</v>
      </c>
      <c r="F335" s="6">
        <v>130.81</v>
      </c>
      <c r="G335" s="6">
        <v>714.49</v>
      </c>
      <c r="H335" s="6">
        <v>87.21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>
        <v>149.69</v>
      </c>
      <c r="F336" s="6">
        <v>130.28</v>
      </c>
      <c r="G336" s="6">
        <v>713.1</v>
      </c>
      <c r="H336" s="6">
        <v>73.742999999999995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>
        <v>140.9</v>
      </c>
      <c r="F337" s="6">
        <v>129.63</v>
      </c>
      <c r="G337" s="6">
        <v>722.49</v>
      </c>
      <c r="H337" s="6">
        <v>53.569000000000003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>
        <v>147.08000000000001</v>
      </c>
      <c r="F338" s="8" t="s">
        <v>16</v>
      </c>
      <c r="G338" s="6">
        <v>727.17</v>
      </c>
      <c r="H338" s="7">
        <v>46.246000000000002</v>
      </c>
      <c r="I338" s="9" t="s">
        <v>16</v>
      </c>
      <c r="J338" s="10"/>
      <c r="K338" s="9" t="s">
        <v>16</v>
      </c>
      <c r="L338" s="5"/>
      <c r="M338" s="2"/>
    </row>
    <row r="339" spans="1:13" ht="15.75">
      <c r="A339" s="2" t="s">
        <v>17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1788.508</v>
      </c>
      <c r="F339" s="11">
        <f t="shared" si="16"/>
        <v>3758.3509999999997</v>
      </c>
      <c r="G339" s="11">
        <f t="shared" si="16"/>
        <v>21524.170000000002</v>
      </c>
      <c r="H339" s="11">
        <f t="shared" si="16"/>
        <v>9578.1880000000001</v>
      </c>
      <c r="I339" s="11">
        <f t="shared" si="16"/>
        <v>229.274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18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3547.5056180000001</v>
      </c>
      <c r="F340" s="12">
        <f t="shared" si="17"/>
        <v>7454.689208499999</v>
      </c>
      <c r="G340" s="12">
        <f t="shared" si="17"/>
        <v>42693.191195000007</v>
      </c>
      <c r="H340" s="12">
        <f t="shared" si="17"/>
        <v>18998.335898000001</v>
      </c>
      <c r="I340" s="12">
        <f t="shared" si="17"/>
        <v>454.76497900000004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19</v>
      </c>
      <c r="J341" s="11"/>
      <c r="K341" s="13">
        <f>COUNTA(C308:L338)-4</f>
        <v>116</v>
      </c>
      <c r="L341" s="11" t="s">
        <v>20</v>
      </c>
      <c r="M341" s="2"/>
    </row>
    <row r="342" spans="1:13" ht="16.5" thickBot="1">
      <c r="A342" s="14">
        <v>1968</v>
      </c>
      <c r="B342" s="14" t="s">
        <v>21</v>
      </c>
      <c r="C342" s="14"/>
      <c r="D342" s="15">
        <f>SUM(C339:I339)</f>
        <v>36878.491000000002</v>
      </c>
      <c r="E342" s="16" t="s">
        <v>17</v>
      </c>
      <c r="F342" s="16"/>
      <c r="G342" s="15">
        <f>D342*1.9835</f>
        <v>73148.486898500007</v>
      </c>
      <c r="H342" s="16" t="s">
        <v>22</v>
      </c>
      <c r="I342" s="14" t="s">
        <v>23</v>
      </c>
      <c r="J342" s="14"/>
      <c r="K342" s="17">
        <v>116</v>
      </c>
      <c r="L342" s="14" t="s">
        <v>20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>
      <c r="A344" t="s">
        <v>1</v>
      </c>
      <c r="F344" t="s">
        <v>2</v>
      </c>
      <c r="H344" t="s">
        <v>3</v>
      </c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1969</v>
      </c>
      <c r="B346" s="5">
        <v>1</v>
      </c>
      <c r="C346" s="6"/>
      <c r="D346" s="6"/>
      <c r="E346" s="6"/>
      <c r="F346" s="6">
        <v>99.07</v>
      </c>
      <c r="G346" s="6">
        <v>209.47</v>
      </c>
      <c r="H346" s="6">
        <v>261.08</v>
      </c>
      <c r="I346" s="6">
        <v>151.36000000000001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>
        <v>101.93</v>
      </c>
      <c r="G347" s="6">
        <v>283.52</v>
      </c>
      <c r="H347" s="6">
        <v>264.52</v>
      </c>
      <c r="I347" s="6">
        <v>109.34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103.58</v>
      </c>
      <c r="G348" s="6">
        <v>306.77</v>
      </c>
      <c r="H348" s="6">
        <v>264.83999999999997</v>
      </c>
      <c r="I348" s="6">
        <v>80.340999999999994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>
        <v>155.86000000000001</v>
      </c>
      <c r="G349" s="6">
        <v>314.98</v>
      </c>
      <c r="H349" s="6">
        <v>265.41000000000003</v>
      </c>
      <c r="I349" s="6">
        <v>69.790000000000006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>
        <v>199.35</v>
      </c>
      <c r="G350" s="6">
        <v>323.45</v>
      </c>
      <c r="H350" s="6">
        <v>267.83</v>
      </c>
      <c r="I350" s="6">
        <v>60.119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196.72</v>
      </c>
      <c r="G351" s="6">
        <v>323.41000000000003</v>
      </c>
      <c r="H351" s="6">
        <v>265.66000000000003</v>
      </c>
      <c r="I351" s="6">
        <v>61.689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197.45</v>
      </c>
      <c r="G352" s="6">
        <v>394.11</v>
      </c>
      <c r="H352" s="6">
        <v>264.83999999999997</v>
      </c>
      <c r="I352" s="6">
        <v>58.356000000000002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193.4</v>
      </c>
      <c r="G353" s="6">
        <v>395.79</v>
      </c>
      <c r="H353" s="6">
        <v>233.94</v>
      </c>
      <c r="I353" s="6">
        <v>58.322000000000003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192.44</v>
      </c>
      <c r="G354" s="6">
        <v>403.21</v>
      </c>
      <c r="H354" s="6">
        <v>224.03</v>
      </c>
      <c r="I354" s="6">
        <v>21.571999999999999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197.29</v>
      </c>
      <c r="G355" s="6">
        <v>417.46</v>
      </c>
      <c r="H355" s="6">
        <v>225.63</v>
      </c>
      <c r="I355" s="6"/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195.18</v>
      </c>
      <c r="G356" s="6">
        <v>347.34</v>
      </c>
      <c r="H356" s="6">
        <v>230</v>
      </c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194.37</v>
      </c>
      <c r="G357" s="6">
        <v>327.85</v>
      </c>
      <c r="H357" s="6">
        <v>284.31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144.11000000000001</v>
      </c>
      <c r="G358" s="6">
        <v>331.86</v>
      </c>
      <c r="H358" s="6">
        <v>291.08999999999997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125.08</v>
      </c>
      <c r="G359" s="6">
        <v>330.41</v>
      </c>
      <c r="H359" s="6">
        <v>395.78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124.37</v>
      </c>
      <c r="G360" s="6">
        <v>324.48</v>
      </c>
      <c r="H360" s="6">
        <v>497.72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124.7</v>
      </c>
      <c r="G361" s="6">
        <v>345.52</v>
      </c>
      <c r="H361" s="6">
        <v>564.07000000000005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124.75</v>
      </c>
      <c r="G362" s="6">
        <v>377.37</v>
      </c>
      <c r="H362" s="6">
        <v>582.1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126.02</v>
      </c>
      <c r="G363" s="6">
        <v>431.78</v>
      </c>
      <c r="H363" s="6">
        <v>587.48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128.66</v>
      </c>
      <c r="G364" s="6">
        <v>463.12</v>
      </c>
      <c r="H364" s="6">
        <v>585.20000000000005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>
        <v>16.216999999999999</v>
      </c>
      <c r="F365" s="6">
        <v>118.28</v>
      </c>
      <c r="G365" s="6">
        <v>471.97</v>
      </c>
      <c r="H365" s="6">
        <v>518.04999999999995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>
        <v>49.664999999999999</v>
      </c>
      <c r="F366" s="6">
        <v>119.71</v>
      </c>
      <c r="G366" s="6">
        <v>447.05</v>
      </c>
      <c r="H366" s="6">
        <v>486.79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>
        <v>53.706000000000003</v>
      </c>
      <c r="F367" s="6">
        <v>124.15</v>
      </c>
      <c r="G367" s="6">
        <v>446.76</v>
      </c>
      <c r="H367" s="6">
        <v>437.42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>
        <v>51.506999999999998</v>
      </c>
      <c r="F368" s="6">
        <v>125.49</v>
      </c>
      <c r="G368" s="6">
        <v>451.44</v>
      </c>
      <c r="H368" s="6">
        <v>462.24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>
        <v>44.850999999999999</v>
      </c>
      <c r="F369" s="6">
        <v>126.02</v>
      </c>
      <c r="G369" s="6">
        <v>322.20999999999998</v>
      </c>
      <c r="H369" s="6">
        <v>478.2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>
        <v>30.184000000000001</v>
      </c>
      <c r="F370" s="6">
        <v>126.42</v>
      </c>
      <c r="G370" s="6">
        <v>228.28</v>
      </c>
      <c r="H370" s="6">
        <v>473.42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>
        <v>30.332000000000001</v>
      </c>
      <c r="F371" s="6">
        <v>127.62</v>
      </c>
      <c r="G371" s="6">
        <v>205.33</v>
      </c>
      <c r="H371" s="6">
        <v>468.87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>
        <v>44.393999999999998</v>
      </c>
      <c r="F372" s="6">
        <v>126.49</v>
      </c>
      <c r="G372" s="6">
        <v>202.92</v>
      </c>
      <c r="H372" s="6">
        <v>373.18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>
        <v>69.521000000000001</v>
      </c>
      <c r="F373" s="6">
        <v>126.85</v>
      </c>
      <c r="G373" s="6">
        <v>202.11</v>
      </c>
      <c r="H373" s="6">
        <v>303.64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>
        <v>104.22</v>
      </c>
      <c r="F374" s="6">
        <v>128.62</v>
      </c>
      <c r="G374" s="6">
        <v>203.05</v>
      </c>
      <c r="H374" s="6">
        <v>206.2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>
        <v>98.606999999999999</v>
      </c>
      <c r="F375" s="6">
        <v>164.15</v>
      </c>
      <c r="G375" s="6">
        <v>203.05</v>
      </c>
      <c r="H375" s="6">
        <v>153.44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>
        <v>100.92</v>
      </c>
      <c r="F376" s="8" t="s">
        <v>16</v>
      </c>
      <c r="G376" s="6">
        <v>242.85</v>
      </c>
      <c r="H376" s="7">
        <v>154.68</v>
      </c>
      <c r="I376" s="9" t="s">
        <v>16</v>
      </c>
      <c r="J376" s="10"/>
      <c r="K376" s="9" t="s">
        <v>16</v>
      </c>
      <c r="L376" s="5"/>
      <c r="M376" s="2"/>
    </row>
    <row r="377" spans="1:13" ht="15.75">
      <c r="A377" s="2" t="s">
        <v>17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694.12399999999991</v>
      </c>
      <c r="F377" s="11">
        <f t="shared" si="18"/>
        <v>4338.1299999999992</v>
      </c>
      <c r="G377" s="11">
        <f t="shared" si="18"/>
        <v>10278.92</v>
      </c>
      <c r="H377" s="11">
        <f t="shared" si="18"/>
        <v>11071.660000000003</v>
      </c>
      <c r="I377" s="11">
        <f t="shared" si="18"/>
        <v>670.88900000000001</v>
      </c>
      <c r="J377" s="11">
        <f t="shared" si="18"/>
        <v>0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18</v>
      </c>
      <c r="B378" s="2"/>
      <c r="C378" s="12">
        <f t="shared" ref="C378:L378" si="19">C377*1.9835</f>
        <v>0</v>
      </c>
      <c r="D378" s="12">
        <f t="shared" si="19"/>
        <v>0</v>
      </c>
      <c r="E378" s="12">
        <f t="shared" si="19"/>
        <v>1376.794954</v>
      </c>
      <c r="F378" s="12">
        <f t="shared" si="19"/>
        <v>8604.6808549999987</v>
      </c>
      <c r="G378" s="12">
        <f t="shared" si="19"/>
        <v>20388.237820000002</v>
      </c>
      <c r="H378" s="12">
        <f t="shared" si="19"/>
        <v>21960.637610000009</v>
      </c>
      <c r="I378" s="12">
        <f t="shared" si="19"/>
        <v>1330.7083315</v>
      </c>
      <c r="J378" s="12">
        <f t="shared" si="19"/>
        <v>0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19</v>
      </c>
      <c r="J379" s="11"/>
      <c r="K379" s="13">
        <f>COUNTA(C346:L376)-4</f>
        <v>113</v>
      </c>
      <c r="L379" s="11" t="s">
        <v>20</v>
      </c>
      <c r="M379" s="2"/>
    </row>
    <row r="380" spans="1:13" ht="16.5" thickBot="1">
      <c r="A380" s="14">
        <v>1969</v>
      </c>
      <c r="B380" s="14" t="s">
        <v>21</v>
      </c>
      <c r="C380" s="14"/>
      <c r="D380" s="15">
        <f>SUM(C377:I377)</f>
        <v>27053.723000000002</v>
      </c>
      <c r="E380" s="16" t="s">
        <v>17</v>
      </c>
      <c r="F380" s="16"/>
      <c r="G380" s="15">
        <f>D380*1.9835+1</f>
        <v>53662.059570500001</v>
      </c>
      <c r="H380" s="16" t="s">
        <v>22</v>
      </c>
      <c r="I380" s="14" t="s">
        <v>23</v>
      </c>
      <c r="J380" s="14"/>
      <c r="K380" s="17">
        <v>113</v>
      </c>
      <c r="L380" s="14" t="s">
        <v>20</v>
      </c>
      <c r="M380" s="2"/>
    </row>
  </sheetData>
  <phoneticPr fontId="5" type="noConversion"/>
  <pageMargins left="1" right="0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indexed="34"/>
  </sheetPr>
  <dimension ref="A1:M380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 customHeight="1">
      <c r="A1" s="1" t="s">
        <v>0</v>
      </c>
      <c r="B1" s="2"/>
      <c r="C1" s="2"/>
      <c r="D1" s="2"/>
      <c r="E1" s="2"/>
      <c r="F1" s="2"/>
      <c r="G1" s="1"/>
      <c r="H1" s="2"/>
      <c r="I1" s="1" t="s">
        <v>162</v>
      </c>
      <c r="J1" s="2"/>
      <c r="K1" s="2"/>
      <c r="L1" s="2"/>
      <c r="M1" s="2"/>
    </row>
    <row r="2" spans="1:13" ht="15.75" customHeight="1">
      <c r="A2" s="2" t="s">
        <v>1</v>
      </c>
      <c r="B2" s="2"/>
      <c r="C2" s="2"/>
      <c r="D2" s="2"/>
      <c r="E2" s="2" t="s">
        <v>2</v>
      </c>
      <c r="F2" s="2"/>
      <c r="G2" s="2" t="s">
        <v>3</v>
      </c>
      <c r="H2" s="2"/>
      <c r="I2" s="2"/>
      <c r="J2" s="2"/>
      <c r="K2" s="1"/>
      <c r="L2" s="2"/>
      <c r="M2" s="2"/>
    </row>
    <row r="3" spans="1:13" ht="15.75" customHeight="1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5.75" customHeight="1" thickTop="1">
      <c r="A4" s="1">
        <v>1970</v>
      </c>
      <c r="B4" s="5">
        <v>1</v>
      </c>
      <c r="C4" s="6"/>
      <c r="D4" s="6"/>
      <c r="E4" s="6"/>
      <c r="F4" s="6">
        <v>237.4</v>
      </c>
      <c r="G4" s="6">
        <v>446.09</v>
      </c>
      <c r="H4" s="6">
        <v>698.51</v>
      </c>
      <c r="I4" s="6">
        <v>160.80000000000001</v>
      </c>
      <c r="J4" s="6"/>
      <c r="K4" s="6"/>
      <c r="L4" s="7"/>
      <c r="M4" s="2"/>
    </row>
    <row r="5" spans="1:13" ht="15.75" customHeight="1">
      <c r="A5" s="2"/>
      <c r="B5" s="5">
        <v>2</v>
      </c>
      <c r="C5" s="6"/>
      <c r="D5" s="6"/>
      <c r="E5" s="6"/>
      <c r="F5" s="6">
        <v>189.79</v>
      </c>
      <c r="G5" s="6">
        <v>535.08000000000004</v>
      </c>
      <c r="H5" s="6">
        <v>716.91</v>
      </c>
      <c r="I5" s="6">
        <v>158.54</v>
      </c>
      <c r="J5" s="6"/>
      <c r="K5" s="6"/>
      <c r="L5" s="7"/>
      <c r="M5" s="2"/>
    </row>
    <row r="6" spans="1:13" ht="15.75" customHeight="1">
      <c r="A6" s="2"/>
      <c r="B6" s="5">
        <v>3</v>
      </c>
      <c r="C6" s="6"/>
      <c r="D6" s="6"/>
      <c r="E6" s="6"/>
      <c r="F6" s="6">
        <v>173.11</v>
      </c>
      <c r="G6" s="6">
        <v>628.29999999999995</v>
      </c>
      <c r="H6" s="6">
        <v>735.67</v>
      </c>
      <c r="I6" s="6">
        <v>160.22</v>
      </c>
      <c r="J6" s="6"/>
      <c r="K6" s="6"/>
      <c r="L6" s="7"/>
      <c r="M6" s="2"/>
    </row>
    <row r="7" spans="1:13" ht="15.75" customHeight="1">
      <c r="A7" s="2"/>
      <c r="B7" s="5">
        <v>4</v>
      </c>
      <c r="C7" s="6"/>
      <c r="D7" s="6"/>
      <c r="E7" s="6"/>
      <c r="F7" s="6">
        <v>141.29</v>
      </c>
      <c r="G7" s="6">
        <v>637.25</v>
      </c>
      <c r="H7" s="6">
        <v>718.88</v>
      </c>
      <c r="I7" s="6">
        <v>162.57</v>
      </c>
      <c r="J7" s="6"/>
      <c r="K7" s="6"/>
      <c r="L7" s="7"/>
      <c r="M7" s="2"/>
    </row>
    <row r="8" spans="1:13" ht="15.75" customHeight="1">
      <c r="A8" s="2"/>
      <c r="B8" s="5">
        <v>5</v>
      </c>
      <c r="C8" s="6"/>
      <c r="D8" s="6"/>
      <c r="E8" s="6"/>
      <c r="F8" s="6">
        <v>133.36000000000001</v>
      </c>
      <c r="G8" s="6">
        <v>643.04</v>
      </c>
      <c r="H8" s="6">
        <v>731.29</v>
      </c>
      <c r="I8" s="6">
        <v>164.69</v>
      </c>
      <c r="J8" s="6"/>
      <c r="K8" s="6"/>
      <c r="L8" s="7"/>
      <c r="M8" s="2"/>
    </row>
    <row r="9" spans="1:13" ht="15.75" customHeight="1">
      <c r="A9" s="2"/>
      <c r="B9" s="5">
        <v>6</v>
      </c>
      <c r="C9" s="6"/>
      <c r="D9" s="6"/>
      <c r="E9" s="6"/>
      <c r="F9" s="6">
        <v>133.76</v>
      </c>
      <c r="G9" s="6">
        <v>673</v>
      </c>
      <c r="H9" s="6">
        <v>731.96</v>
      </c>
      <c r="I9" s="6">
        <v>160.96</v>
      </c>
      <c r="J9" s="6"/>
      <c r="K9" s="6"/>
      <c r="L9" s="7"/>
      <c r="M9" s="2"/>
    </row>
    <row r="10" spans="1:13" ht="15.75" customHeight="1">
      <c r="A10" s="2"/>
      <c r="B10" s="5">
        <v>7</v>
      </c>
      <c r="C10" s="6"/>
      <c r="D10" s="6"/>
      <c r="E10" s="6"/>
      <c r="F10" s="6">
        <v>133.76</v>
      </c>
      <c r="G10" s="6">
        <v>684.57</v>
      </c>
      <c r="H10" s="6">
        <v>750.76</v>
      </c>
      <c r="I10" s="6">
        <v>132.65</v>
      </c>
      <c r="J10" s="6" t="s">
        <v>25</v>
      </c>
      <c r="K10" s="6"/>
      <c r="L10" s="7"/>
      <c r="M10" s="2"/>
    </row>
    <row r="11" spans="1:13" ht="15.75" customHeight="1">
      <c r="A11" s="2"/>
      <c r="B11" s="5">
        <v>8</v>
      </c>
      <c r="C11" s="6"/>
      <c r="D11" s="6"/>
      <c r="E11" s="6">
        <v>107.49</v>
      </c>
      <c r="F11" s="6">
        <v>133.36000000000001</v>
      </c>
      <c r="G11" s="6">
        <v>700.98</v>
      </c>
      <c r="H11" s="6">
        <v>757.28</v>
      </c>
      <c r="I11" s="6">
        <v>118.21</v>
      </c>
      <c r="J11" s="6" t="s">
        <v>26</v>
      </c>
      <c r="K11" s="6"/>
      <c r="L11" s="7"/>
      <c r="M11" s="2"/>
    </row>
    <row r="12" spans="1:13" ht="15.75" customHeight="1">
      <c r="A12" s="2"/>
      <c r="B12" s="5">
        <v>9</v>
      </c>
      <c r="C12" s="6"/>
      <c r="D12" s="6"/>
      <c r="E12" s="6">
        <v>151.31</v>
      </c>
      <c r="F12" s="6">
        <v>132.88999999999999</v>
      </c>
      <c r="G12" s="6">
        <v>699.2</v>
      </c>
      <c r="H12" s="6">
        <v>750.14</v>
      </c>
      <c r="I12" s="6">
        <v>112.7</v>
      </c>
      <c r="J12" s="6" t="s">
        <v>27</v>
      </c>
      <c r="K12" s="6"/>
      <c r="L12" s="7"/>
      <c r="M12" s="2"/>
    </row>
    <row r="13" spans="1:13" ht="15.75" customHeight="1">
      <c r="A13" s="2"/>
      <c r="B13" s="5">
        <v>10</v>
      </c>
      <c r="C13" s="6"/>
      <c r="D13" s="6"/>
      <c r="E13" s="6">
        <v>151.07</v>
      </c>
      <c r="F13" s="6">
        <v>126.42</v>
      </c>
      <c r="G13" s="6">
        <v>687.46</v>
      </c>
      <c r="H13" s="6">
        <v>747.51</v>
      </c>
      <c r="I13" s="6">
        <v>100.32</v>
      </c>
      <c r="J13" s="6" t="s">
        <v>28</v>
      </c>
      <c r="K13" s="6"/>
      <c r="L13" s="7"/>
      <c r="M13" s="2"/>
    </row>
    <row r="14" spans="1:13" ht="15.75" customHeight="1">
      <c r="A14" s="2"/>
      <c r="B14" s="5">
        <v>11</v>
      </c>
      <c r="C14" s="6"/>
      <c r="D14" s="6"/>
      <c r="E14" s="6">
        <v>147.47999999999999</v>
      </c>
      <c r="F14" s="6">
        <v>124.38</v>
      </c>
      <c r="G14" s="6">
        <v>702.04</v>
      </c>
      <c r="H14" s="6">
        <v>747.51</v>
      </c>
      <c r="I14" s="6">
        <v>96.171000000000006</v>
      </c>
      <c r="J14" s="6" t="s">
        <v>29</v>
      </c>
      <c r="K14" s="6"/>
      <c r="L14" s="7"/>
      <c r="M14" s="2"/>
    </row>
    <row r="15" spans="1:13" ht="15.75" customHeight="1">
      <c r="A15" s="2"/>
      <c r="B15" s="5">
        <v>12</v>
      </c>
      <c r="C15" s="6"/>
      <c r="D15" s="6"/>
      <c r="E15" s="6">
        <v>196.42</v>
      </c>
      <c r="F15" s="6">
        <v>124.77</v>
      </c>
      <c r="G15" s="6">
        <v>714.61</v>
      </c>
      <c r="H15" s="6">
        <v>753.69</v>
      </c>
      <c r="I15" s="6">
        <v>94.231999999999999</v>
      </c>
      <c r="J15" s="6"/>
      <c r="K15" s="6"/>
      <c r="L15" s="7"/>
      <c r="M15" s="2"/>
    </row>
    <row r="16" spans="1:13" ht="15.75" customHeight="1">
      <c r="A16" s="2"/>
      <c r="B16" s="5">
        <v>13</v>
      </c>
      <c r="C16" s="6"/>
      <c r="D16" s="6"/>
      <c r="E16" s="6">
        <v>264.83999999999997</v>
      </c>
      <c r="F16" s="6">
        <v>123.92</v>
      </c>
      <c r="G16" s="6">
        <v>726.95</v>
      </c>
      <c r="H16" s="6">
        <v>737.72</v>
      </c>
      <c r="I16" s="6">
        <v>95.778999999999996</v>
      </c>
      <c r="J16" s="6" t="s">
        <v>30</v>
      </c>
      <c r="K16" s="6"/>
      <c r="L16" s="7"/>
      <c r="M16" s="2"/>
    </row>
    <row r="17" spans="1:13" ht="15.75" customHeight="1">
      <c r="A17" s="2"/>
      <c r="B17" s="5">
        <v>14</v>
      </c>
      <c r="C17" s="6"/>
      <c r="D17" s="6"/>
      <c r="E17" s="6">
        <v>280.68</v>
      </c>
      <c r="F17" s="6">
        <v>127.61</v>
      </c>
      <c r="G17" s="6">
        <v>744.5</v>
      </c>
      <c r="H17" s="6">
        <v>713.07</v>
      </c>
      <c r="I17" s="6">
        <v>109.34</v>
      </c>
      <c r="J17" s="6" t="s">
        <v>31</v>
      </c>
      <c r="K17" s="6"/>
      <c r="L17" s="7"/>
      <c r="M17" s="2"/>
    </row>
    <row r="18" spans="1:13" ht="15.75" customHeight="1">
      <c r="A18" s="2"/>
      <c r="B18" s="5">
        <v>15</v>
      </c>
      <c r="C18" s="6"/>
      <c r="D18" s="6"/>
      <c r="E18" s="6">
        <v>333.92</v>
      </c>
      <c r="F18" s="6">
        <v>124.31</v>
      </c>
      <c r="G18" s="6">
        <v>735.37</v>
      </c>
      <c r="H18" s="6">
        <v>701.07</v>
      </c>
      <c r="I18" s="6">
        <v>115.29</v>
      </c>
      <c r="J18" s="6"/>
      <c r="K18" s="6"/>
      <c r="L18" s="7"/>
      <c r="M18" s="2"/>
    </row>
    <row r="19" spans="1:13" ht="15.75" customHeight="1">
      <c r="A19" s="2"/>
      <c r="B19" s="5">
        <v>16</v>
      </c>
      <c r="C19" s="6"/>
      <c r="D19" s="6"/>
      <c r="E19" s="6">
        <v>393.41</v>
      </c>
      <c r="F19" s="6">
        <v>103.3</v>
      </c>
      <c r="G19" s="6">
        <v>727.86</v>
      </c>
      <c r="H19" s="6">
        <v>704.65</v>
      </c>
      <c r="I19" s="6">
        <v>117.59</v>
      </c>
      <c r="J19" s="6"/>
      <c r="K19" s="6"/>
      <c r="L19" s="7"/>
      <c r="M19" s="2"/>
    </row>
    <row r="20" spans="1:13" ht="15.75" customHeight="1">
      <c r="A20" s="2"/>
      <c r="B20" s="5">
        <v>17</v>
      </c>
      <c r="C20" s="6"/>
      <c r="D20" s="6"/>
      <c r="E20" s="6">
        <v>408.45</v>
      </c>
      <c r="F20" s="6">
        <v>85.412999999999997</v>
      </c>
      <c r="G20" s="6">
        <v>714.23</v>
      </c>
      <c r="H20" s="6">
        <v>724.25</v>
      </c>
      <c r="I20" s="6">
        <v>122.1</v>
      </c>
      <c r="J20" s="6"/>
      <c r="K20" s="6"/>
      <c r="L20" s="7"/>
      <c r="M20" s="2"/>
    </row>
    <row r="21" spans="1:13" ht="15.75" customHeight="1">
      <c r="A21" s="2"/>
      <c r="B21" s="5">
        <v>18</v>
      </c>
      <c r="C21" s="6"/>
      <c r="D21" s="6"/>
      <c r="E21" s="6">
        <v>409.89</v>
      </c>
      <c r="F21" s="6">
        <v>85.213999999999999</v>
      </c>
      <c r="G21" s="6">
        <v>706.52</v>
      </c>
      <c r="H21" s="6">
        <v>727.57</v>
      </c>
      <c r="I21" s="6">
        <v>180.99</v>
      </c>
      <c r="J21" s="6"/>
      <c r="K21" s="6"/>
      <c r="L21" s="7"/>
      <c r="M21" s="2"/>
    </row>
    <row r="22" spans="1:13" ht="15.75" customHeight="1">
      <c r="A22" s="2"/>
      <c r="B22" s="5">
        <v>19</v>
      </c>
      <c r="C22" s="6"/>
      <c r="D22" s="6"/>
      <c r="E22" s="6">
        <v>457.96</v>
      </c>
      <c r="F22" s="6">
        <v>83.956999999999994</v>
      </c>
      <c r="G22" s="6">
        <v>696.68</v>
      </c>
      <c r="H22" s="6">
        <v>717.85</v>
      </c>
      <c r="I22" s="6">
        <v>218.77</v>
      </c>
      <c r="J22" s="6"/>
      <c r="K22" s="6"/>
      <c r="L22" s="7"/>
      <c r="M22" s="2"/>
    </row>
    <row r="23" spans="1:13" ht="15.75" customHeight="1">
      <c r="A23" s="2"/>
      <c r="B23" s="5">
        <v>20</v>
      </c>
      <c r="C23" s="6"/>
      <c r="D23" s="6"/>
      <c r="E23" s="6">
        <v>482.22</v>
      </c>
      <c r="F23" s="6">
        <v>85.072000000000003</v>
      </c>
      <c r="G23" s="6">
        <v>696.68</v>
      </c>
      <c r="H23" s="6">
        <v>724.82</v>
      </c>
      <c r="I23" s="6">
        <v>199.96</v>
      </c>
      <c r="J23" s="6"/>
      <c r="K23" s="6"/>
      <c r="L23" s="7"/>
      <c r="M23" s="2"/>
    </row>
    <row r="24" spans="1:13" ht="15.75" customHeight="1">
      <c r="A24" s="2"/>
      <c r="B24" s="5">
        <v>21</v>
      </c>
      <c r="C24" s="6"/>
      <c r="D24" s="6"/>
      <c r="E24" s="6">
        <v>480.38</v>
      </c>
      <c r="F24" s="6">
        <v>83.26</v>
      </c>
      <c r="G24" s="6">
        <v>710</v>
      </c>
      <c r="H24" s="6">
        <v>720.89</v>
      </c>
      <c r="I24" s="6">
        <v>147.43</v>
      </c>
      <c r="J24" s="6"/>
      <c r="K24" s="6"/>
      <c r="L24" s="7"/>
      <c r="M24" s="2"/>
    </row>
    <row r="25" spans="1:13" ht="15.75" customHeight="1">
      <c r="A25" s="2"/>
      <c r="B25" s="5">
        <v>22</v>
      </c>
      <c r="C25" s="6"/>
      <c r="D25" s="6"/>
      <c r="E25" s="6">
        <v>483.21</v>
      </c>
      <c r="F25" s="6">
        <v>83.17</v>
      </c>
      <c r="G25" s="6">
        <v>709.41</v>
      </c>
      <c r="H25" s="6">
        <v>691.25</v>
      </c>
      <c r="I25" s="6">
        <v>125.89</v>
      </c>
      <c r="J25" s="6"/>
      <c r="K25" s="6"/>
      <c r="L25" s="7"/>
      <c r="M25" s="2"/>
    </row>
    <row r="26" spans="1:13" ht="15.75" customHeight="1">
      <c r="A26" s="2"/>
      <c r="B26" s="5">
        <v>23</v>
      </c>
      <c r="C26" s="6"/>
      <c r="D26" s="6"/>
      <c r="E26" s="6">
        <v>495.66</v>
      </c>
      <c r="F26" s="6">
        <v>83.599000000000004</v>
      </c>
      <c r="G26" s="6">
        <v>701.22</v>
      </c>
      <c r="H26" s="6">
        <v>668.22</v>
      </c>
      <c r="I26" s="6">
        <v>132.5</v>
      </c>
      <c r="J26" s="6"/>
      <c r="K26" s="6"/>
      <c r="L26" s="7"/>
      <c r="M26" s="2"/>
    </row>
    <row r="27" spans="1:13" ht="15.75" customHeight="1">
      <c r="A27" s="2"/>
      <c r="B27" s="5">
        <v>24</v>
      </c>
      <c r="C27" s="6"/>
      <c r="D27" s="6"/>
      <c r="E27" s="6">
        <v>488.81</v>
      </c>
      <c r="F27" s="6">
        <v>85.671999999999997</v>
      </c>
      <c r="G27" s="6">
        <v>698.09</v>
      </c>
      <c r="H27" s="6">
        <v>657.06</v>
      </c>
      <c r="I27" s="6">
        <v>155.94999999999999</v>
      </c>
      <c r="J27" s="6"/>
      <c r="K27" s="6"/>
      <c r="L27" s="7"/>
      <c r="M27" s="2"/>
    </row>
    <row r="28" spans="1:13" ht="15.75" customHeight="1">
      <c r="A28" s="2"/>
      <c r="B28" s="5">
        <v>25</v>
      </c>
      <c r="C28" s="6"/>
      <c r="D28" s="6"/>
      <c r="E28" s="6">
        <v>488.67</v>
      </c>
      <c r="F28" s="6">
        <v>91.506</v>
      </c>
      <c r="G28" s="6">
        <v>697.73</v>
      </c>
      <c r="H28" s="6">
        <v>592.24</v>
      </c>
      <c r="I28" s="6">
        <v>154.19999999999999</v>
      </c>
      <c r="J28" s="6"/>
      <c r="K28" s="6"/>
      <c r="L28" s="7"/>
      <c r="M28" s="2"/>
    </row>
    <row r="29" spans="1:13" ht="15.75" customHeight="1">
      <c r="A29" s="2"/>
      <c r="B29" s="5">
        <v>26</v>
      </c>
      <c r="C29" s="6"/>
      <c r="D29" s="6"/>
      <c r="E29" s="6">
        <v>489.93</v>
      </c>
      <c r="F29" s="6">
        <v>111.9</v>
      </c>
      <c r="G29" s="6">
        <v>697.54</v>
      </c>
      <c r="H29" s="6">
        <v>471.95</v>
      </c>
      <c r="I29" s="6">
        <v>133.53</v>
      </c>
      <c r="J29" s="6"/>
      <c r="K29" s="6"/>
      <c r="L29" s="7"/>
      <c r="M29" s="2"/>
    </row>
    <row r="30" spans="1:13" ht="15.75" customHeight="1">
      <c r="A30" s="2"/>
      <c r="B30" s="5">
        <v>27</v>
      </c>
      <c r="C30" s="6"/>
      <c r="D30" s="6"/>
      <c r="E30" s="6">
        <v>444.19</v>
      </c>
      <c r="F30" s="6">
        <v>136.56</v>
      </c>
      <c r="G30" s="6">
        <v>696.6</v>
      </c>
      <c r="H30" s="6">
        <v>326.29000000000002</v>
      </c>
      <c r="I30" s="6">
        <v>119.48</v>
      </c>
      <c r="J30" s="6"/>
      <c r="K30" s="6"/>
      <c r="L30" s="7"/>
      <c r="M30" s="2"/>
    </row>
    <row r="31" spans="1:13" ht="15.75" customHeight="1">
      <c r="A31" s="2"/>
      <c r="B31" s="5">
        <v>28</v>
      </c>
      <c r="C31" s="6"/>
      <c r="D31" s="6"/>
      <c r="E31" s="6">
        <v>361.74</v>
      </c>
      <c r="F31" s="6">
        <v>144.08000000000001</v>
      </c>
      <c r="G31" s="6">
        <v>709.54</v>
      </c>
      <c r="H31" s="6">
        <v>265.95</v>
      </c>
      <c r="I31" s="6">
        <v>44.710999999999999</v>
      </c>
      <c r="J31" s="6"/>
      <c r="K31" s="6"/>
      <c r="L31" s="7"/>
      <c r="M31" s="2"/>
    </row>
    <row r="32" spans="1:13" ht="15.75" customHeight="1">
      <c r="A32" s="2"/>
      <c r="B32" s="5">
        <v>29</v>
      </c>
      <c r="C32" s="6"/>
      <c r="D32" s="6"/>
      <c r="E32" s="6">
        <v>277.08</v>
      </c>
      <c r="F32" s="6">
        <v>225.73</v>
      </c>
      <c r="G32" s="6">
        <v>722.64</v>
      </c>
      <c r="H32" s="6">
        <v>200.2</v>
      </c>
      <c r="I32" s="6"/>
      <c r="J32" s="6"/>
      <c r="K32" s="6"/>
      <c r="L32" s="7"/>
      <c r="M32" s="2"/>
    </row>
    <row r="33" spans="1:13" ht="15.75" customHeight="1">
      <c r="A33" s="2"/>
      <c r="B33" s="5">
        <v>30</v>
      </c>
      <c r="C33" s="6"/>
      <c r="D33" s="6"/>
      <c r="E33" s="6">
        <v>240.94</v>
      </c>
      <c r="F33" s="6">
        <v>324.61</v>
      </c>
      <c r="G33" s="6">
        <v>747.83</v>
      </c>
      <c r="H33" s="6">
        <v>170.77</v>
      </c>
      <c r="I33" s="6"/>
      <c r="J33" s="6"/>
      <c r="K33" s="6"/>
      <c r="L33" s="7"/>
      <c r="M33" s="2"/>
    </row>
    <row r="34" spans="1:13" ht="15.75" customHeight="1">
      <c r="A34" s="2"/>
      <c r="B34" s="5">
        <v>31</v>
      </c>
      <c r="C34" s="7"/>
      <c r="D34" s="8" t="s">
        <v>16</v>
      </c>
      <c r="E34" s="7">
        <v>240.06</v>
      </c>
      <c r="F34" s="8" t="s">
        <v>16</v>
      </c>
      <c r="G34" s="6">
        <v>736.46</v>
      </c>
      <c r="H34" s="7">
        <v>171.57</v>
      </c>
      <c r="I34" s="9" t="s">
        <v>16</v>
      </c>
      <c r="J34" s="10"/>
      <c r="K34" s="9" t="s">
        <v>16</v>
      </c>
      <c r="L34" s="5"/>
      <c r="M34" s="2"/>
    </row>
    <row r="35" spans="1:13" ht="15.75" customHeight="1">
      <c r="A35" s="2" t="s">
        <v>17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8275.81</v>
      </c>
      <c r="F35" s="11">
        <f t="shared" si="0"/>
        <v>3973.1730000000007</v>
      </c>
      <c r="G35" s="11">
        <f t="shared" si="0"/>
        <v>21327.47</v>
      </c>
      <c r="H35" s="11">
        <f t="shared" si="0"/>
        <v>19527.500000000004</v>
      </c>
      <c r="I35" s="11">
        <f t="shared" si="0"/>
        <v>3795.5729999999994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 customHeight="1">
      <c r="A36" s="2" t="s">
        <v>18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16415.069134999998</v>
      </c>
      <c r="F36" s="12">
        <f t="shared" si="1"/>
        <v>7880.7886455000016</v>
      </c>
      <c r="G36" s="12">
        <f t="shared" si="1"/>
        <v>42303.036745000005</v>
      </c>
      <c r="H36" s="12">
        <f t="shared" si="1"/>
        <v>38732.796250000007</v>
      </c>
      <c r="I36" s="12">
        <f t="shared" si="1"/>
        <v>7528.5190454999993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 customHeight="1">
      <c r="A37" s="2"/>
      <c r="B37" s="2"/>
      <c r="C37" s="11"/>
      <c r="D37" s="11"/>
      <c r="E37" s="11"/>
      <c r="F37" s="11"/>
      <c r="G37" s="11"/>
      <c r="H37" s="11"/>
      <c r="I37" s="11" t="s">
        <v>19</v>
      </c>
      <c r="J37" s="11"/>
      <c r="K37" s="13">
        <f>COUNTA(C4:L34)-4-7</f>
        <v>144</v>
      </c>
      <c r="L37" s="11" t="s">
        <v>20</v>
      </c>
      <c r="M37" s="2"/>
    </row>
    <row r="38" spans="1:13" ht="15.75" customHeight="1" thickBot="1">
      <c r="A38" s="14">
        <v>1970</v>
      </c>
      <c r="B38" s="14" t="s">
        <v>21</v>
      </c>
      <c r="C38" s="14"/>
      <c r="D38" s="15">
        <f>SUM(C35:L35)</f>
        <v>56899.526000000005</v>
      </c>
      <c r="E38" s="16" t="s">
        <v>17</v>
      </c>
      <c r="F38" s="16"/>
      <c r="G38" s="15">
        <f>D38*1.9835</f>
        <v>112860.20982100001</v>
      </c>
      <c r="H38" s="16" t="s">
        <v>22</v>
      </c>
      <c r="I38" s="14" t="s">
        <v>23</v>
      </c>
      <c r="J38" s="14"/>
      <c r="K38" s="17">
        <v>144</v>
      </c>
      <c r="L38" s="14" t="s">
        <v>20</v>
      </c>
      <c r="M38" s="2"/>
    </row>
    <row r="39" spans="1:13" ht="15.75" customHeight="1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 customHeight="1">
      <c r="A40" t="s">
        <v>1</v>
      </c>
      <c r="F40" t="s">
        <v>2</v>
      </c>
      <c r="H40" t="s">
        <v>3</v>
      </c>
    </row>
    <row r="41" spans="1:13" ht="15.75" customHeight="1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5.75" customHeight="1" thickTop="1">
      <c r="A42" s="1">
        <v>1971</v>
      </c>
      <c r="B42" s="5">
        <v>1</v>
      </c>
      <c r="C42" s="6"/>
      <c r="D42" s="6"/>
      <c r="E42" s="6"/>
      <c r="F42" s="6">
        <v>83.016999999999996</v>
      </c>
      <c r="G42" s="6">
        <v>485.55</v>
      </c>
      <c r="H42" s="6">
        <v>530.16</v>
      </c>
      <c r="I42" s="6">
        <v>356.17</v>
      </c>
      <c r="J42" s="6">
        <v>76.692999999999998</v>
      </c>
      <c r="K42" s="6"/>
      <c r="L42" s="7"/>
      <c r="M42" s="2"/>
    </row>
    <row r="43" spans="1:13" ht="15.75" customHeight="1">
      <c r="A43" s="2"/>
      <c r="B43" s="5">
        <v>2</v>
      </c>
      <c r="C43" s="6"/>
      <c r="D43" s="6"/>
      <c r="E43" s="6"/>
      <c r="F43" s="6">
        <v>92.156000000000006</v>
      </c>
      <c r="G43" s="6">
        <v>512.77</v>
      </c>
      <c r="H43" s="6">
        <v>477.23</v>
      </c>
      <c r="I43" s="6">
        <v>338.14</v>
      </c>
      <c r="J43" s="6">
        <v>84.179000000000002</v>
      </c>
      <c r="K43" s="6"/>
      <c r="L43" s="7"/>
      <c r="M43" s="2"/>
    </row>
    <row r="44" spans="1:13" ht="15.75" customHeight="1">
      <c r="A44" s="2"/>
      <c r="B44" s="5">
        <v>3</v>
      </c>
      <c r="C44" s="6"/>
      <c r="D44" s="6"/>
      <c r="E44" s="6"/>
      <c r="F44" s="6">
        <v>91.114999999999995</v>
      </c>
      <c r="G44" s="6">
        <v>513.94000000000005</v>
      </c>
      <c r="H44" s="6">
        <v>446.67</v>
      </c>
      <c r="I44" s="6">
        <v>315.85000000000002</v>
      </c>
      <c r="J44" s="6">
        <v>78.37</v>
      </c>
      <c r="K44" s="6"/>
      <c r="L44" s="7"/>
      <c r="M44" s="2"/>
    </row>
    <row r="45" spans="1:13" ht="15.75" customHeight="1">
      <c r="A45" s="2"/>
      <c r="B45" s="5">
        <v>4</v>
      </c>
      <c r="C45" s="6"/>
      <c r="D45" s="6"/>
      <c r="E45" s="6"/>
      <c r="F45" s="6">
        <v>91.161000000000001</v>
      </c>
      <c r="G45" s="6">
        <v>520.62</v>
      </c>
      <c r="H45" s="6">
        <v>437.92</v>
      </c>
      <c r="I45" s="6">
        <v>250.58</v>
      </c>
      <c r="J45" s="6">
        <v>78.212999999999994</v>
      </c>
      <c r="K45" s="6"/>
      <c r="L45" s="7"/>
      <c r="M45" s="2"/>
    </row>
    <row r="46" spans="1:13" ht="15.75" customHeight="1">
      <c r="A46" s="2"/>
      <c r="B46" s="5">
        <v>5</v>
      </c>
      <c r="C46" s="6"/>
      <c r="D46" s="6"/>
      <c r="E46" s="6"/>
      <c r="F46" s="6">
        <v>88.099000000000004</v>
      </c>
      <c r="G46" s="6">
        <v>522.77</v>
      </c>
      <c r="H46" s="6">
        <v>433.84</v>
      </c>
      <c r="I46" s="6">
        <v>225.43</v>
      </c>
      <c r="J46" s="6">
        <v>76.239000000000004</v>
      </c>
      <c r="K46" s="6"/>
      <c r="L46" s="7"/>
      <c r="M46" s="2"/>
    </row>
    <row r="47" spans="1:13" ht="15.75" customHeight="1">
      <c r="A47" s="2"/>
      <c r="B47" s="5">
        <v>6</v>
      </c>
      <c r="C47" s="6"/>
      <c r="D47" s="6"/>
      <c r="E47" s="6"/>
      <c r="F47" s="6">
        <v>81.23</v>
      </c>
      <c r="G47" s="6">
        <v>517.1</v>
      </c>
      <c r="H47" s="6">
        <v>434.06</v>
      </c>
      <c r="I47" s="6">
        <v>228.31</v>
      </c>
      <c r="J47" s="6">
        <v>75.135000000000005</v>
      </c>
      <c r="K47" s="6"/>
      <c r="L47" s="7"/>
      <c r="M47" s="2"/>
    </row>
    <row r="48" spans="1:13" ht="15.75" customHeight="1">
      <c r="A48" s="2"/>
      <c r="B48" s="5">
        <v>7</v>
      </c>
      <c r="C48" s="6"/>
      <c r="D48" s="6"/>
      <c r="E48" s="6"/>
      <c r="F48" s="6">
        <v>95.123999999999995</v>
      </c>
      <c r="G48" s="6">
        <v>520.27</v>
      </c>
      <c r="H48" s="6">
        <v>459.84</v>
      </c>
      <c r="I48" s="6">
        <v>213.52</v>
      </c>
      <c r="J48" s="6">
        <v>75.216999999999999</v>
      </c>
      <c r="K48" s="6"/>
      <c r="L48" s="7"/>
      <c r="M48" s="2"/>
    </row>
    <row r="49" spans="1:13" ht="15.75" customHeight="1">
      <c r="A49" s="2"/>
      <c r="B49" s="5">
        <v>8</v>
      </c>
      <c r="C49" s="6"/>
      <c r="D49" s="6"/>
      <c r="E49" s="6"/>
      <c r="F49" s="6">
        <v>92.876999999999995</v>
      </c>
      <c r="G49" s="6">
        <v>513.73</v>
      </c>
      <c r="H49" s="6">
        <v>464.56</v>
      </c>
      <c r="I49" s="6">
        <v>176.57</v>
      </c>
      <c r="J49" s="6">
        <v>73.167000000000002</v>
      </c>
      <c r="K49" s="6"/>
      <c r="L49" s="7"/>
      <c r="M49" s="2"/>
    </row>
    <row r="50" spans="1:13" ht="15.75" customHeight="1">
      <c r="A50" s="2"/>
      <c r="B50" s="5">
        <v>9</v>
      </c>
      <c r="C50" s="6"/>
      <c r="D50" s="6"/>
      <c r="E50" s="6"/>
      <c r="F50" s="6">
        <v>91.305000000000007</v>
      </c>
      <c r="G50" s="6">
        <v>503.04</v>
      </c>
      <c r="H50" s="6">
        <v>470.14</v>
      </c>
      <c r="I50" s="6">
        <v>144.58000000000001</v>
      </c>
      <c r="J50" s="6">
        <v>71.284000000000006</v>
      </c>
      <c r="K50" s="6"/>
      <c r="L50" s="7"/>
      <c r="M50" s="2"/>
    </row>
    <row r="51" spans="1:13" ht="15.75" customHeight="1">
      <c r="A51" s="2"/>
      <c r="B51" s="5">
        <v>10</v>
      </c>
      <c r="C51" s="6"/>
      <c r="D51" s="6"/>
      <c r="E51" s="6"/>
      <c r="F51" s="6">
        <v>92.171000000000006</v>
      </c>
      <c r="G51" s="6">
        <v>493.83</v>
      </c>
      <c r="H51" s="6">
        <v>467.47</v>
      </c>
      <c r="I51" s="6">
        <v>137.4</v>
      </c>
      <c r="J51" s="6">
        <v>73.02</v>
      </c>
      <c r="K51" s="6"/>
      <c r="L51" s="7"/>
      <c r="M51" s="2"/>
    </row>
    <row r="52" spans="1:13" ht="15.75" customHeight="1">
      <c r="A52" s="2"/>
      <c r="B52" s="5">
        <v>11</v>
      </c>
      <c r="C52" s="6"/>
      <c r="D52" s="6"/>
      <c r="E52" s="6"/>
      <c r="F52" s="6">
        <v>93.375</v>
      </c>
      <c r="G52" s="6">
        <v>483.97</v>
      </c>
      <c r="H52" s="6">
        <v>433.53</v>
      </c>
      <c r="I52" s="6">
        <v>130.37</v>
      </c>
      <c r="J52" s="6">
        <v>74.971000000000004</v>
      </c>
      <c r="K52" s="6"/>
      <c r="L52" s="7"/>
      <c r="M52" s="2"/>
    </row>
    <row r="53" spans="1:13" ht="15.75" customHeight="1">
      <c r="A53" s="2"/>
      <c r="B53" s="5">
        <v>12</v>
      </c>
      <c r="C53" s="6"/>
      <c r="D53" s="6"/>
      <c r="E53" s="6"/>
      <c r="F53" s="6">
        <v>93.346000000000004</v>
      </c>
      <c r="G53" s="6">
        <v>516.99</v>
      </c>
      <c r="H53" s="6">
        <v>414.82</v>
      </c>
      <c r="I53" s="6">
        <v>110.97</v>
      </c>
      <c r="J53" s="6">
        <v>75.381</v>
      </c>
      <c r="K53" s="6"/>
      <c r="L53" s="7"/>
      <c r="M53" s="2"/>
    </row>
    <row r="54" spans="1:13" ht="15.75" customHeight="1">
      <c r="A54" s="2"/>
      <c r="B54" s="5">
        <v>13</v>
      </c>
      <c r="C54" s="6"/>
      <c r="D54" s="6"/>
      <c r="E54" s="6"/>
      <c r="F54" s="6">
        <v>106.59</v>
      </c>
      <c r="G54" s="6">
        <v>536.25</v>
      </c>
      <c r="H54" s="6">
        <v>413.98</v>
      </c>
      <c r="I54" s="6">
        <v>100.54</v>
      </c>
      <c r="J54" s="6">
        <v>71.876000000000005</v>
      </c>
      <c r="K54" s="6"/>
      <c r="L54" s="7"/>
      <c r="M54" s="2"/>
    </row>
    <row r="55" spans="1:13" ht="15.75" customHeight="1">
      <c r="A55" s="2"/>
      <c r="B55" s="5">
        <v>14</v>
      </c>
      <c r="C55" s="6"/>
      <c r="D55" s="6"/>
      <c r="E55" s="6"/>
      <c r="F55" s="6">
        <v>100.23</v>
      </c>
      <c r="G55" s="6">
        <v>498.48</v>
      </c>
      <c r="H55" s="6">
        <v>409.81</v>
      </c>
      <c r="I55" s="6">
        <v>89.072000000000003</v>
      </c>
      <c r="J55" s="6">
        <v>73.905000000000001</v>
      </c>
      <c r="K55" s="6"/>
      <c r="L55" s="7"/>
      <c r="M55" s="2"/>
    </row>
    <row r="56" spans="1:13" ht="15.75" customHeight="1">
      <c r="A56" s="2"/>
      <c r="B56" s="5">
        <v>15</v>
      </c>
      <c r="C56" s="6"/>
      <c r="D56" s="6"/>
      <c r="E56" s="6"/>
      <c r="F56" s="6">
        <v>96.424999999999997</v>
      </c>
      <c r="G56" s="6">
        <v>469.85</v>
      </c>
      <c r="H56" s="6">
        <v>410.56</v>
      </c>
      <c r="I56" s="6">
        <v>85.213999999999999</v>
      </c>
      <c r="J56" s="6">
        <v>75.299000000000007</v>
      </c>
      <c r="K56" s="6"/>
      <c r="L56" s="7"/>
      <c r="M56" s="2"/>
    </row>
    <row r="57" spans="1:13" ht="15.75" customHeight="1">
      <c r="A57" s="2"/>
      <c r="B57" s="5">
        <v>16</v>
      </c>
      <c r="C57" s="6"/>
      <c r="D57" s="6"/>
      <c r="E57" s="6"/>
      <c r="F57" s="6">
        <v>93.578000000000003</v>
      </c>
      <c r="G57" s="6">
        <v>455.52</v>
      </c>
      <c r="H57" s="6">
        <v>410.72</v>
      </c>
      <c r="I57" s="6">
        <v>85.213999999999999</v>
      </c>
      <c r="J57" s="6">
        <v>80.093000000000004</v>
      </c>
      <c r="K57" s="6"/>
      <c r="L57" s="7"/>
      <c r="M57" s="2"/>
    </row>
    <row r="58" spans="1:13" ht="15.75" customHeight="1">
      <c r="A58" s="2"/>
      <c r="B58" s="5">
        <v>17</v>
      </c>
      <c r="C58" s="6"/>
      <c r="D58" s="6"/>
      <c r="E58" s="6"/>
      <c r="F58" s="6">
        <v>94.275999999999996</v>
      </c>
      <c r="G58" s="6">
        <v>445.5</v>
      </c>
      <c r="H58" s="6">
        <v>410.23</v>
      </c>
      <c r="I58" s="6">
        <v>85.994</v>
      </c>
      <c r="J58" s="6">
        <v>80.436000000000007</v>
      </c>
      <c r="K58" s="6"/>
      <c r="L58" s="7"/>
      <c r="M58" s="2"/>
    </row>
    <row r="59" spans="1:13" ht="15.75" customHeight="1">
      <c r="A59" s="2"/>
      <c r="B59" s="5">
        <v>18</v>
      </c>
      <c r="C59" s="6"/>
      <c r="D59" s="6"/>
      <c r="E59" s="6"/>
      <c r="F59" s="6">
        <v>93.447000000000003</v>
      </c>
      <c r="G59" s="6">
        <v>456.2</v>
      </c>
      <c r="H59" s="6">
        <v>465.95</v>
      </c>
      <c r="I59" s="6">
        <v>93.016000000000005</v>
      </c>
      <c r="J59" s="6">
        <v>87.478999999999999</v>
      </c>
      <c r="K59" s="6"/>
      <c r="L59" s="7"/>
      <c r="M59" s="2"/>
    </row>
    <row r="60" spans="1:13" ht="15.75" customHeight="1">
      <c r="A60" s="2"/>
      <c r="B60" s="5">
        <v>19</v>
      </c>
      <c r="C60" s="6"/>
      <c r="D60" s="6"/>
      <c r="E60" s="6"/>
      <c r="F60" s="6">
        <v>92.66</v>
      </c>
      <c r="G60" s="6">
        <v>492.64</v>
      </c>
      <c r="H60" s="6">
        <v>474.37</v>
      </c>
      <c r="I60" s="6">
        <v>93.346999999999994</v>
      </c>
      <c r="J60" s="6">
        <v>88.956000000000003</v>
      </c>
      <c r="K60" s="6"/>
      <c r="L60" s="7"/>
      <c r="M60" s="2"/>
    </row>
    <row r="61" spans="1:13" ht="15.75" customHeight="1">
      <c r="A61" s="2"/>
      <c r="B61" s="5">
        <v>20</v>
      </c>
      <c r="C61" s="6"/>
      <c r="D61" s="6"/>
      <c r="E61" s="6"/>
      <c r="F61" s="6">
        <v>92.207999999999998</v>
      </c>
      <c r="G61" s="6">
        <v>535.11</v>
      </c>
      <c r="H61" s="6">
        <v>442.11</v>
      </c>
      <c r="I61" s="6">
        <v>87.247</v>
      </c>
      <c r="J61" s="6">
        <v>86.644000000000005</v>
      </c>
      <c r="K61" s="6"/>
      <c r="L61" s="7"/>
      <c r="M61" s="2"/>
    </row>
    <row r="62" spans="1:13" ht="15.75" customHeight="1">
      <c r="A62" s="2"/>
      <c r="B62" s="5">
        <v>21</v>
      </c>
      <c r="C62" s="6"/>
      <c r="D62" s="6"/>
      <c r="E62" s="6"/>
      <c r="F62" s="6">
        <v>92.954999999999998</v>
      </c>
      <c r="G62" s="6">
        <v>528.09</v>
      </c>
      <c r="H62" s="6">
        <v>441.48</v>
      </c>
      <c r="I62" s="6">
        <v>77.716999999999999</v>
      </c>
      <c r="J62" s="6">
        <v>85.941999999999993</v>
      </c>
      <c r="K62" s="6"/>
      <c r="L62" s="7"/>
      <c r="M62" s="2"/>
    </row>
    <row r="63" spans="1:13" ht="15.75" customHeight="1">
      <c r="A63" s="2"/>
      <c r="B63" s="5">
        <v>22</v>
      </c>
      <c r="C63" s="6"/>
      <c r="D63" s="6"/>
      <c r="E63" s="6"/>
      <c r="F63" s="6">
        <v>94.061999999999998</v>
      </c>
      <c r="G63" s="6">
        <v>519.79</v>
      </c>
      <c r="H63" s="6">
        <v>446.51</v>
      </c>
      <c r="I63" s="6">
        <v>77.905000000000001</v>
      </c>
      <c r="J63" s="6">
        <v>89.025000000000006</v>
      </c>
      <c r="K63" s="6"/>
      <c r="L63" s="7"/>
      <c r="M63" s="2"/>
    </row>
    <row r="64" spans="1:13" ht="15.75" customHeight="1">
      <c r="A64" s="2"/>
      <c r="B64" s="5">
        <v>23</v>
      </c>
      <c r="C64" s="6"/>
      <c r="D64" s="6"/>
      <c r="E64" s="6"/>
      <c r="F64" s="6">
        <v>93.947999999999993</v>
      </c>
      <c r="G64" s="6">
        <v>556.87</v>
      </c>
      <c r="H64" s="6">
        <v>444.06</v>
      </c>
      <c r="I64" s="6">
        <v>98.358999999999995</v>
      </c>
      <c r="J64" s="6">
        <v>90.744</v>
      </c>
      <c r="K64" s="6"/>
      <c r="L64" s="7"/>
      <c r="M64" s="2"/>
    </row>
    <row r="65" spans="1:13" ht="15.75" customHeight="1">
      <c r="A65" s="2"/>
      <c r="B65" s="5">
        <v>24</v>
      </c>
      <c r="C65" s="6"/>
      <c r="D65" s="6"/>
      <c r="E65" s="6"/>
      <c r="F65" s="6">
        <v>93.728999999999999</v>
      </c>
      <c r="G65" s="6">
        <v>575.28</v>
      </c>
      <c r="H65" s="6">
        <v>441.01</v>
      </c>
      <c r="I65" s="6">
        <v>89.980999999999995</v>
      </c>
      <c r="J65" s="6">
        <v>89.369</v>
      </c>
      <c r="K65" s="6"/>
      <c r="L65" s="7"/>
      <c r="M65" s="2"/>
    </row>
    <row r="66" spans="1:13" ht="15.75" customHeight="1">
      <c r="A66" s="2"/>
      <c r="B66" s="5">
        <v>25</v>
      </c>
      <c r="C66" s="6"/>
      <c r="D66" s="6"/>
      <c r="E66" s="6">
        <v>32.216999999999999</v>
      </c>
      <c r="F66" s="6">
        <v>93.522999999999996</v>
      </c>
      <c r="G66" s="6">
        <v>584.58000000000004</v>
      </c>
      <c r="H66" s="6">
        <v>440.47</v>
      </c>
      <c r="I66" s="6">
        <v>108.77</v>
      </c>
      <c r="J66" s="6">
        <v>34.692999999999998</v>
      </c>
      <c r="K66" s="6"/>
      <c r="L66" s="7"/>
      <c r="M66" s="2"/>
    </row>
    <row r="67" spans="1:13" ht="15.75" customHeight="1">
      <c r="A67" s="2"/>
      <c r="B67" s="5">
        <v>26</v>
      </c>
      <c r="C67" s="6"/>
      <c r="D67" s="6"/>
      <c r="E67" s="6">
        <v>75.45</v>
      </c>
      <c r="F67" s="6">
        <v>119.98</v>
      </c>
      <c r="G67" s="6">
        <v>583.96</v>
      </c>
      <c r="H67" s="6">
        <v>446.43</v>
      </c>
      <c r="I67" s="6">
        <v>100.05</v>
      </c>
      <c r="J67" s="6"/>
      <c r="K67" s="6"/>
      <c r="L67" s="7"/>
      <c r="M67" s="2"/>
    </row>
    <row r="68" spans="1:13" ht="15.75" customHeight="1">
      <c r="A68" s="2"/>
      <c r="B68" s="5">
        <v>27</v>
      </c>
      <c r="C68" s="6"/>
      <c r="D68" s="6"/>
      <c r="E68" s="6">
        <v>69.59</v>
      </c>
      <c r="F68" s="6">
        <v>163.84</v>
      </c>
      <c r="G68" s="6">
        <v>582.22</v>
      </c>
      <c r="H68" s="6">
        <v>409.64</v>
      </c>
      <c r="I68" s="6">
        <v>83.242000000000004</v>
      </c>
      <c r="J68" s="6"/>
      <c r="K68" s="6"/>
      <c r="L68" s="7"/>
      <c r="M68" s="2"/>
    </row>
    <row r="69" spans="1:13" ht="15.75" customHeight="1">
      <c r="A69" s="2"/>
      <c r="B69" s="5">
        <v>28</v>
      </c>
      <c r="C69" s="6"/>
      <c r="D69" s="6"/>
      <c r="E69" s="6">
        <v>70.399000000000001</v>
      </c>
      <c r="F69" s="6">
        <v>212.38</v>
      </c>
      <c r="G69" s="6">
        <v>572.85</v>
      </c>
      <c r="H69" s="6">
        <v>391.2</v>
      </c>
      <c r="I69" s="6">
        <v>76.692999999999998</v>
      </c>
      <c r="J69" s="6"/>
      <c r="K69" s="6"/>
      <c r="L69" s="7"/>
      <c r="M69" s="2"/>
    </row>
    <row r="70" spans="1:13" ht="15.75" customHeight="1">
      <c r="A70" s="2"/>
      <c r="B70" s="5">
        <v>29</v>
      </c>
      <c r="C70" s="6"/>
      <c r="D70" s="6"/>
      <c r="E70" s="6">
        <v>71.295000000000002</v>
      </c>
      <c r="F70" s="6">
        <v>267.51</v>
      </c>
      <c r="G70" s="6">
        <v>578.42999999999995</v>
      </c>
      <c r="H70" s="6">
        <v>394.09</v>
      </c>
      <c r="I70" s="6">
        <v>78.039000000000001</v>
      </c>
      <c r="J70" s="6"/>
      <c r="K70" s="6"/>
      <c r="L70" s="7"/>
      <c r="M70" s="2"/>
    </row>
    <row r="71" spans="1:13" ht="15.75" customHeight="1">
      <c r="A71" s="2"/>
      <c r="B71" s="5">
        <v>30</v>
      </c>
      <c r="C71" s="6"/>
      <c r="D71" s="6"/>
      <c r="E71" s="6">
        <v>71.611999999999995</v>
      </c>
      <c r="F71" s="6">
        <v>358</v>
      </c>
      <c r="G71" s="6">
        <v>538.64</v>
      </c>
      <c r="H71" s="6">
        <v>394.59</v>
      </c>
      <c r="I71" s="6">
        <v>76.692999999999998</v>
      </c>
      <c r="J71" s="6"/>
      <c r="K71" s="6"/>
      <c r="L71" s="7"/>
      <c r="M71" s="2"/>
    </row>
    <row r="72" spans="1:13" ht="15.75" customHeight="1">
      <c r="A72" s="2"/>
      <c r="B72" s="5">
        <v>31</v>
      </c>
      <c r="C72" s="7"/>
      <c r="D72" s="8" t="s">
        <v>16</v>
      </c>
      <c r="E72" s="7">
        <v>73.48</v>
      </c>
      <c r="F72" s="8" t="s">
        <v>16</v>
      </c>
      <c r="G72" s="6">
        <v>523.22</v>
      </c>
      <c r="H72" s="7">
        <v>365.88</v>
      </c>
      <c r="I72" s="9" t="s">
        <v>16</v>
      </c>
      <c r="J72" s="10"/>
      <c r="K72" s="9" t="s">
        <v>16</v>
      </c>
      <c r="L72" s="5"/>
      <c r="M72" s="2"/>
    </row>
    <row r="73" spans="1:13" ht="15.75" customHeight="1">
      <c r="A73" s="2" t="s">
        <v>17</v>
      </c>
      <c r="B73" s="2"/>
      <c r="C73" s="11">
        <f t="shared" ref="C73:L73" si="2">SUM(C42:C72)</f>
        <v>0</v>
      </c>
      <c r="D73" s="11">
        <f t="shared" si="2"/>
        <v>0</v>
      </c>
      <c r="E73" s="11">
        <f t="shared" si="2"/>
        <v>464.04300000000001</v>
      </c>
      <c r="F73" s="11">
        <f t="shared" si="2"/>
        <v>3444.317</v>
      </c>
      <c r="G73" s="11">
        <f t="shared" si="2"/>
        <v>16138.060000000003</v>
      </c>
      <c r="H73" s="11">
        <f t="shared" si="2"/>
        <v>13523.33</v>
      </c>
      <c r="I73" s="11">
        <f t="shared" si="2"/>
        <v>4214.9830000000011</v>
      </c>
      <c r="J73" s="11">
        <f t="shared" si="2"/>
        <v>1946.33</v>
      </c>
      <c r="K73" s="11">
        <f t="shared" si="2"/>
        <v>0</v>
      </c>
      <c r="L73" s="11">
        <f t="shared" si="2"/>
        <v>0</v>
      </c>
      <c r="M73" s="2"/>
    </row>
    <row r="74" spans="1:13" ht="15.75" customHeight="1">
      <c r="A74" s="2" t="s">
        <v>18</v>
      </c>
      <c r="B74" s="2"/>
      <c r="C74" s="12">
        <f t="shared" ref="C74:L74" si="3">C73*1.9835</f>
        <v>0</v>
      </c>
      <c r="D74" s="12">
        <f t="shared" si="3"/>
        <v>0</v>
      </c>
      <c r="E74" s="12">
        <f t="shared" si="3"/>
        <v>920.42929049999998</v>
      </c>
      <c r="F74" s="12">
        <f t="shared" si="3"/>
        <v>6831.8027695000001</v>
      </c>
      <c r="G74" s="12">
        <f t="shared" si="3"/>
        <v>32009.842010000008</v>
      </c>
      <c r="H74" s="12">
        <f t="shared" si="3"/>
        <v>26823.525055000002</v>
      </c>
      <c r="I74" s="12">
        <f t="shared" si="3"/>
        <v>8360.418780500002</v>
      </c>
      <c r="J74" s="12">
        <f t="shared" si="3"/>
        <v>3860.5455550000001</v>
      </c>
      <c r="K74" s="12">
        <f t="shared" si="3"/>
        <v>0</v>
      </c>
      <c r="L74" s="12">
        <f t="shared" si="3"/>
        <v>0</v>
      </c>
      <c r="M74" s="2"/>
    </row>
    <row r="75" spans="1:13" ht="15.75" customHeight="1">
      <c r="A75" s="2"/>
      <c r="B75" s="2"/>
      <c r="C75" s="11"/>
      <c r="D75" s="11"/>
      <c r="E75" s="11"/>
      <c r="F75" s="11"/>
      <c r="G75" s="11"/>
      <c r="H75" s="11"/>
      <c r="I75" s="11" t="s">
        <v>19</v>
      </c>
      <c r="J75" s="11"/>
      <c r="K75" s="13">
        <f>COUNTA(C42:L72)-4</f>
        <v>154</v>
      </c>
      <c r="L75" s="11" t="s">
        <v>20</v>
      </c>
      <c r="M75" s="2"/>
    </row>
    <row r="76" spans="1:13" ht="15.75" customHeight="1" thickBot="1">
      <c r="A76" s="14">
        <v>1971</v>
      </c>
      <c r="B76" s="14" t="s">
        <v>21</v>
      </c>
      <c r="C76" s="14"/>
      <c r="D76" s="15">
        <f>SUM(C73:L73)</f>
        <v>39731.063000000002</v>
      </c>
      <c r="E76" s="16" t="s">
        <v>17</v>
      </c>
      <c r="F76" s="16"/>
      <c r="G76" s="15">
        <f>D76*1.9835-1</f>
        <v>78805.563460500009</v>
      </c>
      <c r="H76" s="16" t="s">
        <v>22</v>
      </c>
      <c r="I76" s="14" t="s">
        <v>23</v>
      </c>
      <c r="J76" s="14"/>
      <c r="K76" s="17">
        <v>154</v>
      </c>
      <c r="L76" s="14" t="s">
        <v>20</v>
      </c>
      <c r="M76" s="2"/>
    </row>
    <row r="77" spans="1:13" ht="15.75" customHeight="1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 customHeight="1">
      <c r="A78" t="s">
        <v>1</v>
      </c>
      <c r="F78" t="s">
        <v>2</v>
      </c>
      <c r="H78" t="s">
        <v>3</v>
      </c>
    </row>
    <row r="79" spans="1:13" ht="15.75" customHeight="1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5.75" customHeight="1" thickTop="1">
      <c r="A80" s="1">
        <v>1972</v>
      </c>
      <c r="B80" s="5">
        <v>1</v>
      </c>
      <c r="C80" s="6"/>
      <c r="D80" s="6"/>
      <c r="E80" s="6"/>
      <c r="F80" s="6">
        <v>126.4</v>
      </c>
      <c r="G80" s="6">
        <v>146.52000000000001</v>
      </c>
      <c r="H80" s="6">
        <v>169.77</v>
      </c>
      <c r="I80" s="6">
        <v>64.67</v>
      </c>
      <c r="J80" s="6"/>
      <c r="K80" s="6"/>
      <c r="L80" s="7"/>
      <c r="M80" s="2"/>
    </row>
    <row r="81" spans="1:13" ht="15.75" customHeight="1">
      <c r="A81" s="2"/>
      <c r="B81" s="5">
        <v>2</v>
      </c>
      <c r="C81" s="6"/>
      <c r="D81" s="6"/>
      <c r="E81" s="6">
        <v>16.100000000000001</v>
      </c>
      <c r="F81" s="6">
        <v>115.25</v>
      </c>
      <c r="G81" s="6">
        <v>181.3</v>
      </c>
      <c r="H81" s="6">
        <v>139.85</v>
      </c>
      <c r="I81" s="6">
        <v>58.14</v>
      </c>
      <c r="J81" s="6"/>
      <c r="K81" s="6"/>
      <c r="L81" s="7"/>
      <c r="M81" s="2"/>
    </row>
    <row r="82" spans="1:13" ht="15.75" customHeight="1">
      <c r="A82" s="2"/>
      <c r="B82" s="5">
        <v>3</v>
      </c>
      <c r="C82" s="6"/>
      <c r="D82" s="6"/>
      <c r="E82" s="6">
        <v>87.01</v>
      </c>
      <c r="F82" s="6">
        <v>111.69</v>
      </c>
      <c r="G82" s="6">
        <v>241.79</v>
      </c>
      <c r="H82" s="6">
        <v>110.71</v>
      </c>
      <c r="I82" s="6">
        <v>57.68</v>
      </c>
      <c r="J82" s="6"/>
      <c r="K82" s="6"/>
      <c r="L82" s="7"/>
      <c r="M82" s="2"/>
    </row>
    <row r="83" spans="1:13" ht="15.75" customHeight="1">
      <c r="A83" s="2"/>
      <c r="B83" s="5">
        <v>4</v>
      </c>
      <c r="C83" s="6"/>
      <c r="D83" s="6"/>
      <c r="E83" s="6">
        <v>89.49</v>
      </c>
      <c r="F83" s="6">
        <v>108.24</v>
      </c>
      <c r="G83" s="6">
        <v>302.88</v>
      </c>
      <c r="H83" s="6">
        <v>104.42</v>
      </c>
      <c r="I83" s="6">
        <v>57.37</v>
      </c>
      <c r="J83" s="6"/>
      <c r="K83" s="6"/>
      <c r="L83" s="7"/>
      <c r="M83" s="2"/>
    </row>
    <row r="84" spans="1:13" ht="15.75" customHeight="1">
      <c r="A84" s="2"/>
      <c r="B84" s="5">
        <v>5</v>
      </c>
      <c r="C84" s="6"/>
      <c r="D84" s="6"/>
      <c r="E84" s="6">
        <v>96.51</v>
      </c>
      <c r="F84" s="6">
        <v>97.55</v>
      </c>
      <c r="G84" s="6">
        <v>364.09</v>
      </c>
      <c r="H84" s="6">
        <v>103.62</v>
      </c>
      <c r="I84" s="6">
        <v>56.96</v>
      </c>
      <c r="J84" s="6"/>
      <c r="K84" s="6"/>
      <c r="L84" s="7"/>
      <c r="M84" s="2"/>
    </row>
    <row r="85" spans="1:13" ht="15.75" customHeight="1">
      <c r="A85" s="2"/>
      <c r="B85" s="5">
        <v>6</v>
      </c>
      <c r="C85" s="6"/>
      <c r="D85" s="6"/>
      <c r="E85" s="6">
        <v>100.33</v>
      </c>
      <c r="F85" s="6">
        <v>93.52</v>
      </c>
      <c r="G85" s="6">
        <v>413.88</v>
      </c>
      <c r="H85" s="6">
        <v>103.69</v>
      </c>
      <c r="I85" s="6">
        <v>20.97</v>
      </c>
      <c r="J85" s="6"/>
      <c r="K85" s="6"/>
      <c r="L85" s="7"/>
      <c r="M85" s="2"/>
    </row>
    <row r="86" spans="1:13" ht="15.75" customHeight="1">
      <c r="A86" s="2"/>
      <c r="B86" s="5">
        <v>7</v>
      </c>
      <c r="C86" s="6"/>
      <c r="D86" s="6"/>
      <c r="E86" s="6">
        <v>101.09</v>
      </c>
      <c r="F86" s="6">
        <v>88.07</v>
      </c>
      <c r="G86" s="6">
        <v>473.24</v>
      </c>
      <c r="H86" s="6">
        <v>88.27</v>
      </c>
      <c r="I86" s="6"/>
      <c r="J86" s="6"/>
      <c r="K86" s="6"/>
      <c r="L86" s="7"/>
      <c r="M86" s="2"/>
    </row>
    <row r="87" spans="1:13" ht="15.75" customHeight="1">
      <c r="A87" s="2"/>
      <c r="B87" s="5">
        <v>8</v>
      </c>
      <c r="C87" s="6"/>
      <c r="D87" s="6"/>
      <c r="E87" s="6">
        <v>106.47</v>
      </c>
      <c r="F87" s="6">
        <v>87.23</v>
      </c>
      <c r="G87" s="6">
        <v>537.75</v>
      </c>
      <c r="H87" s="6">
        <v>79.069999999999993</v>
      </c>
      <c r="I87" s="6"/>
      <c r="J87" s="6"/>
      <c r="K87" s="6"/>
      <c r="L87" s="7"/>
      <c r="M87" s="2"/>
    </row>
    <row r="88" spans="1:13" ht="15.75" customHeight="1">
      <c r="A88" s="2"/>
      <c r="B88" s="5">
        <v>9</v>
      </c>
      <c r="C88" s="6"/>
      <c r="D88" s="6"/>
      <c r="E88" s="6">
        <v>81.89</v>
      </c>
      <c r="F88" s="6">
        <v>83.5</v>
      </c>
      <c r="G88" s="6">
        <v>554.86</v>
      </c>
      <c r="H88" s="6">
        <v>78.06</v>
      </c>
      <c r="I88" s="6"/>
      <c r="J88" s="6"/>
      <c r="K88" s="6"/>
      <c r="L88" s="7"/>
      <c r="M88" s="2"/>
    </row>
    <row r="89" spans="1:13" ht="15.75" customHeight="1">
      <c r="A89" s="2"/>
      <c r="B89" s="5">
        <v>10</v>
      </c>
      <c r="C89" s="6"/>
      <c r="D89" s="6"/>
      <c r="E89" s="6">
        <v>85.21</v>
      </c>
      <c r="F89" s="6">
        <v>72.14</v>
      </c>
      <c r="G89" s="6">
        <v>557.80999999999995</v>
      </c>
      <c r="H89" s="6">
        <v>78.069999999999993</v>
      </c>
      <c r="I89" s="6"/>
      <c r="J89" s="6"/>
      <c r="K89" s="6"/>
      <c r="L89" s="7"/>
      <c r="M89" s="2"/>
    </row>
    <row r="90" spans="1:13" ht="15.75" customHeight="1">
      <c r="A90" s="2"/>
      <c r="B90" s="5">
        <v>11</v>
      </c>
      <c r="C90" s="6"/>
      <c r="D90" s="6"/>
      <c r="E90" s="6">
        <v>92.63</v>
      </c>
      <c r="F90" s="6">
        <v>79.08</v>
      </c>
      <c r="G90" s="6">
        <v>582.59</v>
      </c>
      <c r="H90" s="6">
        <v>79.3</v>
      </c>
      <c r="I90" s="6"/>
      <c r="J90" s="6"/>
      <c r="K90" s="6"/>
      <c r="L90" s="7"/>
      <c r="M90" s="2"/>
    </row>
    <row r="91" spans="1:13" ht="15.75" customHeight="1">
      <c r="A91" s="2"/>
      <c r="B91" s="5">
        <v>12</v>
      </c>
      <c r="C91" s="6"/>
      <c r="D91" s="6"/>
      <c r="E91" s="6">
        <v>97.56</v>
      </c>
      <c r="F91" s="6">
        <v>95.71</v>
      </c>
      <c r="G91" s="6">
        <v>543.82000000000005</v>
      </c>
      <c r="H91" s="6">
        <v>79.86</v>
      </c>
      <c r="I91" s="6"/>
      <c r="J91" s="6"/>
      <c r="K91" s="6"/>
      <c r="L91" s="7"/>
      <c r="M91" s="2"/>
    </row>
    <row r="92" spans="1:13" ht="15.75" customHeight="1">
      <c r="A92" s="2"/>
      <c r="B92" s="5">
        <v>13</v>
      </c>
      <c r="C92" s="6"/>
      <c r="D92" s="6"/>
      <c r="E92" s="6">
        <v>98.83</v>
      </c>
      <c r="F92" s="6">
        <v>160.31</v>
      </c>
      <c r="G92" s="6">
        <v>464.22</v>
      </c>
      <c r="H92" s="6">
        <v>79.19</v>
      </c>
      <c r="I92" s="6"/>
      <c r="J92" s="6"/>
      <c r="K92" s="6"/>
      <c r="L92" s="7"/>
      <c r="M92" s="2"/>
    </row>
    <row r="93" spans="1:13" ht="15.75" customHeight="1">
      <c r="A93" s="2"/>
      <c r="B93" s="5">
        <v>14</v>
      </c>
      <c r="C93" s="6"/>
      <c r="D93" s="6"/>
      <c r="E93" s="6">
        <v>97.26</v>
      </c>
      <c r="F93" s="6">
        <v>180.89</v>
      </c>
      <c r="G93" s="6">
        <v>564.84</v>
      </c>
      <c r="H93" s="6">
        <v>106.88</v>
      </c>
      <c r="I93" s="6"/>
      <c r="J93" s="6"/>
      <c r="K93" s="6"/>
      <c r="L93" s="7"/>
      <c r="M93" s="2"/>
    </row>
    <row r="94" spans="1:13" ht="15.75" customHeight="1">
      <c r="A94" s="2"/>
      <c r="B94" s="5">
        <v>15</v>
      </c>
      <c r="C94" s="6"/>
      <c r="D94" s="6"/>
      <c r="E94" s="6">
        <v>113.31</v>
      </c>
      <c r="F94" s="6">
        <v>147.81</v>
      </c>
      <c r="G94" s="6">
        <v>608.29</v>
      </c>
      <c r="H94" s="6">
        <v>156.49</v>
      </c>
      <c r="I94" s="6"/>
      <c r="J94" s="6"/>
      <c r="K94" s="6"/>
      <c r="L94" s="7"/>
      <c r="M94" s="2"/>
    </row>
    <row r="95" spans="1:13" ht="15.75" customHeight="1">
      <c r="A95" s="2"/>
      <c r="B95" s="5">
        <v>16</v>
      </c>
      <c r="C95" s="6"/>
      <c r="D95" s="6"/>
      <c r="E95" s="6">
        <v>103.35</v>
      </c>
      <c r="F95" s="6">
        <v>109.34</v>
      </c>
      <c r="G95" s="6">
        <v>588.54</v>
      </c>
      <c r="H95" s="6">
        <v>168.96</v>
      </c>
      <c r="I95" s="6"/>
      <c r="J95" s="6"/>
      <c r="K95" s="6"/>
      <c r="L95" s="7"/>
      <c r="M95" s="2"/>
    </row>
    <row r="96" spans="1:13" ht="15.75" customHeight="1">
      <c r="A96" s="2"/>
      <c r="B96" s="5">
        <v>17</v>
      </c>
      <c r="C96" s="6"/>
      <c r="D96" s="6"/>
      <c r="E96" s="6">
        <v>99.22</v>
      </c>
      <c r="F96" s="6">
        <v>99.25</v>
      </c>
      <c r="G96" s="6">
        <v>599.02</v>
      </c>
      <c r="H96" s="6">
        <v>230.57</v>
      </c>
      <c r="I96" s="6"/>
      <c r="J96" s="6"/>
      <c r="K96" s="6"/>
      <c r="L96" s="7"/>
      <c r="M96" s="2"/>
    </row>
    <row r="97" spans="1:13" ht="15.75" customHeight="1">
      <c r="A97" s="2"/>
      <c r="B97" s="5">
        <v>18</v>
      </c>
      <c r="C97" s="6"/>
      <c r="D97" s="6"/>
      <c r="E97" s="6">
        <v>99.47</v>
      </c>
      <c r="F97" s="6">
        <v>101.62</v>
      </c>
      <c r="G97" s="6">
        <v>607.44000000000005</v>
      </c>
      <c r="H97" s="6">
        <v>301.58999999999997</v>
      </c>
      <c r="I97" s="6"/>
      <c r="J97" s="6"/>
      <c r="K97" s="6"/>
      <c r="L97" s="7"/>
      <c r="M97" s="2"/>
    </row>
    <row r="98" spans="1:13" ht="15.75" customHeight="1">
      <c r="A98" s="2"/>
      <c r="B98" s="5">
        <v>19</v>
      </c>
      <c r="C98" s="6"/>
      <c r="D98" s="6"/>
      <c r="E98" s="6">
        <v>94.26</v>
      </c>
      <c r="F98" s="6">
        <v>144.24</v>
      </c>
      <c r="G98" s="6">
        <v>610.28</v>
      </c>
      <c r="H98" s="6">
        <v>366.61</v>
      </c>
      <c r="I98" s="6"/>
      <c r="J98" s="6"/>
      <c r="K98" s="6"/>
      <c r="L98" s="7"/>
      <c r="M98" s="2"/>
    </row>
    <row r="99" spans="1:13" ht="15.75" customHeight="1">
      <c r="A99" s="2"/>
      <c r="B99" s="5">
        <v>20</v>
      </c>
      <c r="C99" s="6"/>
      <c r="D99" s="6"/>
      <c r="E99" s="6">
        <v>89.07</v>
      </c>
      <c r="F99" s="6">
        <v>170.7</v>
      </c>
      <c r="G99" s="6">
        <v>606.39</v>
      </c>
      <c r="H99" s="6">
        <v>417.04</v>
      </c>
      <c r="I99" s="6"/>
      <c r="J99" s="6"/>
      <c r="K99" s="6"/>
      <c r="L99" s="7"/>
      <c r="M99" s="2"/>
    </row>
    <row r="100" spans="1:13" ht="15.75" customHeight="1">
      <c r="A100" s="2"/>
      <c r="B100" s="5">
        <v>21</v>
      </c>
      <c r="C100" s="6"/>
      <c r="D100" s="6"/>
      <c r="E100" s="6">
        <v>81.67</v>
      </c>
      <c r="F100" s="6">
        <v>170.04</v>
      </c>
      <c r="G100" s="6">
        <v>599.9</v>
      </c>
      <c r="H100" s="6">
        <v>462.08</v>
      </c>
      <c r="I100" s="6"/>
      <c r="J100" s="6"/>
      <c r="K100" s="6"/>
      <c r="L100" s="7"/>
      <c r="M100" s="2"/>
    </row>
    <row r="101" spans="1:13" ht="15.75" customHeight="1">
      <c r="A101" s="2"/>
      <c r="B101" s="5">
        <v>22</v>
      </c>
      <c r="C101" s="6"/>
      <c r="D101" s="6"/>
      <c r="E101" s="6">
        <v>77.84</v>
      </c>
      <c r="F101" s="6">
        <v>195.49</v>
      </c>
      <c r="G101" s="6">
        <v>581.44000000000005</v>
      </c>
      <c r="H101" s="6">
        <v>466.7</v>
      </c>
      <c r="I101" s="6"/>
      <c r="J101" s="6"/>
      <c r="K101" s="6"/>
      <c r="L101" s="7"/>
      <c r="M101" s="2"/>
    </row>
    <row r="102" spans="1:13" ht="15.75" customHeight="1">
      <c r="A102" s="2"/>
      <c r="B102" s="5">
        <v>23</v>
      </c>
      <c r="C102" s="6"/>
      <c r="D102" s="6"/>
      <c r="E102" s="6">
        <v>87.75</v>
      </c>
      <c r="F102" s="6">
        <v>193.37</v>
      </c>
      <c r="G102" s="6">
        <v>586.77</v>
      </c>
      <c r="H102" s="6">
        <v>457.31</v>
      </c>
      <c r="I102" s="6"/>
      <c r="J102" s="6"/>
      <c r="K102" s="6"/>
      <c r="L102" s="7"/>
      <c r="M102" s="2"/>
    </row>
    <row r="103" spans="1:13" ht="15.75" customHeight="1">
      <c r="A103" s="2"/>
      <c r="B103" s="5">
        <v>24</v>
      </c>
      <c r="C103" s="6"/>
      <c r="D103" s="6"/>
      <c r="E103" s="6">
        <v>94.89</v>
      </c>
      <c r="F103" s="6">
        <v>147.72</v>
      </c>
      <c r="G103" s="6">
        <v>580.67999999999995</v>
      </c>
      <c r="H103" s="6">
        <v>428.13</v>
      </c>
      <c r="I103" s="6"/>
      <c r="J103" s="6"/>
      <c r="K103" s="6"/>
      <c r="L103" s="7"/>
      <c r="M103" s="2"/>
    </row>
    <row r="104" spans="1:13" ht="15.75" customHeight="1">
      <c r="A104" s="2"/>
      <c r="B104" s="5">
        <v>25</v>
      </c>
      <c r="C104" s="6"/>
      <c r="D104" s="6"/>
      <c r="E104" s="6">
        <v>132.11000000000001</v>
      </c>
      <c r="F104" s="6">
        <v>139.65</v>
      </c>
      <c r="G104" s="6">
        <v>571.58000000000004</v>
      </c>
      <c r="H104" s="6">
        <v>340.93</v>
      </c>
      <c r="I104" s="6"/>
      <c r="J104" s="6"/>
      <c r="K104" s="6"/>
      <c r="L104" s="7"/>
      <c r="M104" s="2"/>
    </row>
    <row r="105" spans="1:13" ht="15.75" customHeight="1">
      <c r="A105" s="2"/>
      <c r="B105" s="5">
        <v>26</v>
      </c>
      <c r="C105" s="6"/>
      <c r="D105" s="6"/>
      <c r="E105" s="6">
        <v>142.71</v>
      </c>
      <c r="F105" s="6">
        <v>144.1</v>
      </c>
      <c r="G105" s="6">
        <v>532.96</v>
      </c>
      <c r="H105" s="6">
        <v>236.79</v>
      </c>
      <c r="I105" s="6"/>
      <c r="J105" s="6"/>
      <c r="K105" s="6"/>
      <c r="L105" s="7"/>
      <c r="M105" s="2"/>
    </row>
    <row r="106" spans="1:13" ht="15.75" customHeight="1">
      <c r="A106" s="2"/>
      <c r="B106" s="5">
        <v>27</v>
      </c>
      <c r="C106" s="6"/>
      <c r="D106" s="6"/>
      <c r="E106" s="6">
        <v>150.5</v>
      </c>
      <c r="F106" s="6">
        <v>180.56</v>
      </c>
      <c r="G106" s="6">
        <v>527.62</v>
      </c>
      <c r="H106" s="6">
        <v>204.03</v>
      </c>
      <c r="I106" s="6"/>
      <c r="J106" s="6"/>
      <c r="K106" s="6"/>
      <c r="L106" s="7"/>
      <c r="M106" s="2"/>
    </row>
    <row r="107" spans="1:13" ht="15.75" customHeight="1">
      <c r="A107" s="2"/>
      <c r="B107" s="5">
        <v>28</v>
      </c>
      <c r="C107" s="6"/>
      <c r="D107" s="6"/>
      <c r="E107" s="6">
        <v>151.12</v>
      </c>
      <c r="F107" s="6">
        <v>163.58000000000001</v>
      </c>
      <c r="G107" s="6">
        <v>481.01</v>
      </c>
      <c r="H107" s="6">
        <v>139.34</v>
      </c>
      <c r="I107" s="6"/>
      <c r="J107" s="6"/>
      <c r="K107" s="6"/>
      <c r="L107" s="7"/>
      <c r="M107" s="2"/>
    </row>
    <row r="108" spans="1:13" ht="15.75" customHeight="1">
      <c r="A108" s="2"/>
      <c r="B108" s="5">
        <v>29</v>
      </c>
      <c r="C108" s="6"/>
      <c r="D108" s="6"/>
      <c r="E108" s="6">
        <v>148.96</v>
      </c>
      <c r="F108" s="6">
        <v>145.21</v>
      </c>
      <c r="G108" s="6">
        <v>362.89</v>
      </c>
      <c r="H108" s="6">
        <v>106.02</v>
      </c>
      <c r="I108" s="6"/>
      <c r="J108" s="6"/>
      <c r="K108" s="6"/>
      <c r="L108" s="7"/>
      <c r="M108" s="2"/>
    </row>
    <row r="109" spans="1:13" ht="15.75" customHeight="1">
      <c r="A109" s="2"/>
      <c r="B109" s="5">
        <v>30</v>
      </c>
      <c r="C109" s="6"/>
      <c r="D109" s="6"/>
      <c r="E109" s="6">
        <v>147.43</v>
      </c>
      <c r="F109" s="6">
        <v>140.88999999999999</v>
      </c>
      <c r="G109" s="6">
        <v>254.68</v>
      </c>
      <c r="H109" s="6">
        <v>86.23</v>
      </c>
      <c r="I109" s="6"/>
      <c r="J109" s="6"/>
      <c r="K109" s="6"/>
      <c r="L109" s="7"/>
      <c r="M109" s="2"/>
    </row>
    <row r="110" spans="1:13" ht="15.75" customHeight="1">
      <c r="A110" s="2"/>
      <c r="B110" s="5">
        <v>31</v>
      </c>
      <c r="C110" s="7"/>
      <c r="D110" s="8" t="s">
        <v>16</v>
      </c>
      <c r="E110" s="7">
        <v>137.01</v>
      </c>
      <c r="F110" s="8" t="s">
        <v>16</v>
      </c>
      <c r="G110" s="6">
        <v>190.11</v>
      </c>
      <c r="H110" s="7">
        <v>74.650000000000006</v>
      </c>
      <c r="I110" s="9" t="s">
        <v>16</v>
      </c>
      <c r="J110" s="10"/>
      <c r="K110" s="9" t="s">
        <v>16</v>
      </c>
      <c r="L110" s="5"/>
      <c r="M110" s="2"/>
    </row>
    <row r="111" spans="1:13" ht="15.75" customHeight="1">
      <c r="A111" s="2" t="s">
        <v>17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3101.0499999999993</v>
      </c>
      <c r="F111" s="11">
        <f t="shared" si="4"/>
        <v>3893.1499999999992</v>
      </c>
      <c r="G111" s="11">
        <f t="shared" si="4"/>
        <v>14819.190000000002</v>
      </c>
      <c r="H111" s="11">
        <f t="shared" si="4"/>
        <v>6044.23</v>
      </c>
      <c r="I111" s="11">
        <f t="shared" si="4"/>
        <v>315.78999999999996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 customHeight="1">
      <c r="A112" s="2" t="s">
        <v>18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6150.9326749999991</v>
      </c>
      <c r="F112" s="12">
        <f t="shared" si="5"/>
        <v>7722.0630249999986</v>
      </c>
      <c r="G112" s="12">
        <f t="shared" si="5"/>
        <v>29393.863365000005</v>
      </c>
      <c r="H112" s="12">
        <f t="shared" si="5"/>
        <v>11988.730205</v>
      </c>
      <c r="I112" s="12">
        <f t="shared" si="5"/>
        <v>626.36946499999999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 customHeight="1">
      <c r="A113" s="2"/>
      <c r="B113" s="2"/>
      <c r="C113" s="11"/>
      <c r="D113" s="11"/>
      <c r="E113" s="11"/>
      <c r="F113" s="11"/>
      <c r="G113" s="11"/>
      <c r="H113" s="11"/>
      <c r="I113" s="11" t="s">
        <v>19</v>
      </c>
      <c r="J113" s="11"/>
      <c r="K113" s="13">
        <f>COUNTA(C80:L110)-4</f>
        <v>128</v>
      </c>
      <c r="L113" s="11" t="s">
        <v>20</v>
      </c>
      <c r="M113" s="2"/>
    </row>
    <row r="114" spans="1:13" ht="15.75" customHeight="1" thickBot="1">
      <c r="A114" s="14">
        <v>1972</v>
      </c>
      <c r="B114" s="14" t="s">
        <v>21</v>
      </c>
      <c r="C114" s="14"/>
      <c r="D114" s="15">
        <f>SUM(C111:L111)</f>
        <v>28173.41</v>
      </c>
      <c r="E114" s="16" t="s">
        <v>17</v>
      </c>
      <c r="F114" s="16"/>
      <c r="G114" s="15">
        <v>55891</v>
      </c>
      <c r="H114" s="16" t="s">
        <v>22</v>
      </c>
      <c r="I114" s="14" t="s">
        <v>23</v>
      </c>
      <c r="J114" s="14"/>
      <c r="K114" s="17">
        <v>128</v>
      </c>
      <c r="L114" s="14" t="s">
        <v>20</v>
      </c>
      <c r="M114" s="2"/>
    </row>
    <row r="115" spans="1:13" ht="15.75" customHeight="1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 ht="15.75" customHeight="1">
      <c r="A116" t="s">
        <v>1</v>
      </c>
      <c r="F116" t="s">
        <v>2</v>
      </c>
      <c r="H116" t="s">
        <v>3</v>
      </c>
    </row>
    <row r="117" spans="1:13" ht="15.75" customHeight="1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5.75" customHeight="1" thickTop="1">
      <c r="A118" s="1">
        <v>1973</v>
      </c>
      <c r="B118" s="5">
        <v>1</v>
      </c>
      <c r="C118" s="6"/>
      <c r="D118" s="6"/>
      <c r="E118" s="6"/>
      <c r="F118" s="6">
        <v>50.41</v>
      </c>
      <c r="G118" s="6">
        <v>415.42</v>
      </c>
      <c r="H118" s="6">
        <v>263.63</v>
      </c>
      <c r="I118" s="6">
        <v>198.02</v>
      </c>
      <c r="J118" s="6"/>
      <c r="K118" s="6"/>
      <c r="L118" s="7"/>
      <c r="M118" s="2"/>
    </row>
    <row r="119" spans="1:13" ht="15.75" customHeight="1">
      <c r="A119" s="2"/>
      <c r="B119" s="5">
        <v>2</v>
      </c>
      <c r="C119" s="6"/>
      <c r="D119" s="6"/>
      <c r="E119" s="6"/>
      <c r="F119" s="6">
        <v>50.78</v>
      </c>
      <c r="G119" s="6">
        <v>418.23</v>
      </c>
      <c r="H119" s="6">
        <v>265.66000000000003</v>
      </c>
      <c r="I119" s="6">
        <v>171.01</v>
      </c>
      <c r="J119" s="6"/>
      <c r="K119" s="6"/>
      <c r="L119" s="7"/>
      <c r="M119" s="2"/>
    </row>
    <row r="120" spans="1:13" ht="15.75" customHeight="1">
      <c r="A120" s="2"/>
      <c r="B120" s="5">
        <v>3</v>
      </c>
      <c r="C120" s="6"/>
      <c r="D120" s="6"/>
      <c r="E120" s="6">
        <v>50.33</v>
      </c>
      <c r="F120" s="6">
        <v>51.33</v>
      </c>
      <c r="G120" s="6">
        <v>418.12</v>
      </c>
      <c r="H120" s="6">
        <v>266.52</v>
      </c>
      <c r="I120" s="6">
        <v>90.36</v>
      </c>
      <c r="J120" s="6"/>
      <c r="K120" s="6"/>
      <c r="L120" s="7"/>
      <c r="M120" s="2"/>
    </row>
    <row r="121" spans="1:13" ht="15.75" customHeight="1">
      <c r="A121" s="2"/>
      <c r="B121" s="5">
        <v>4</v>
      </c>
      <c r="C121" s="6"/>
      <c r="D121" s="6"/>
      <c r="E121" s="6">
        <v>135.19999999999999</v>
      </c>
      <c r="F121" s="6">
        <v>50.72</v>
      </c>
      <c r="G121" s="6">
        <v>411.57</v>
      </c>
      <c r="H121" s="6">
        <v>300.43</v>
      </c>
      <c r="I121" s="6">
        <v>19.43</v>
      </c>
      <c r="J121" s="6"/>
      <c r="K121" s="6"/>
      <c r="L121" s="7"/>
      <c r="M121" s="2"/>
    </row>
    <row r="122" spans="1:13" ht="15.75" customHeight="1">
      <c r="A122" s="2"/>
      <c r="B122" s="5">
        <v>5</v>
      </c>
      <c r="C122" s="6"/>
      <c r="D122" s="6"/>
      <c r="E122" s="6">
        <v>154.78</v>
      </c>
      <c r="F122" s="6">
        <v>50.36</v>
      </c>
      <c r="G122" s="6">
        <v>410.06</v>
      </c>
      <c r="H122" s="6">
        <v>334.83</v>
      </c>
      <c r="I122" s="6"/>
      <c r="J122" s="6"/>
      <c r="K122" s="6"/>
      <c r="L122" s="7"/>
      <c r="M122" s="2"/>
    </row>
    <row r="123" spans="1:13" ht="15.75" customHeight="1">
      <c r="A123" s="2"/>
      <c r="B123" s="5">
        <v>6</v>
      </c>
      <c r="C123" s="6"/>
      <c r="D123" s="6"/>
      <c r="E123" s="6">
        <v>156.78</v>
      </c>
      <c r="F123" s="6">
        <v>76.260000000000005</v>
      </c>
      <c r="G123" s="6">
        <v>403.8</v>
      </c>
      <c r="H123" s="6">
        <v>366.09</v>
      </c>
      <c r="I123" s="6"/>
      <c r="J123" s="6"/>
      <c r="K123" s="6"/>
      <c r="L123" s="7"/>
      <c r="M123" s="2"/>
    </row>
    <row r="124" spans="1:13" ht="15.75" customHeight="1">
      <c r="A124" s="2"/>
      <c r="B124" s="5">
        <v>7</v>
      </c>
      <c r="C124" s="6"/>
      <c r="D124" s="6"/>
      <c r="E124" s="6">
        <v>97.55</v>
      </c>
      <c r="F124" s="6">
        <v>90.87</v>
      </c>
      <c r="G124" s="6">
        <v>425.81</v>
      </c>
      <c r="H124" s="6">
        <v>388.48</v>
      </c>
      <c r="I124" s="6"/>
      <c r="J124" s="6"/>
      <c r="K124" s="6"/>
      <c r="L124" s="7"/>
      <c r="M124" s="2"/>
    </row>
    <row r="125" spans="1:13" ht="15.75" customHeight="1">
      <c r="A125" s="2"/>
      <c r="B125" s="5">
        <v>8</v>
      </c>
      <c r="C125" s="6"/>
      <c r="D125" s="6"/>
      <c r="E125" s="6">
        <v>56.92</v>
      </c>
      <c r="F125" s="6">
        <v>90.87</v>
      </c>
      <c r="G125" s="6">
        <v>429.92</v>
      </c>
      <c r="H125" s="6">
        <v>414.2</v>
      </c>
      <c r="I125" s="6"/>
      <c r="J125" s="6"/>
      <c r="K125" s="6"/>
      <c r="L125" s="7"/>
      <c r="M125" s="2"/>
    </row>
    <row r="126" spans="1:13" ht="15.75" customHeight="1">
      <c r="A126" s="2"/>
      <c r="B126" s="5">
        <v>9</v>
      </c>
      <c r="C126" s="6"/>
      <c r="D126" s="6"/>
      <c r="E126" s="6">
        <v>57.94</v>
      </c>
      <c r="F126" s="6">
        <v>64.680000000000007</v>
      </c>
      <c r="G126" s="6">
        <v>432.81</v>
      </c>
      <c r="H126" s="6">
        <v>429.7</v>
      </c>
      <c r="I126" s="6"/>
      <c r="J126" s="6"/>
      <c r="K126" s="6"/>
      <c r="L126" s="7"/>
      <c r="M126" s="2"/>
    </row>
    <row r="127" spans="1:13" ht="15.75" customHeight="1">
      <c r="A127" s="2"/>
      <c r="B127" s="5">
        <v>10</v>
      </c>
      <c r="C127" s="6"/>
      <c r="D127" s="6"/>
      <c r="E127" s="6">
        <v>60.16</v>
      </c>
      <c r="F127" s="6">
        <v>56.15</v>
      </c>
      <c r="G127" s="6">
        <v>437.71</v>
      </c>
      <c r="H127" s="6">
        <v>427</v>
      </c>
      <c r="I127" s="6"/>
      <c r="J127" s="6"/>
      <c r="K127" s="6"/>
      <c r="L127" s="7"/>
      <c r="M127" s="2"/>
    </row>
    <row r="128" spans="1:13" ht="15.75" customHeight="1">
      <c r="A128" s="2"/>
      <c r="B128" s="5">
        <v>11</v>
      </c>
      <c r="C128" s="6"/>
      <c r="D128" s="6"/>
      <c r="E128" s="6">
        <v>59.8</v>
      </c>
      <c r="F128" s="6">
        <v>58.36</v>
      </c>
      <c r="G128" s="6">
        <v>466.96</v>
      </c>
      <c r="H128" s="6">
        <v>383.57</v>
      </c>
      <c r="I128" s="6"/>
      <c r="J128" s="6"/>
      <c r="K128" s="6"/>
      <c r="L128" s="7"/>
      <c r="M128" s="2"/>
    </row>
    <row r="129" spans="1:13" ht="15.75" customHeight="1">
      <c r="A129" s="2"/>
      <c r="B129" s="5">
        <v>12</v>
      </c>
      <c r="C129" s="6"/>
      <c r="D129" s="6"/>
      <c r="E129" s="6">
        <v>59.37</v>
      </c>
      <c r="F129" s="6">
        <v>59.01</v>
      </c>
      <c r="G129" s="6">
        <v>479.18</v>
      </c>
      <c r="H129" s="6">
        <v>358.8</v>
      </c>
      <c r="I129" s="6"/>
      <c r="J129" s="6"/>
      <c r="K129" s="6"/>
      <c r="L129" s="7"/>
      <c r="M129" s="2"/>
    </row>
    <row r="130" spans="1:13" ht="15.75" customHeight="1">
      <c r="A130" s="2"/>
      <c r="B130" s="5">
        <v>13</v>
      </c>
      <c r="C130" s="6"/>
      <c r="D130" s="6"/>
      <c r="E130" s="6">
        <v>58.67</v>
      </c>
      <c r="F130" s="6">
        <v>58.13</v>
      </c>
      <c r="G130" s="6">
        <v>543.14</v>
      </c>
      <c r="H130" s="6">
        <v>362.41</v>
      </c>
      <c r="I130" s="6"/>
      <c r="J130" s="6"/>
      <c r="K130" s="6"/>
      <c r="L130" s="7"/>
      <c r="M130" s="2"/>
    </row>
    <row r="131" spans="1:13" ht="15.75" customHeight="1">
      <c r="A131" s="2"/>
      <c r="B131" s="5">
        <v>14</v>
      </c>
      <c r="C131" s="6"/>
      <c r="D131" s="6"/>
      <c r="E131" s="6">
        <v>58.85</v>
      </c>
      <c r="F131" s="6">
        <v>57.39</v>
      </c>
      <c r="G131" s="6">
        <v>580</v>
      </c>
      <c r="H131" s="6">
        <v>359.37</v>
      </c>
      <c r="I131" s="6"/>
      <c r="J131" s="6"/>
      <c r="K131" s="6"/>
      <c r="L131" s="7"/>
      <c r="M131" s="2"/>
    </row>
    <row r="132" spans="1:13" ht="15.75" customHeight="1">
      <c r="A132" s="2"/>
      <c r="B132" s="5">
        <v>15</v>
      </c>
      <c r="C132" s="6"/>
      <c r="D132" s="6"/>
      <c r="E132" s="6">
        <v>57.33</v>
      </c>
      <c r="F132" s="6">
        <v>57.39</v>
      </c>
      <c r="G132" s="6">
        <v>570.62</v>
      </c>
      <c r="H132" s="6">
        <v>297.76</v>
      </c>
      <c r="I132" s="6"/>
      <c r="J132" s="6"/>
      <c r="K132" s="6"/>
      <c r="L132" s="7"/>
      <c r="M132" s="2"/>
    </row>
    <row r="133" spans="1:13" ht="15.75" customHeight="1">
      <c r="A133" s="2"/>
      <c r="B133" s="5">
        <v>16</v>
      </c>
      <c r="C133" s="6"/>
      <c r="D133" s="6"/>
      <c r="E133" s="6">
        <v>57.4</v>
      </c>
      <c r="F133" s="6">
        <v>57.39</v>
      </c>
      <c r="G133" s="6">
        <v>470.29</v>
      </c>
      <c r="H133" s="6">
        <v>194.23</v>
      </c>
      <c r="I133" s="6"/>
      <c r="J133" s="6"/>
      <c r="K133" s="6"/>
      <c r="L133" s="7"/>
      <c r="M133" s="2"/>
    </row>
    <row r="134" spans="1:13" ht="15.75" customHeight="1">
      <c r="A134" s="2"/>
      <c r="B134" s="5">
        <v>17</v>
      </c>
      <c r="C134" s="6"/>
      <c r="D134" s="6"/>
      <c r="E134" s="6">
        <v>56.22</v>
      </c>
      <c r="F134" s="6">
        <v>57</v>
      </c>
      <c r="G134" s="6">
        <v>314.25</v>
      </c>
      <c r="H134" s="6">
        <v>146.68</v>
      </c>
      <c r="I134" s="6"/>
      <c r="J134" s="6"/>
      <c r="K134" s="6"/>
      <c r="L134" s="7"/>
      <c r="M134" s="2"/>
    </row>
    <row r="135" spans="1:13" ht="15.75" customHeight="1">
      <c r="A135" s="2"/>
      <c r="B135" s="5">
        <v>18</v>
      </c>
      <c r="C135" s="6"/>
      <c r="D135" s="6"/>
      <c r="E135" s="6">
        <v>56.08</v>
      </c>
      <c r="F135" s="6">
        <v>95.25</v>
      </c>
      <c r="G135" s="6">
        <v>331.88</v>
      </c>
      <c r="H135" s="6">
        <v>143.21</v>
      </c>
      <c r="I135" s="6"/>
      <c r="J135" s="6"/>
      <c r="K135" s="6"/>
      <c r="L135" s="7"/>
      <c r="M135" s="2"/>
    </row>
    <row r="136" spans="1:13" ht="15.75" customHeight="1">
      <c r="A136" s="2"/>
      <c r="B136" s="5">
        <v>19</v>
      </c>
      <c r="C136" s="6"/>
      <c r="D136" s="6"/>
      <c r="E136" s="6">
        <v>56.57</v>
      </c>
      <c r="F136" s="6">
        <v>111.56</v>
      </c>
      <c r="G136" s="6">
        <v>368.51</v>
      </c>
      <c r="H136" s="6">
        <v>143.34</v>
      </c>
      <c r="I136" s="6"/>
      <c r="J136" s="6"/>
      <c r="K136" s="6"/>
      <c r="L136" s="7"/>
      <c r="M136" s="2"/>
    </row>
    <row r="137" spans="1:13" ht="15.75" customHeight="1">
      <c r="A137" s="2"/>
      <c r="B137" s="5">
        <v>20</v>
      </c>
      <c r="C137" s="6"/>
      <c r="D137" s="6"/>
      <c r="E137" s="6">
        <v>56.57</v>
      </c>
      <c r="F137" s="6">
        <v>111.56</v>
      </c>
      <c r="G137" s="6">
        <v>372.7</v>
      </c>
      <c r="H137" s="6">
        <v>143.44999999999999</v>
      </c>
      <c r="I137" s="6"/>
      <c r="J137" s="6"/>
      <c r="K137" s="6"/>
      <c r="L137" s="7"/>
      <c r="M137" s="2"/>
    </row>
    <row r="138" spans="1:13" ht="15.75" customHeight="1">
      <c r="A138" s="2"/>
      <c r="B138" s="5">
        <v>21</v>
      </c>
      <c r="C138" s="6"/>
      <c r="D138" s="6"/>
      <c r="E138" s="6">
        <v>55.21</v>
      </c>
      <c r="F138" s="6">
        <v>136.35</v>
      </c>
      <c r="G138" s="6">
        <v>368.98</v>
      </c>
      <c r="H138" s="6">
        <v>143.69999999999999</v>
      </c>
      <c r="I138" s="6"/>
      <c r="J138" s="6"/>
      <c r="K138" s="6"/>
      <c r="L138" s="7"/>
      <c r="M138" s="2"/>
    </row>
    <row r="139" spans="1:13" ht="15.75" customHeight="1">
      <c r="A139" s="2"/>
      <c r="B139" s="5">
        <v>22</v>
      </c>
      <c r="C139" s="6"/>
      <c r="D139" s="6"/>
      <c r="E139" s="6">
        <v>27.75</v>
      </c>
      <c r="F139" s="6">
        <v>147.08000000000001</v>
      </c>
      <c r="G139" s="6">
        <v>360.55</v>
      </c>
      <c r="H139" s="6">
        <v>128.33000000000001</v>
      </c>
      <c r="I139" s="6"/>
      <c r="J139" s="6"/>
      <c r="K139" s="6"/>
      <c r="L139" s="7"/>
      <c r="M139" s="2"/>
    </row>
    <row r="140" spans="1:13" ht="15.75" customHeight="1">
      <c r="A140" s="2"/>
      <c r="B140" s="5">
        <v>23</v>
      </c>
      <c r="C140" s="6"/>
      <c r="D140" s="6"/>
      <c r="E140" s="6">
        <v>28.32</v>
      </c>
      <c r="F140" s="6">
        <v>147.08000000000001</v>
      </c>
      <c r="G140" s="6">
        <v>329.06</v>
      </c>
      <c r="H140" s="6">
        <v>139.72</v>
      </c>
      <c r="I140" s="6"/>
      <c r="J140" s="6"/>
      <c r="K140" s="6"/>
      <c r="L140" s="7"/>
      <c r="M140" s="2"/>
    </row>
    <row r="141" spans="1:13" ht="15.75" customHeight="1">
      <c r="A141" s="2"/>
      <c r="B141" s="5">
        <v>24</v>
      </c>
      <c r="C141" s="6"/>
      <c r="D141" s="6"/>
      <c r="E141" s="6">
        <v>53.35</v>
      </c>
      <c r="F141" s="6">
        <v>145.05000000000001</v>
      </c>
      <c r="G141" s="6">
        <v>235.52</v>
      </c>
      <c r="H141" s="6">
        <v>192.88</v>
      </c>
      <c r="I141" s="6"/>
      <c r="J141" s="6"/>
      <c r="K141" s="6"/>
      <c r="L141" s="7"/>
      <c r="M141" s="2"/>
    </row>
    <row r="142" spans="1:13" ht="15.75" customHeight="1">
      <c r="A142" s="2"/>
      <c r="B142" s="5">
        <v>25</v>
      </c>
      <c r="C142" s="6"/>
      <c r="D142" s="6"/>
      <c r="E142" s="6">
        <v>54.01</v>
      </c>
      <c r="F142" s="6">
        <v>170.98</v>
      </c>
      <c r="G142" s="6">
        <v>195.23</v>
      </c>
      <c r="H142" s="6">
        <v>231.94</v>
      </c>
      <c r="I142" s="6"/>
      <c r="J142" s="6"/>
      <c r="K142" s="6"/>
      <c r="L142" s="7"/>
      <c r="M142" s="2"/>
    </row>
    <row r="143" spans="1:13" ht="15.75" customHeight="1">
      <c r="A143" s="2"/>
      <c r="B143" s="5">
        <v>26</v>
      </c>
      <c r="C143" s="6"/>
      <c r="D143" s="6"/>
      <c r="E143" s="6">
        <v>54.21</v>
      </c>
      <c r="F143" s="6">
        <v>202.84</v>
      </c>
      <c r="G143" s="6">
        <v>137.38</v>
      </c>
      <c r="H143" s="6">
        <v>234.36</v>
      </c>
      <c r="I143" s="6"/>
      <c r="J143" s="6"/>
      <c r="K143" s="6"/>
      <c r="L143" s="7"/>
      <c r="M143" s="2"/>
    </row>
    <row r="144" spans="1:13" ht="15.75" customHeight="1">
      <c r="A144" s="2"/>
      <c r="B144" s="5">
        <v>27</v>
      </c>
      <c r="C144" s="6"/>
      <c r="D144" s="6"/>
      <c r="E144" s="6">
        <v>52.84</v>
      </c>
      <c r="F144" s="6">
        <v>235.35</v>
      </c>
      <c r="G144" s="6">
        <v>111.08</v>
      </c>
      <c r="H144" s="6">
        <v>231.89</v>
      </c>
      <c r="I144" s="6"/>
      <c r="J144" s="6"/>
      <c r="K144" s="6"/>
      <c r="L144" s="7"/>
      <c r="M144" s="2"/>
    </row>
    <row r="145" spans="1:13" ht="15.75" customHeight="1">
      <c r="A145" s="2"/>
      <c r="B145" s="5">
        <v>28</v>
      </c>
      <c r="C145" s="6"/>
      <c r="D145" s="6"/>
      <c r="E145" s="6">
        <v>52.33</v>
      </c>
      <c r="F145" s="6">
        <v>285</v>
      </c>
      <c r="G145" s="6">
        <v>109.56</v>
      </c>
      <c r="H145" s="6">
        <v>231.83</v>
      </c>
      <c r="I145" s="6"/>
      <c r="J145" s="6"/>
      <c r="K145" s="6"/>
      <c r="L145" s="7"/>
      <c r="M145" s="2"/>
    </row>
    <row r="146" spans="1:13" ht="15.75" customHeight="1">
      <c r="A146" s="2"/>
      <c r="B146" s="5">
        <v>29</v>
      </c>
      <c r="C146" s="6"/>
      <c r="D146" s="6"/>
      <c r="E146" s="6">
        <v>50.91</v>
      </c>
      <c r="F146" s="6">
        <v>328.52</v>
      </c>
      <c r="G146" s="6">
        <v>113.83</v>
      </c>
      <c r="H146" s="6">
        <v>237.78</v>
      </c>
      <c r="I146" s="6"/>
      <c r="J146" s="6"/>
      <c r="K146" s="6"/>
      <c r="L146" s="7"/>
      <c r="M146" s="2"/>
    </row>
    <row r="147" spans="1:13" ht="15.75" customHeight="1">
      <c r="A147" s="2"/>
      <c r="B147" s="5">
        <v>30</v>
      </c>
      <c r="C147" s="6"/>
      <c r="D147" s="6"/>
      <c r="E147" s="6">
        <v>50.35</v>
      </c>
      <c r="F147" s="6">
        <v>392.86</v>
      </c>
      <c r="G147" s="6">
        <v>179.94</v>
      </c>
      <c r="H147" s="6">
        <v>244.77</v>
      </c>
      <c r="I147" s="6"/>
      <c r="J147" s="6"/>
      <c r="K147" s="6"/>
      <c r="L147" s="7"/>
      <c r="M147" s="2"/>
    </row>
    <row r="148" spans="1:13" ht="15.75" customHeight="1">
      <c r="A148" s="2"/>
      <c r="B148" s="5">
        <v>31</v>
      </c>
      <c r="C148" s="7"/>
      <c r="D148" s="8" t="s">
        <v>16</v>
      </c>
      <c r="E148" s="7">
        <v>50.41</v>
      </c>
      <c r="F148" s="8" t="s">
        <v>16</v>
      </c>
      <c r="G148" s="6">
        <v>233.68</v>
      </c>
      <c r="H148" s="7">
        <v>245.76</v>
      </c>
      <c r="I148" s="9" t="s">
        <v>16</v>
      </c>
      <c r="J148" s="10"/>
      <c r="K148" s="9" t="s">
        <v>16</v>
      </c>
      <c r="L148" s="5"/>
      <c r="M148" s="2"/>
    </row>
    <row r="149" spans="1:13" ht="15.75" customHeight="1">
      <c r="A149" s="2" t="s">
        <v>17</v>
      </c>
      <c r="B149" s="2"/>
      <c r="C149" s="11">
        <f t="shared" ref="C149:L149" si="6">SUM(C118:C148)</f>
        <v>0</v>
      </c>
      <c r="D149" s="11">
        <f t="shared" si="6"/>
        <v>0</v>
      </c>
      <c r="E149" s="11">
        <f t="shared" si="6"/>
        <v>1876.2099999999994</v>
      </c>
      <c r="F149" s="11">
        <f t="shared" si="6"/>
        <v>3546.5799999999995</v>
      </c>
      <c r="G149" s="11">
        <f t="shared" si="6"/>
        <v>11075.789999999999</v>
      </c>
      <c r="H149" s="11">
        <f t="shared" si="6"/>
        <v>8252.32</v>
      </c>
      <c r="I149" s="11">
        <f t="shared" si="6"/>
        <v>478.82</v>
      </c>
      <c r="J149" s="11">
        <f t="shared" si="6"/>
        <v>0</v>
      </c>
      <c r="K149" s="11">
        <f t="shared" si="6"/>
        <v>0</v>
      </c>
      <c r="L149" s="11">
        <f t="shared" si="6"/>
        <v>0</v>
      </c>
      <c r="M149" s="2"/>
    </row>
    <row r="150" spans="1:13" ht="15.75" customHeight="1">
      <c r="A150" s="2" t="s">
        <v>18</v>
      </c>
      <c r="B150" s="2"/>
      <c r="C150" s="12">
        <f t="shared" ref="C150:L150" si="7">C149*1.9835</f>
        <v>0</v>
      </c>
      <c r="D150" s="12">
        <f t="shared" si="7"/>
        <v>0</v>
      </c>
      <c r="E150" s="12">
        <f t="shared" si="7"/>
        <v>3721.4625349999988</v>
      </c>
      <c r="F150" s="12">
        <f t="shared" si="7"/>
        <v>7034.6414299999988</v>
      </c>
      <c r="G150" s="12">
        <f t="shared" si="7"/>
        <v>21968.829464999999</v>
      </c>
      <c r="H150" s="12">
        <f t="shared" si="7"/>
        <v>16368.476720000001</v>
      </c>
      <c r="I150" s="12">
        <f t="shared" si="7"/>
        <v>949.73946999999998</v>
      </c>
      <c r="J150" s="12">
        <f t="shared" si="7"/>
        <v>0</v>
      </c>
      <c r="K150" s="12">
        <f t="shared" si="7"/>
        <v>0</v>
      </c>
      <c r="L150" s="12">
        <f t="shared" si="7"/>
        <v>0</v>
      </c>
      <c r="M150" s="2"/>
    </row>
    <row r="151" spans="1:13" ht="15.75" customHeight="1">
      <c r="A151" s="2"/>
      <c r="B151" s="2"/>
      <c r="C151" s="11"/>
      <c r="D151" s="11"/>
      <c r="E151" s="11"/>
      <c r="F151" s="11"/>
      <c r="G151" s="11"/>
      <c r="H151" s="11"/>
      <c r="I151" s="11" t="s">
        <v>19</v>
      </c>
      <c r="J151" s="11"/>
      <c r="K151" s="13">
        <f>COUNTA(C118:L148)-4</f>
        <v>125</v>
      </c>
      <c r="L151" s="11" t="s">
        <v>20</v>
      </c>
      <c r="M151" s="2"/>
    </row>
    <row r="152" spans="1:13" ht="15.75" customHeight="1" thickBot="1">
      <c r="A152" s="14">
        <v>1973</v>
      </c>
      <c r="B152" s="14" t="s">
        <v>21</v>
      </c>
      <c r="C152" s="14"/>
      <c r="D152" s="15">
        <f>SUM(C149:L149)</f>
        <v>25229.719999999998</v>
      </c>
      <c r="E152" s="16" t="s">
        <v>17</v>
      </c>
      <c r="F152" s="16"/>
      <c r="G152" s="15">
        <f>D152*1.9835-1</f>
        <v>50042.149619999997</v>
      </c>
      <c r="H152" s="16" t="s">
        <v>22</v>
      </c>
      <c r="I152" s="14" t="s">
        <v>23</v>
      </c>
      <c r="J152" s="14"/>
      <c r="K152" s="17">
        <v>125</v>
      </c>
      <c r="L152" s="14" t="s">
        <v>20</v>
      </c>
      <c r="M152" s="2"/>
    </row>
    <row r="153" spans="1:13" ht="15.75" customHeight="1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 ht="15.75" customHeight="1">
      <c r="A154" t="s">
        <v>1</v>
      </c>
      <c r="F154" t="s">
        <v>2</v>
      </c>
      <c r="H154" t="s">
        <v>3</v>
      </c>
    </row>
    <row r="155" spans="1:13" ht="15.75" customHeight="1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5.75" customHeight="1" thickTop="1">
      <c r="A156" s="1">
        <v>1974</v>
      </c>
      <c r="B156" s="5">
        <v>1</v>
      </c>
      <c r="C156" s="6"/>
      <c r="D156" s="6"/>
      <c r="E156" s="6">
        <v>9.8800000000000008</v>
      </c>
      <c r="F156" s="6">
        <v>59.8</v>
      </c>
      <c r="G156" s="6">
        <v>492.75</v>
      </c>
      <c r="H156" s="6">
        <v>727.28</v>
      </c>
      <c r="I156" s="6">
        <v>115.22</v>
      </c>
      <c r="J156" s="6"/>
      <c r="K156" s="6"/>
      <c r="L156" s="7"/>
      <c r="M156" s="2"/>
    </row>
    <row r="157" spans="1:13" ht="15.75" customHeight="1">
      <c r="A157" s="2"/>
      <c r="B157" s="5">
        <v>2</v>
      </c>
      <c r="C157" s="6"/>
      <c r="D157" s="6"/>
      <c r="E157" s="6">
        <v>16.399999999999999</v>
      </c>
      <c r="F157" s="6">
        <v>59.8</v>
      </c>
      <c r="G157" s="6">
        <v>502.39</v>
      </c>
      <c r="H157" s="6">
        <v>733.98</v>
      </c>
      <c r="I157" s="6">
        <v>114.32</v>
      </c>
      <c r="J157" s="6"/>
      <c r="K157" s="6"/>
      <c r="L157" s="7"/>
      <c r="M157" s="2"/>
    </row>
    <row r="158" spans="1:13" ht="15.75" customHeight="1">
      <c r="A158" s="2"/>
      <c r="B158" s="5">
        <v>3</v>
      </c>
      <c r="C158" s="6"/>
      <c r="D158" s="6"/>
      <c r="E158" s="6">
        <v>40.1</v>
      </c>
      <c r="F158" s="6">
        <v>59.8</v>
      </c>
      <c r="G158" s="6">
        <v>496.59</v>
      </c>
      <c r="H158" s="6">
        <v>727.28</v>
      </c>
      <c r="I158" s="6">
        <v>112.94</v>
      </c>
      <c r="J158" s="6"/>
      <c r="K158" s="6"/>
      <c r="L158" s="7"/>
      <c r="M158" s="2"/>
    </row>
    <row r="159" spans="1:13" ht="15.75" customHeight="1">
      <c r="A159" s="2"/>
      <c r="B159" s="5">
        <v>4</v>
      </c>
      <c r="C159" s="6"/>
      <c r="D159" s="6"/>
      <c r="E159" s="6">
        <v>52.24</v>
      </c>
      <c r="F159" s="6">
        <v>59.8</v>
      </c>
      <c r="G159" s="6">
        <v>479.98</v>
      </c>
      <c r="H159" s="6">
        <v>727.28</v>
      </c>
      <c r="I159" s="6">
        <v>112.79</v>
      </c>
      <c r="J159" s="6"/>
      <c r="K159" s="6"/>
      <c r="L159" s="7"/>
      <c r="M159" s="2"/>
    </row>
    <row r="160" spans="1:13" ht="15.75" customHeight="1">
      <c r="A160" s="2"/>
      <c r="B160" s="5">
        <v>5</v>
      </c>
      <c r="C160" s="6"/>
      <c r="D160" s="6"/>
      <c r="E160" s="6">
        <v>52.24</v>
      </c>
      <c r="F160" s="6">
        <v>60.09</v>
      </c>
      <c r="G160" s="6">
        <v>518.94000000000005</v>
      </c>
      <c r="H160" s="6">
        <v>718.48</v>
      </c>
      <c r="I160" s="6">
        <v>115.87</v>
      </c>
      <c r="J160" s="6"/>
      <c r="K160" s="6"/>
      <c r="L160" s="7"/>
      <c r="M160" s="2"/>
    </row>
    <row r="161" spans="1:13" ht="15.75" customHeight="1">
      <c r="A161" s="2"/>
      <c r="B161" s="5">
        <v>6</v>
      </c>
      <c r="C161" s="6"/>
      <c r="D161" s="6"/>
      <c r="E161" s="6">
        <v>71.34</v>
      </c>
      <c r="F161" s="6">
        <v>61.03</v>
      </c>
      <c r="G161" s="6">
        <v>557.66999999999996</v>
      </c>
      <c r="H161" s="6">
        <v>711.98</v>
      </c>
      <c r="I161" s="6">
        <v>117.57</v>
      </c>
      <c r="J161" s="6"/>
      <c r="K161" s="6"/>
      <c r="L161" s="7"/>
      <c r="M161" s="2"/>
    </row>
    <row r="162" spans="1:13" ht="15.75" customHeight="1">
      <c r="A162" s="2"/>
      <c r="B162" s="5">
        <v>7</v>
      </c>
      <c r="C162" s="6"/>
      <c r="D162" s="6"/>
      <c r="E162" s="6">
        <v>84.79</v>
      </c>
      <c r="F162" s="6">
        <v>62.25</v>
      </c>
      <c r="G162" s="6">
        <v>568.28</v>
      </c>
      <c r="H162" s="6">
        <v>695.84</v>
      </c>
      <c r="I162" s="6">
        <v>117.49</v>
      </c>
      <c r="J162" s="6"/>
      <c r="K162" s="6"/>
      <c r="L162" s="7"/>
      <c r="M162" s="2"/>
    </row>
    <row r="163" spans="1:13" ht="15.75" customHeight="1">
      <c r="A163" s="2"/>
      <c r="B163" s="5">
        <v>8</v>
      </c>
      <c r="C163" s="6"/>
      <c r="D163" s="6"/>
      <c r="E163" s="6">
        <v>82.12</v>
      </c>
      <c r="F163" s="6">
        <v>60.7</v>
      </c>
      <c r="G163" s="6">
        <v>652.57000000000005</v>
      </c>
      <c r="H163" s="6">
        <v>661.31</v>
      </c>
      <c r="I163" s="6">
        <v>113.98</v>
      </c>
      <c r="J163" s="6"/>
      <c r="K163" s="6"/>
      <c r="L163" s="7"/>
      <c r="M163" s="2"/>
    </row>
    <row r="164" spans="1:13" ht="15.75" customHeight="1">
      <c r="A164" s="2"/>
      <c r="B164" s="5">
        <v>9</v>
      </c>
      <c r="C164" s="6"/>
      <c r="D164" s="6"/>
      <c r="E164" s="6">
        <v>77.010000000000005</v>
      </c>
      <c r="F164" s="6">
        <v>60.62</v>
      </c>
      <c r="G164" s="6">
        <v>698.47</v>
      </c>
      <c r="H164" s="6">
        <v>569.78</v>
      </c>
      <c r="I164" s="6">
        <v>108.33</v>
      </c>
      <c r="J164" s="6"/>
      <c r="K164" s="6"/>
      <c r="L164" s="7"/>
      <c r="M164" s="2"/>
    </row>
    <row r="165" spans="1:13" ht="15.75" customHeight="1">
      <c r="A165" s="2"/>
      <c r="B165" s="5">
        <v>10</v>
      </c>
      <c r="C165" s="6"/>
      <c r="D165" s="6"/>
      <c r="E165" s="6">
        <v>67.47</v>
      </c>
      <c r="F165" s="6">
        <v>83.52</v>
      </c>
      <c r="G165" s="6">
        <v>719.32</v>
      </c>
      <c r="H165" s="6">
        <v>477.99</v>
      </c>
      <c r="I165" s="6">
        <v>92.03</v>
      </c>
      <c r="J165" s="6"/>
      <c r="K165" s="6"/>
      <c r="L165" s="7"/>
      <c r="M165" s="2"/>
    </row>
    <row r="166" spans="1:13" ht="15.75" customHeight="1">
      <c r="A166" s="2"/>
      <c r="B166" s="5">
        <v>11</v>
      </c>
      <c r="C166" s="6"/>
      <c r="D166" s="6"/>
      <c r="E166" s="6">
        <v>63.61</v>
      </c>
      <c r="F166" s="6">
        <v>91.93</v>
      </c>
      <c r="G166" s="6">
        <v>725.48</v>
      </c>
      <c r="H166" s="6">
        <v>444.61</v>
      </c>
      <c r="I166" s="6">
        <v>78.28</v>
      </c>
      <c r="J166" s="6"/>
      <c r="K166" s="6"/>
      <c r="L166" s="7"/>
      <c r="M166" s="2"/>
    </row>
    <row r="167" spans="1:13" ht="15.75" customHeight="1">
      <c r="A167" s="2"/>
      <c r="B167" s="5">
        <v>12</v>
      </c>
      <c r="C167" s="6"/>
      <c r="D167" s="6"/>
      <c r="E167" s="6">
        <v>63.61</v>
      </c>
      <c r="F167" s="6">
        <v>91.03</v>
      </c>
      <c r="G167" s="6">
        <v>732.55</v>
      </c>
      <c r="H167" s="6">
        <v>371.22</v>
      </c>
      <c r="I167" s="6">
        <v>85.74</v>
      </c>
      <c r="J167" s="6"/>
      <c r="K167" s="6"/>
      <c r="L167" s="7"/>
      <c r="M167" s="2"/>
    </row>
    <row r="168" spans="1:13" ht="15.75" customHeight="1">
      <c r="A168" s="2"/>
      <c r="B168" s="5">
        <v>13</v>
      </c>
      <c r="C168" s="6"/>
      <c r="D168" s="6"/>
      <c r="E168" s="6">
        <v>62.62</v>
      </c>
      <c r="F168" s="6">
        <v>90.21</v>
      </c>
      <c r="G168" s="6">
        <v>734.35</v>
      </c>
      <c r="H168" s="6">
        <v>257.82</v>
      </c>
      <c r="I168" s="6">
        <v>84.8</v>
      </c>
      <c r="J168" s="6"/>
      <c r="K168" s="6"/>
      <c r="L168" s="7"/>
      <c r="M168" s="2"/>
    </row>
    <row r="169" spans="1:13" ht="15.75" customHeight="1">
      <c r="A169" s="2"/>
      <c r="B169" s="5">
        <v>14</v>
      </c>
      <c r="C169" s="6"/>
      <c r="D169" s="6"/>
      <c r="E169" s="6">
        <v>61.55</v>
      </c>
      <c r="F169" s="6">
        <v>89.81</v>
      </c>
      <c r="G169" s="6">
        <v>732.58</v>
      </c>
      <c r="H169" s="6">
        <v>149.88</v>
      </c>
      <c r="I169" s="6">
        <v>84.8</v>
      </c>
      <c r="J169" s="6"/>
      <c r="K169" s="6"/>
      <c r="L169" s="7"/>
      <c r="M169" s="2"/>
    </row>
    <row r="170" spans="1:13" ht="15.75" customHeight="1">
      <c r="A170" s="2"/>
      <c r="B170" s="5">
        <v>15</v>
      </c>
      <c r="C170" s="6"/>
      <c r="D170" s="6"/>
      <c r="E170" s="6">
        <v>60.09</v>
      </c>
      <c r="F170" s="6"/>
      <c r="G170" s="6">
        <v>735.9</v>
      </c>
      <c r="H170" s="6">
        <v>113.12</v>
      </c>
      <c r="I170" s="6">
        <v>83.25</v>
      </c>
      <c r="J170" s="6"/>
      <c r="K170" s="6"/>
      <c r="L170" s="7"/>
      <c r="M170" s="2"/>
    </row>
    <row r="171" spans="1:13" ht="15.75" customHeight="1">
      <c r="A171" s="2"/>
      <c r="B171" s="5">
        <v>16</v>
      </c>
      <c r="C171" s="6"/>
      <c r="D171" s="6"/>
      <c r="E171" s="6">
        <v>59.8</v>
      </c>
      <c r="F171" s="6">
        <v>89.81</v>
      </c>
      <c r="G171" s="6">
        <v>737.01</v>
      </c>
      <c r="H171" s="6">
        <v>102.52</v>
      </c>
      <c r="I171" s="6">
        <v>41.91</v>
      </c>
      <c r="J171" s="6"/>
      <c r="K171" s="6"/>
      <c r="L171" s="7"/>
      <c r="M171" s="2"/>
    </row>
    <row r="172" spans="1:13" ht="15.75" customHeight="1">
      <c r="A172" s="2"/>
      <c r="B172" s="5">
        <v>17</v>
      </c>
      <c r="C172" s="6"/>
      <c r="D172" s="6"/>
      <c r="E172" s="6">
        <v>59.11</v>
      </c>
      <c r="F172" s="6">
        <v>89.81</v>
      </c>
      <c r="G172" s="6">
        <v>737.75</v>
      </c>
      <c r="H172" s="6">
        <v>93.43</v>
      </c>
      <c r="I172" s="6">
        <v>47.04</v>
      </c>
      <c r="J172" s="6"/>
      <c r="K172" s="6"/>
      <c r="L172" s="7"/>
      <c r="M172" s="2"/>
    </row>
    <row r="173" spans="1:13" ht="15.75" customHeight="1">
      <c r="A173" s="2"/>
      <c r="B173" s="5">
        <v>18</v>
      </c>
      <c r="C173" s="6"/>
      <c r="D173" s="6"/>
      <c r="E173" s="6">
        <v>59.25</v>
      </c>
      <c r="F173" s="6">
        <v>111.12</v>
      </c>
      <c r="G173" s="6">
        <v>731.9</v>
      </c>
      <c r="H173" s="6">
        <v>92.22</v>
      </c>
      <c r="I173" s="6">
        <v>77.55</v>
      </c>
      <c r="J173" s="6"/>
      <c r="K173" s="6"/>
      <c r="L173" s="7"/>
      <c r="M173" s="2"/>
    </row>
    <row r="174" spans="1:13" ht="15.75" customHeight="1">
      <c r="A174" s="2"/>
      <c r="B174" s="5">
        <v>19</v>
      </c>
      <c r="C174" s="6"/>
      <c r="D174" s="6"/>
      <c r="E174" s="6">
        <v>59.8</v>
      </c>
      <c r="F174" s="6">
        <v>132.77000000000001</v>
      </c>
      <c r="G174" s="6">
        <v>733.88</v>
      </c>
      <c r="H174" s="6">
        <v>91.55</v>
      </c>
      <c r="I174" s="6">
        <v>79.41</v>
      </c>
      <c r="J174" s="6"/>
      <c r="K174" s="6"/>
      <c r="L174" s="7"/>
      <c r="M174" s="2"/>
    </row>
    <row r="175" spans="1:13" ht="15.75" customHeight="1">
      <c r="A175" s="2"/>
      <c r="B175" s="5">
        <v>20</v>
      </c>
      <c r="C175" s="6"/>
      <c r="D175" s="6"/>
      <c r="E175" s="6">
        <v>59.8</v>
      </c>
      <c r="F175" s="6">
        <v>137.69</v>
      </c>
      <c r="G175" s="6">
        <v>749.89</v>
      </c>
      <c r="H175" s="6">
        <v>89.7</v>
      </c>
      <c r="I175" s="6">
        <v>71.47</v>
      </c>
      <c r="J175" s="6"/>
      <c r="K175" s="6"/>
      <c r="L175" s="7"/>
      <c r="M175" s="2"/>
    </row>
    <row r="176" spans="1:13" ht="15.75" customHeight="1">
      <c r="A176" s="2"/>
      <c r="B176" s="5">
        <v>21</v>
      </c>
      <c r="C176" s="6"/>
      <c r="D176" s="6"/>
      <c r="E176" s="6">
        <v>59.8</v>
      </c>
      <c r="F176" s="6">
        <v>137.16999999999999</v>
      </c>
      <c r="G176" s="6">
        <v>745.2</v>
      </c>
      <c r="H176" s="6">
        <v>138.15</v>
      </c>
      <c r="I176" s="6">
        <v>68.319999999999993</v>
      </c>
      <c r="J176" s="6"/>
      <c r="K176" s="6"/>
      <c r="L176" s="7"/>
      <c r="M176" s="2"/>
    </row>
    <row r="177" spans="1:13" ht="15.75" customHeight="1">
      <c r="A177" s="2"/>
      <c r="B177" s="5">
        <v>22</v>
      </c>
      <c r="C177" s="6"/>
      <c r="D177" s="6"/>
      <c r="E177" s="6">
        <v>53.25</v>
      </c>
      <c r="F177" s="6">
        <v>193.19</v>
      </c>
      <c r="G177" s="6">
        <v>747.86</v>
      </c>
      <c r="H177" s="6">
        <v>163.98</v>
      </c>
      <c r="I177" s="6">
        <v>68.319999999999993</v>
      </c>
      <c r="J177" s="6"/>
      <c r="K177" s="6"/>
      <c r="L177" s="7"/>
      <c r="M177" s="2"/>
    </row>
    <row r="178" spans="1:13" ht="15.75" customHeight="1">
      <c r="A178" s="2"/>
      <c r="B178" s="5">
        <v>23</v>
      </c>
      <c r="C178" s="6"/>
      <c r="D178" s="6"/>
      <c r="E178" s="6">
        <v>50.87</v>
      </c>
      <c r="F178" s="6">
        <v>219.12</v>
      </c>
      <c r="G178" s="6">
        <v>743.13</v>
      </c>
      <c r="H178" s="6">
        <v>230.8</v>
      </c>
      <c r="I178" s="6">
        <v>32.29</v>
      </c>
      <c r="J178" s="6"/>
      <c r="K178" s="6"/>
      <c r="L178" s="7"/>
      <c r="M178" s="2"/>
    </row>
    <row r="179" spans="1:13" ht="15.75" customHeight="1">
      <c r="A179" s="2"/>
      <c r="B179" s="5">
        <v>24</v>
      </c>
      <c r="C179" s="6"/>
      <c r="D179" s="6"/>
      <c r="E179" s="6">
        <v>59.01</v>
      </c>
      <c r="F179" s="6">
        <v>260.48</v>
      </c>
      <c r="G179" s="6">
        <v>738.98</v>
      </c>
      <c r="H179" s="6">
        <v>259.91000000000003</v>
      </c>
      <c r="I179" s="6"/>
      <c r="J179" s="6"/>
      <c r="K179" s="6"/>
      <c r="L179" s="7"/>
      <c r="M179" s="2"/>
    </row>
    <row r="180" spans="1:13" ht="15.75" customHeight="1">
      <c r="A180" s="2"/>
      <c r="B180" s="5">
        <v>25</v>
      </c>
      <c r="C180" s="6"/>
      <c r="D180" s="6"/>
      <c r="E180" s="6">
        <v>59.22</v>
      </c>
      <c r="F180" s="6">
        <v>291.14999999999998</v>
      </c>
      <c r="G180" s="6">
        <v>750.3</v>
      </c>
      <c r="H180" s="6">
        <v>261.43</v>
      </c>
      <c r="I180" s="6"/>
      <c r="J180" s="6"/>
      <c r="K180" s="6"/>
      <c r="L180" s="7"/>
      <c r="M180" s="2"/>
    </row>
    <row r="181" spans="1:13" ht="15.75" customHeight="1">
      <c r="A181" s="2"/>
      <c r="B181" s="5">
        <v>26</v>
      </c>
      <c r="C181" s="6"/>
      <c r="D181" s="6"/>
      <c r="E181" s="6">
        <v>59.8</v>
      </c>
      <c r="F181" s="6">
        <v>349.92</v>
      </c>
      <c r="G181" s="6">
        <v>756.1</v>
      </c>
      <c r="H181" s="6">
        <v>163.69</v>
      </c>
      <c r="I181" s="6"/>
      <c r="J181" s="6"/>
      <c r="K181" s="6"/>
      <c r="L181" s="7"/>
      <c r="M181" s="2"/>
    </row>
    <row r="182" spans="1:13" ht="15.75" customHeight="1">
      <c r="A182" s="2"/>
      <c r="B182" s="5">
        <v>27</v>
      </c>
      <c r="C182" s="6"/>
      <c r="D182" s="6"/>
      <c r="E182" s="6">
        <v>59.8</v>
      </c>
      <c r="F182" s="6">
        <v>422.86</v>
      </c>
      <c r="G182" s="6">
        <v>753.31</v>
      </c>
      <c r="H182" s="6">
        <v>116.83</v>
      </c>
      <c r="I182" s="6"/>
      <c r="J182" s="6"/>
      <c r="K182" s="6"/>
      <c r="L182" s="7"/>
      <c r="M182" s="2"/>
    </row>
    <row r="183" spans="1:13" ht="15.75" customHeight="1">
      <c r="A183" s="2"/>
      <c r="B183" s="5">
        <v>28</v>
      </c>
      <c r="C183" s="6"/>
      <c r="D183" s="6"/>
      <c r="E183" s="6">
        <v>59.8</v>
      </c>
      <c r="F183" s="6">
        <v>454.97</v>
      </c>
      <c r="G183" s="6">
        <v>743.13</v>
      </c>
      <c r="H183" s="6">
        <v>115.22</v>
      </c>
      <c r="I183" s="6"/>
      <c r="J183" s="6"/>
      <c r="K183" s="6"/>
      <c r="L183" s="7"/>
      <c r="M183" s="2"/>
    </row>
    <row r="184" spans="1:13" ht="15.75" customHeight="1">
      <c r="A184" s="2"/>
      <c r="B184" s="5">
        <v>29</v>
      </c>
      <c r="C184" s="6"/>
      <c r="D184" s="6"/>
      <c r="E184" s="6">
        <v>59.8</v>
      </c>
      <c r="F184" s="6">
        <v>457.2</v>
      </c>
      <c r="G184" s="6">
        <v>737.89</v>
      </c>
      <c r="H184" s="6">
        <v>115.22</v>
      </c>
      <c r="I184" s="6"/>
      <c r="J184" s="6"/>
      <c r="K184" s="6"/>
      <c r="L184" s="7"/>
      <c r="M184" s="2"/>
    </row>
    <row r="185" spans="1:13" ht="15.75" customHeight="1">
      <c r="A185" s="2"/>
      <c r="B185" s="5">
        <v>30</v>
      </c>
      <c r="C185" s="6"/>
      <c r="D185" s="6"/>
      <c r="E185" s="6">
        <v>59.8</v>
      </c>
      <c r="F185" s="6">
        <v>458.21</v>
      </c>
      <c r="G185" s="6">
        <v>737.89</v>
      </c>
      <c r="H185" s="6">
        <v>115.22</v>
      </c>
      <c r="I185" s="6"/>
      <c r="J185" s="6"/>
      <c r="K185" s="6"/>
      <c r="L185" s="7"/>
      <c r="M185" s="2"/>
    </row>
    <row r="186" spans="1:13" ht="15.75" customHeight="1">
      <c r="A186" s="2"/>
      <c r="B186" s="5">
        <v>31</v>
      </c>
      <c r="C186" s="7"/>
      <c r="D186" s="8" t="s">
        <v>16</v>
      </c>
      <c r="E186" s="7">
        <v>59.8</v>
      </c>
      <c r="F186" s="8" t="s">
        <v>16</v>
      </c>
      <c r="G186" s="6">
        <v>736.27</v>
      </c>
      <c r="H186" s="7">
        <v>115.22</v>
      </c>
      <c r="I186" s="9" t="s">
        <v>16</v>
      </c>
      <c r="J186" s="10"/>
      <c r="K186" s="9" t="s">
        <v>16</v>
      </c>
      <c r="L186" s="5"/>
      <c r="M186" s="2"/>
    </row>
    <row r="187" spans="1:13" ht="15.75" customHeight="1">
      <c r="A187" s="2" t="s">
        <v>17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1803.7799999999995</v>
      </c>
      <c r="F187" s="11">
        <f t="shared" si="8"/>
        <v>4795.8599999999997</v>
      </c>
      <c r="G187" s="11">
        <f t="shared" si="8"/>
        <v>21228.31</v>
      </c>
      <c r="H187" s="11">
        <f t="shared" si="8"/>
        <v>10352.939999999995</v>
      </c>
      <c r="I187" s="11">
        <f t="shared" si="8"/>
        <v>2023.7199999999998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2"/>
    </row>
    <row r="188" spans="1:13" ht="15.75" customHeight="1">
      <c r="A188" s="2" t="s">
        <v>18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3577.7976299999991</v>
      </c>
      <c r="F188" s="12">
        <f t="shared" si="9"/>
        <v>9512.5883099999992</v>
      </c>
      <c r="G188" s="12">
        <f t="shared" si="9"/>
        <v>42106.352885</v>
      </c>
      <c r="H188" s="12">
        <f t="shared" si="9"/>
        <v>20535.056489999992</v>
      </c>
      <c r="I188" s="12">
        <f t="shared" si="9"/>
        <v>4014.0486199999996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2"/>
    </row>
    <row r="189" spans="1:13" ht="15.75" customHeight="1">
      <c r="A189" s="2"/>
      <c r="B189" s="2"/>
      <c r="C189" s="11"/>
      <c r="D189" s="11"/>
      <c r="E189" s="11"/>
      <c r="F189" s="11"/>
      <c r="G189" s="11"/>
      <c r="H189" s="11"/>
      <c r="I189" s="11" t="s">
        <v>19</v>
      </c>
      <c r="J189" s="11"/>
      <c r="K189" s="13">
        <f>COUNTA(C156:L186)-4</f>
        <v>145</v>
      </c>
      <c r="L189" s="11" t="s">
        <v>20</v>
      </c>
      <c r="M189" s="2"/>
    </row>
    <row r="190" spans="1:13" ht="15.75" customHeight="1" thickBot="1">
      <c r="A190" s="14">
        <v>1974</v>
      </c>
      <c r="B190" s="14" t="s">
        <v>21</v>
      </c>
      <c r="C190" s="14"/>
      <c r="D190" s="15">
        <f>SUM(C187:L187)</f>
        <v>40204.61</v>
      </c>
      <c r="E190" s="16" t="s">
        <v>17</v>
      </c>
      <c r="F190" s="16"/>
      <c r="G190" s="15">
        <f>D190*1.9835-1</f>
        <v>79744.843934999997</v>
      </c>
      <c r="H190" s="16" t="s">
        <v>22</v>
      </c>
      <c r="I190" s="14" t="s">
        <v>23</v>
      </c>
      <c r="J190" s="14"/>
      <c r="K190" s="17">
        <v>146</v>
      </c>
      <c r="L190" s="14" t="s">
        <v>20</v>
      </c>
      <c r="M190" s="2"/>
    </row>
    <row r="191" spans="1:13" ht="15.75" customHeight="1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 ht="15.75" customHeight="1">
      <c r="A192" t="s">
        <v>1</v>
      </c>
      <c r="F192" t="s">
        <v>2</v>
      </c>
      <c r="H192" t="s">
        <v>3</v>
      </c>
    </row>
    <row r="193" spans="1:13" ht="15.75" customHeight="1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5.75" customHeight="1" thickTop="1">
      <c r="A194" s="1">
        <v>1975</v>
      </c>
      <c r="B194" s="5">
        <v>1</v>
      </c>
      <c r="C194" s="6"/>
      <c r="D194" s="6"/>
      <c r="E194" s="6">
        <v>75.19</v>
      </c>
      <c r="F194" s="6">
        <v>82.13</v>
      </c>
      <c r="G194" s="6">
        <v>101.51</v>
      </c>
      <c r="H194" s="6">
        <v>711.37</v>
      </c>
      <c r="I194" s="6">
        <v>351.74</v>
      </c>
      <c r="J194" s="6"/>
      <c r="K194" s="6"/>
      <c r="L194" s="7"/>
      <c r="M194" s="2"/>
    </row>
    <row r="195" spans="1:13" ht="15.75" customHeight="1">
      <c r="A195" s="2"/>
      <c r="B195" s="5">
        <v>2</v>
      </c>
      <c r="C195" s="6"/>
      <c r="D195" s="6"/>
      <c r="E195" s="6">
        <v>75.19</v>
      </c>
      <c r="F195" s="6">
        <v>80.349999999999994</v>
      </c>
      <c r="G195" s="6">
        <v>118.21</v>
      </c>
      <c r="H195" s="6">
        <v>718.41</v>
      </c>
      <c r="I195" s="6">
        <v>368.95</v>
      </c>
      <c r="J195" s="6"/>
      <c r="K195" s="6"/>
      <c r="L195" s="7"/>
      <c r="M195" s="2"/>
    </row>
    <row r="196" spans="1:13" ht="15.75" customHeight="1">
      <c r="A196" s="2"/>
      <c r="B196" s="5">
        <v>3</v>
      </c>
      <c r="C196" s="6"/>
      <c r="D196" s="6"/>
      <c r="E196" s="6">
        <v>75.23</v>
      </c>
      <c r="F196" s="6">
        <v>69.150000000000006</v>
      </c>
      <c r="G196" s="6">
        <v>136.55000000000001</v>
      </c>
      <c r="H196" s="6">
        <v>706.2</v>
      </c>
      <c r="I196" s="6">
        <v>356.24</v>
      </c>
      <c r="J196" s="6"/>
      <c r="K196" s="6"/>
      <c r="L196" s="7"/>
      <c r="M196" s="2"/>
    </row>
    <row r="197" spans="1:13" ht="15.75" customHeight="1">
      <c r="A197" s="2"/>
      <c r="B197" s="5">
        <v>4</v>
      </c>
      <c r="C197" s="6"/>
      <c r="D197" s="6"/>
      <c r="E197" s="6">
        <v>76.010000000000005</v>
      </c>
      <c r="F197" s="6">
        <v>60</v>
      </c>
      <c r="G197" s="6">
        <v>170.97</v>
      </c>
      <c r="H197" s="6">
        <v>700.77</v>
      </c>
      <c r="I197" s="6">
        <v>353.01</v>
      </c>
      <c r="J197" s="6"/>
      <c r="K197" s="6"/>
      <c r="L197" s="7"/>
      <c r="M197" s="2"/>
    </row>
    <row r="198" spans="1:13" ht="15.75" customHeight="1">
      <c r="A198" s="2"/>
      <c r="B198" s="5">
        <v>5</v>
      </c>
      <c r="C198" s="6"/>
      <c r="D198" s="6"/>
      <c r="E198" s="6">
        <v>47.4</v>
      </c>
      <c r="F198" s="6">
        <v>57.95</v>
      </c>
      <c r="G198" s="6">
        <v>222.01</v>
      </c>
      <c r="H198" s="6">
        <v>706.37</v>
      </c>
      <c r="I198" s="6">
        <v>281.86</v>
      </c>
      <c r="J198" s="6"/>
      <c r="K198" s="6"/>
      <c r="L198" s="7"/>
      <c r="M198" s="2"/>
    </row>
    <row r="199" spans="1:13" ht="15.75" customHeight="1">
      <c r="A199" s="2"/>
      <c r="B199" s="5">
        <v>6</v>
      </c>
      <c r="C199" s="6"/>
      <c r="D199" s="6"/>
      <c r="E199" s="6">
        <v>45.64</v>
      </c>
      <c r="F199" s="6">
        <v>56.19</v>
      </c>
      <c r="G199" s="6">
        <v>336.14</v>
      </c>
      <c r="H199" s="6">
        <v>705.29</v>
      </c>
      <c r="I199" s="6">
        <v>254.69</v>
      </c>
      <c r="J199" s="6"/>
      <c r="K199" s="6"/>
      <c r="L199" s="7"/>
      <c r="M199" s="2"/>
    </row>
    <row r="200" spans="1:13" ht="15.75" customHeight="1">
      <c r="A200" s="2"/>
      <c r="B200" s="5">
        <v>7</v>
      </c>
      <c r="C200" s="6"/>
      <c r="D200" s="6"/>
      <c r="E200" s="6">
        <v>58.65</v>
      </c>
      <c r="F200" s="6">
        <v>56.57</v>
      </c>
      <c r="G200" s="6">
        <v>423.38</v>
      </c>
      <c r="H200" s="6">
        <v>677.3</v>
      </c>
      <c r="I200" s="6">
        <v>252.89</v>
      </c>
      <c r="J200" s="6"/>
      <c r="K200" s="6"/>
      <c r="L200" s="7"/>
      <c r="M200" s="2"/>
    </row>
    <row r="201" spans="1:13" ht="15.75" customHeight="1">
      <c r="A201" s="2"/>
      <c r="B201" s="5">
        <v>8</v>
      </c>
      <c r="C201" s="6"/>
      <c r="D201" s="6"/>
      <c r="E201" s="6">
        <v>65.790000000000006</v>
      </c>
      <c r="F201" s="6">
        <v>58.47</v>
      </c>
      <c r="G201" s="6">
        <v>507.83</v>
      </c>
      <c r="H201" s="6">
        <v>666.12</v>
      </c>
      <c r="I201" s="6">
        <v>249.81</v>
      </c>
      <c r="J201" s="6"/>
      <c r="K201" s="6"/>
      <c r="L201" s="7"/>
      <c r="M201" s="2"/>
    </row>
    <row r="202" spans="1:13" ht="15.75" customHeight="1">
      <c r="A202" s="2"/>
      <c r="B202" s="5">
        <v>9</v>
      </c>
      <c r="C202" s="6"/>
      <c r="D202" s="6"/>
      <c r="E202" s="6">
        <v>64.58</v>
      </c>
      <c r="F202" s="6">
        <v>62.55</v>
      </c>
      <c r="G202" s="6">
        <v>564.49</v>
      </c>
      <c r="H202" s="6">
        <v>647.16999999999996</v>
      </c>
      <c r="I202" s="6">
        <v>179.36</v>
      </c>
      <c r="J202" s="6"/>
      <c r="K202" s="6"/>
      <c r="L202" s="7"/>
      <c r="M202" s="2"/>
    </row>
    <row r="203" spans="1:13" ht="15.75" customHeight="1">
      <c r="A203" s="2"/>
      <c r="B203" s="5">
        <v>10</v>
      </c>
      <c r="C203" s="6"/>
      <c r="D203" s="6"/>
      <c r="E203" s="6">
        <v>64.349999999999994</v>
      </c>
      <c r="F203" s="6">
        <v>60.56</v>
      </c>
      <c r="G203" s="6">
        <v>631.37</v>
      </c>
      <c r="H203" s="6">
        <v>640.37</v>
      </c>
      <c r="I203" s="6">
        <v>120.6</v>
      </c>
      <c r="J203" s="6"/>
      <c r="K203" s="6"/>
      <c r="L203" s="7"/>
      <c r="M203" s="2"/>
    </row>
    <row r="204" spans="1:13" ht="15.75" customHeight="1">
      <c r="A204" s="2"/>
      <c r="B204" s="5">
        <v>11</v>
      </c>
      <c r="C204" s="6"/>
      <c r="D204" s="6"/>
      <c r="E204" s="6">
        <v>66.37</v>
      </c>
      <c r="F204" s="6">
        <v>58.39</v>
      </c>
      <c r="G204" s="6">
        <v>689.97</v>
      </c>
      <c r="H204" s="6">
        <v>644.82000000000005</v>
      </c>
      <c r="I204" s="6">
        <v>105.33</v>
      </c>
      <c r="J204" s="6"/>
      <c r="K204" s="6"/>
      <c r="L204" s="7"/>
      <c r="M204" s="2"/>
    </row>
    <row r="205" spans="1:13" ht="15.75" customHeight="1">
      <c r="A205" s="2"/>
      <c r="B205" s="5">
        <v>12</v>
      </c>
      <c r="C205" s="6"/>
      <c r="D205" s="6"/>
      <c r="E205" s="6">
        <v>84.46</v>
      </c>
      <c r="F205" s="6">
        <v>58.85</v>
      </c>
      <c r="G205" s="6">
        <v>717.01</v>
      </c>
      <c r="H205" s="6">
        <v>573.74</v>
      </c>
      <c r="I205" s="6">
        <v>101.21</v>
      </c>
      <c r="J205" s="6"/>
      <c r="K205" s="6"/>
      <c r="L205" s="7"/>
      <c r="M205" s="2"/>
    </row>
    <row r="206" spans="1:13" ht="15.75" customHeight="1">
      <c r="A206" s="2"/>
      <c r="B206" s="5">
        <v>13</v>
      </c>
      <c r="C206" s="6"/>
      <c r="D206" s="6"/>
      <c r="E206" s="6">
        <v>71.73</v>
      </c>
      <c r="F206" s="6">
        <v>60.07</v>
      </c>
      <c r="G206" s="6">
        <v>712.37</v>
      </c>
      <c r="H206" s="6">
        <v>531.37</v>
      </c>
      <c r="I206" s="6">
        <v>98.05</v>
      </c>
      <c r="J206" s="6"/>
      <c r="K206" s="6"/>
      <c r="L206" s="7"/>
      <c r="M206" s="2"/>
    </row>
    <row r="207" spans="1:13" ht="15.75" customHeight="1">
      <c r="A207" s="2"/>
      <c r="B207" s="5">
        <v>14</v>
      </c>
      <c r="C207" s="6"/>
      <c r="D207" s="6"/>
      <c r="E207" s="6">
        <v>80.510000000000005</v>
      </c>
      <c r="F207" s="6">
        <v>55.51</v>
      </c>
      <c r="G207" s="6">
        <v>716.67</v>
      </c>
      <c r="H207" s="6">
        <v>521.85</v>
      </c>
      <c r="I207" s="6">
        <v>95.17</v>
      </c>
      <c r="J207" s="6"/>
      <c r="K207" s="6"/>
      <c r="L207" s="7"/>
      <c r="M207" s="2"/>
    </row>
    <row r="208" spans="1:13" ht="15.75" customHeight="1">
      <c r="A208" s="2"/>
      <c r="B208" s="5">
        <v>15</v>
      </c>
      <c r="C208" s="6"/>
      <c r="D208" s="6"/>
      <c r="E208" s="6">
        <v>88.42</v>
      </c>
      <c r="F208" s="6">
        <v>54.88</v>
      </c>
      <c r="G208" s="6">
        <v>731.14</v>
      </c>
      <c r="H208" s="6">
        <v>420.38</v>
      </c>
      <c r="I208" s="6">
        <v>84.14</v>
      </c>
      <c r="J208" s="6"/>
      <c r="K208" s="6"/>
      <c r="L208" s="7"/>
      <c r="M208" s="2"/>
    </row>
    <row r="209" spans="1:13" ht="15.75" customHeight="1">
      <c r="A209" s="2"/>
      <c r="B209" s="5">
        <v>16</v>
      </c>
      <c r="C209" s="6"/>
      <c r="D209" s="6"/>
      <c r="E209" s="6">
        <v>82.65</v>
      </c>
      <c r="F209" s="6">
        <v>55.73</v>
      </c>
      <c r="G209" s="6">
        <v>735.79</v>
      </c>
      <c r="H209" s="6">
        <v>342.52</v>
      </c>
      <c r="I209" s="6">
        <v>81.42</v>
      </c>
      <c r="J209" s="6"/>
      <c r="K209" s="6"/>
      <c r="L209" s="7"/>
      <c r="M209" s="2"/>
    </row>
    <row r="210" spans="1:13" ht="15.75" customHeight="1">
      <c r="A210" s="2"/>
      <c r="B210" s="5">
        <v>17</v>
      </c>
      <c r="C210" s="6"/>
      <c r="D210" s="6"/>
      <c r="E210" s="6">
        <v>72.78</v>
      </c>
      <c r="F210" s="6">
        <v>55.3</v>
      </c>
      <c r="G210" s="6">
        <v>733.91</v>
      </c>
      <c r="H210" s="6">
        <v>339.4</v>
      </c>
      <c r="I210" s="6">
        <v>82.73</v>
      </c>
      <c r="J210" s="6"/>
      <c r="K210" s="6"/>
      <c r="L210" s="7"/>
      <c r="M210" s="2"/>
    </row>
    <row r="211" spans="1:13" ht="15.75" customHeight="1">
      <c r="A211" s="2"/>
      <c r="B211" s="5">
        <v>18</v>
      </c>
      <c r="C211" s="6"/>
      <c r="D211" s="6"/>
      <c r="E211" s="6">
        <v>66.400000000000006</v>
      </c>
      <c r="F211" s="6">
        <v>57.54</v>
      </c>
      <c r="G211" s="6">
        <v>732.58</v>
      </c>
      <c r="H211" s="6">
        <v>280.52999999999997</v>
      </c>
      <c r="I211" s="6">
        <v>77.44</v>
      </c>
      <c r="J211" s="6"/>
      <c r="K211" s="6"/>
      <c r="L211" s="7"/>
      <c r="M211" s="2"/>
    </row>
    <row r="212" spans="1:13" ht="15.75" customHeight="1">
      <c r="A212" s="2"/>
      <c r="B212" s="5">
        <v>19</v>
      </c>
      <c r="C212" s="6"/>
      <c r="D212" s="6"/>
      <c r="E212" s="6">
        <v>65.5</v>
      </c>
      <c r="F212" s="6">
        <v>57.8</v>
      </c>
      <c r="G212" s="6">
        <v>727.28</v>
      </c>
      <c r="H212" s="6">
        <v>243.16</v>
      </c>
      <c r="I212" s="6">
        <v>73.790000000000006</v>
      </c>
      <c r="J212" s="6"/>
      <c r="K212" s="6"/>
      <c r="L212" s="7"/>
      <c r="M212" s="2"/>
    </row>
    <row r="213" spans="1:13" ht="15.75" customHeight="1">
      <c r="A213" s="2"/>
      <c r="B213" s="5">
        <v>20</v>
      </c>
      <c r="C213" s="6"/>
      <c r="D213" s="6"/>
      <c r="E213" s="6">
        <v>61.98</v>
      </c>
      <c r="F213" s="6">
        <v>54.31</v>
      </c>
      <c r="G213" s="6">
        <v>731.05</v>
      </c>
      <c r="H213" s="6">
        <v>238.83</v>
      </c>
      <c r="I213" s="6">
        <v>73.66</v>
      </c>
      <c r="J213" s="6"/>
      <c r="K213" s="6"/>
      <c r="L213" s="7"/>
      <c r="M213" s="2"/>
    </row>
    <row r="214" spans="1:13" ht="15.75" customHeight="1">
      <c r="A214" s="2"/>
      <c r="B214" s="5">
        <v>21</v>
      </c>
      <c r="C214" s="6"/>
      <c r="D214" s="6"/>
      <c r="E214" s="6">
        <v>57.3</v>
      </c>
      <c r="F214" s="6">
        <v>54.03</v>
      </c>
      <c r="G214" s="6">
        <v>729.24</v>
      </c>
      <c r="H214" s="6">
        <v>240.72</v>
      </c>
      <c r="I214" s="6">
        <v>73.27</v>
      </c>
      <c r="J214" s="6"/>
      <c r="K214" s="6"/>
      <c r="L214" s="7"/>
      <c r="M214" s="2"/>
    </row>
    <row r="215" spans="1:13" ht="15.75" customHeight="1">
      <c r="A215" s="2"/>
      <c r="B215" s="5">
        <v>22</v>
      </c>
      <c r="C215" s="6"/>
      <c r="D215" s="6"/>
      <c r="E215" s="6">
        <v>55.86</v>
      </c>
      <c r="F215" s="6">
        <v>55.54</v>
      </c>
      <c r="G215" s="6">
        <v>747.12</v>
      </c>
      <c r="H215" s="6">
        <v>238.83</v>
      </c>
      <c r="I215" s="6">
        <v>36.549999999999997</v>
      </c>
      <c r="J215" s="6"/>
      <c r="K215" s="6"/>
      <c r="L215" s="7"/>
      <c r="M215" s="2"/>
    </row>
    <row r="216" spans="1:13" ht="15.75" customHeight="1">
      <c r="A216" s="2"/>
      <c r="B216" s="5">
        <v>23</v>
      </c>
      <c r="C216" s="6"/>
      <c r="D216" s="6"/>
      <c r="E216" s="6">
        <v>70</v>
      </c>
      <c r="F216" s="6">
        <v>56.65</v>
      </c>
      <c r="G216" s="6">
        <v>739.31</v>
      </c>
      <c r="H216" s="6">
        <v>238.83</v>
      </c>
      <c r="I216" s="6"/>
      <c r="J216" s="6"/>
      <c r="K216" s="6"/>
      <c r="L216" s="7"/>
      <c r="M216" s="2"/>
    </row>
    <row r="217" spans="1:13" ht="15.75" customHeight="1">
      <c r="A217" s="2"/>
      <c r="B217" s="5">
        <v>24</v>
      </c>
      <c r="C217" s="6"/>
      <c r="D217" s="6"/>
      <c r="E217" s="6">
        <v>80.39</v>
      </c>
      <c r="F217" s="6">
        <v>52.63</v>
      </c>
      <c r="G217" s="6">
        <v>722.3</v>
      </c>
      <c r="H217" s="6">
        <v>238.53</v>
      </c>
      <c r="I217" s="6"/>
      <c r="J217" s="6"/>
      <c r="K217" s="6"/>
      <c r="L217" s="7"/>
      <c r="M217" s="2"/>
    </row>
    <row r="218" spans="1:13" ht="15.75" customHeight="1">
      <c r="A218" s="2"/>
      <c r="B218" s="5">
        <v>25</v>
      </c>
      <c r="C218" s="6"/>
      <c r="D218" s="6">
        <v>59.34</v>
      </c>
      <c r="E218" s="6">
        <v>86.79</v>
      </c>
      <c r="F218" s="6">
        <v>53.24</v>
      </c>
      <c r="G218" s="6">
        <v>702.95</v>
      </c>
      <c r="H218" s="6">
        <v>231.15</v>
      </c>
      <c r="I218" s="6"/>
      <c r="J218" s="6"/>
      <c r="K218" s="6"/>
      <c r="L218" s="7"/>
      <c r="M218" s="2"/>
    </row>
    <row r="219" spans="1:13" ht="15.75" customHeight="1">
      <c r="A219" s="2"/>
      <c r="B219" s="5">
        <v>26</v>
      </c>
      <c r="C219" s="6"/>
      <c r="D219" s="6">
        <v>91.66</v>
      </c>
      <c r="E219" s="6">
        <v>82.89</v>
      </c>
      <c r="F219" s="6">
        <v>55.39</v>
      </c>
      <c r="G219" s="6">
        <v>690.77</v>
      </c>
      <c r="H219" s="6">
        <v>239.67</v>
      </c>
      <c r="I219" s="6"/>
      <c r="J219" s="6"/>
      <c r="K219" s="6"/>
      <c r="L219" s="7"/>
      <c r="M219" s="2"/>
    </row>
    <row r="220" spans="1:13" ht="15.75" customHeight="1">
      <c r="A220" s="2"/>
      <c r="B220" s="5">
        <v>27</v>
      </c>
      <c r="C220" s="6"/>
      <c r="D220" s="6">
        <v>74.72</v>
      </c>
      <c r="E220" s="6">
        <v>112.05</v>
      </c>
      <c r="F220" s="6">
        <v>55.73</v>
      </c>
      <c r="G220" s="6">
        <v>698.47</v>
      </c>
      <c r="H220" s="6">
        <v>289.81</v>
      </c>
      <c r="I220" s="6"/>
      <c r="J220" s="6"/>
      <c r="K220" s="6"/>
      <c r="L220" s="7"/>
      <c r="M220" s="2"/>
    </row>
    <row r="221" spans="1:13" ht="15.75" customHeight="1">
      <c r="A221" s="2"/>
      <c r="B221" s="5">
        <v>28</v>
      </c>
      <c r="C221" s="6"/>
      <c r="D221" s="6">
        <v>76.150000000000006</v>
      </c>
      <c r="E221" s="6">
        <v>152.21</v>
      </c>
      <c r="F221" s="6">
        <v>58.73</v>
      </c>
      <c r="G221" s="6">
        <v>702.73</v>
      </c>
      <c r="H221" s="6">
        <v>330.05</v>
      </c>
      <c r="I221" s="6"/>
      <c r="J221" s="6"/>
      <c r="K221" s="6"/>
      <c r="L221" s="7"/>
      <c r="M221" s="2"/>
    </row>
    <row r="222" spans="1:13" ht="15.75" customHeight="1">
      <c r="A222" s="2"/>
      <c r="B222" s="5">
        <v>29</v>
      </c>
      <c r="C222" s="6"/>
      <c r="D222" s="6">
        <v>76.58</v>
      </c>
      <c r="E222" s="6">
        <v>178.52</v>
      </c>
      <c r="F222" s="6">
        <v>61.35</v>
      </c>
      <c r="G222" s="6">
        <v>708.41</v>
      </c>
      <c r="H222" s="6">
        <v>355.27</v>
      </c>
      <c r="I222" s="6"/>
      <c r="J222" s="6"/>
      <c r="K222" s="6"/>
      <c r="L222" s="7"/>
      <c r="M222" s="2"/>
    </row>
    <row r="223" spans="1:13" ht="15.75" customHeight="1">
      <c r="A223" s="2"/>
      <c r="B223" s="5">
        <v>30</v>
      </c>
      <c r="C223" s="6"/>
      <c r="D223" s="6">
        <v>75.3</v>
      </c>
      <c r="E223" s="6">
        <v>119.88</v>
      </c>
      <c r="F223" s="6">
        <v>70.19</v>
      </c>
      <c r="G223" s="6">
        <v>708.1</v>
      </c>
      <c r="H223" s="6">
        <v>355.06</v>
      </c>
      <c r="I223" s="6"/>
      <c r="J223" s="6"/>
      <c r="K223" s="6"/>
      <c r="L223" s="7"/>
      <c r="M223" s="2"/>
    </row>
    <row r="224" spans="1:13" ht="15.75" customHeight="1">
      <c r="A224" s="2"/>
      <c r="B224" s="5">
        <v>31</v>
      </c>
      <c r="C224" s="7"/>
      <c r="D224" s="8" t="s">
        <v>16</v>
      </c>
      <c r="E224" s="7">
        <v>88.45</v>
      </c>
      <c r="F224" s="8" t="s">
        <v>16</v>
      </c>
      <c r="G224" s="6">
        <v>708.1</v>
      </c>
      <c r="H224" s="7">
        <v>351.34</v>
      </c>
      <c r="I224" s="9" t="s">
        <v>16</v>
      </c>
      <c r="J224" s="10"/>
      <c r="K224" s="9" t="s">
        <v>16</v>
      </c>
      <c r="L224" s="5"/>
      <c r="M224" s="2"/>
    </row>
    <row r="225" spans="1:13" ht="15.75" customHeight="1">
      <c r="A225" s="2" t="s">
        <v>17</v>
      </c>
      <c r="B225" s="2"/>
      <c r="C225" s="11">
        <f t="shared" ref="C225:L225" si="10">SUM(C194:C224)</f>
        <v>0</v>
      </c>
      <c r="D225" s="11">
        <f t="shared" si="10"/>
        <v>453.75</v>
      </c>
      <c r="E225" s="11">
        <f t="shared" si="10"/>
        <v>2473.17</v>
      </c>
      <c r="F225" s="11">
        <f t="shared" si="10"/>
        <v>1785.78</v>
      </c>
      <c r="G225" s="11">
        <f t="shared" si="10"/>
        <v>18297.73</v>
      </c>
      <c r="H225" s="11">
        <f t="shared" si="10"/>
        <v>14125.229999999998</v>
      </c>
      <c r="I225" s="11">
        <f t="shared" si="10"/>
        <v>3751.9100000000003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 customHeight="1">
      <c r="A226" s="2" t="s">
        <v>18</v>
      </c>
      <c r="B226" s="2"/>
      <c r="C226" s="12">
        <f t="shared" ref="C226:L226" si="11">C225*1.9835</f>
        <v>0</v>
      </c>
      <c r="D226" s="12">
        <f t="shared" si="11"/>
        <v>900.01312500000006</v>
      </c>
      <c r="E226" s="12">
        <f t="shared" si="11"/>
        <v>4905.5326949999999</v>
      </c>
      <c r="F226" s="12">
        <f t="shared" si="11"/>
        <v>3542.0946300000001</v>
      </c>
      <c r="G226" s="12">
        <f t="shared" si="11"/>
        <v>36293.547455</v>
      </c>
      <c r="H226" s="12">
        <f t="shared" si="11"/>
        <v>28017.393704999995</v>
      </c>
      <c r="I226" s="12">
        <f t="shared" si="11"/>
        <v>7441.9134850000009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 customHeight="1">
      <c r="A227" s="2"/>
      <c r="B227" s="2"/>
      <c r="C227" s="11"/>
      <c r="D227" s="11"/>
      <c r="E227" s="11"/>
      <c r="F227" s="11"/>
      <c r="G227" s="11"/>
      <c r="H227" s="11"/>
      <c r="I227" s="11" t="s">
        <v>19</v>
      </c>
      <c r="J227" s="11"/>
      <c r="K227" s="13">
        <f>COUNTA(C194:L224)-4</f>
        <v>151</v>
      </c>
      <c r="L227" s="11" t="s">
        <v>20</v>
      </c>
      <c r="M227" s="2"/>
    </row>
    <row r="228" spans="1:13" ht="15.75" customHeight="1" thickBot="1">
      <c r="A228" s="14">
        <v>1975</v>
      </c>
      <c r="B228" s="14" t="s">
        <v>21</v>
      </c>
      <c r="C228" s="14"/>
      <c r="D228" s="15">
        <f>SUM(C225:L225)</f>
        <v>40887.57</v>
      </c>
      <c r="E228" s="16" t="s">
        <v>17</v>
      </c>
      <c r="F228" s="16"/>
      <c r="G228" s="15">
        <v>81009</v>
      </c>
      <c r="H228" s="16" t="s">
        <v>22</v>
      </c>
      <c r="I228" s="14" t="s">
        <v>23</v>
      </c>
      <c r="J228" s="14"/>
      <c r="K228" s="17">
        <v>151</v>
      </c>
      <c r="L228" s="14" t="s">
        <v>20</v>
      </c>
      <c r="M228" s="2"/>
    </row>
    <row r="229" spans="1:13" ht="15.75" customHeight="1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 ht="15.75" customHeight="1">
      <c r="A230" t="s">
        <v>1</v>
      </c>
      <c r="F230" t="s">
        <v>2</v>
      </c>
      <c r="H230" t="s">
        <v>3</v>
      </c>
    </row>
    <row r="231" spans="1:13" ht="15.75" customHeight="1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5.75" customHeight="1" thickTop="1">
      <c r="A232" s="1">
        <v>1976</v>
      </c>
      <c r="B232" s="5">
        <v>1</v>
      </c>
      <c r="C232" s="6"/>
      <c r="D232" s="6"/>
      <c r="E232" s="6">
        <v>54.22</v>
      </c>
      <c r="F232" s="6">
        <v>47.04</v>
      </c>
      <c r="G232" s="6">
        <v>569.55999999999995</v>
      </c>
      <c r="H232" s="6">
        <v>700.79</v>
      </c>
      <c r="I232" s="6">
        <v>556.03</v>
      </c>
      <c r="J232" s="6">
        <v>103.39</v>
      </c>
      <c r="K232" s="6">
        <v>114.34</v>
      </c>
      <c r="L232" s="7">
        <v>89.79</v>
      </c>
      <c r="M232" s="2"/>
    </row>
    <row r="233" spans="1:13" ht="15.75" customHeight="1">
      <c r="A233" s="2"/>
      <c r="B233" s="5">
        <v>2</v>
      </c>
      <c r="C233" s="6"/>
      <c r="D233" s="6"/>
      <c r="E233" s="6">
        <v>54.68</v>
      </c>
      <c r="F233" s="6">
        <v>37.24</v>
      </c>
      <c r="G233" s="6">
        <v>629.54</v>
      </c>
      <c r="H233" s="6">
        <v>717.07</v>
      </c>
      <c r="I233" s="6">
        <v>437.95</v>
      </c>
      <c r="J233" s="6">
        <v>102.16</v>
      </c>
      <c r="K233" s="6">
        <v>114.86</v>
      </c>
      <c r="L233" s="7">
        <v>55.93</v>
      </c>
      <c r="M233" s="2"/>
    </row>
    <row r="234" spans="1:13" ht="15.75" customHeight="1">
      <c r="A234" s="2"/>
      <c r="B234" s="5">
        <v>3</v>
      </c>
      <c r="C234" s="6"/>
      <c r="D234" s="6"/>
      <c r="E234" s="6">
        <v>54.53</v>
      </c>
      <c r="F234" s="6">
        <v>46.3</v>
      </c>
      <c r="G234" s="6">
        <v>589.78</v>
      </c>
      <c r="H234" s="6">
        <v>695.6</v>
      </c>
      <c r="I234" s="6">
        <v>407.17</v>
      </c>
      <c r="J234" s="6">
        <v>99.59</v>
      </c>
      <c r="K234" s="6">
        <v>113.92</v>
      </c>
      <c r="L234" s="7"/>
      <c r="M234" s="2"/>
    </row>
    <row r="235" spans="1:13" ht="15.75" customHeight="1">
      <c r="A235" s="2"/>
      <c r="B235" s="5">
        <v>4</v>
      </c>
      <c r="C235" s="6"/>
      <c r="D235" s="6"/>
      <c r="E235" s="6">
        <v>56.12</v>
      </c>
      <c r="F235" s="6">
        <v>46.05</v>
      </c>
      <c r="G235" s="6">
        <v>679.34</v>
      </c>
      <c r="H235" s="6">
        <v>678.08</v>
      </c>
      <c r="I235" s="6">
        <v>403.96</v>
      </c>
      <c r="J235" s="6">
        <v>121.39</v>
      </c>
      <c r="K235" s="6">
        <v>114.16</v>
      </c>
      <c r="L235" s="7"/>
      <c r="M235" s="2"/>
    </row>
    <row r="236" spans="1:13" ht="15.75" customHeight="1">
      <c r="A236" s="2"/>
      <c r="B236" s="5">
        <v>5</v>
      </c>
      <c r="C236" s="6"/>
      <c r="D236" s="6"/>
      <c r="E236" s="6">
        <v>56.19</v>
      </c>
      <c r="F236" s="6">
        <v>45.76</v>
      </c>
      <c r="G236" s="6">
        <v>682.05</v>
      </c>
      <c r="H236" s="6">
        <v>716.98</v>
      </c>
      <c r="I236" s="6">
        <v>400.27</v>
      </c>
      <c r="J236" s="6">
        <v>93.76</v>
      </c>
      <c r="K236" s="6">
        <v>111.45</v>
      </c>
      <c r="L236" s="7"/>
      <c r="M236" s="2"/>
    </row>
    <row r="237" spans="1:13" ht="15.75" customHeight="1">
      <c r="A237" s="2"/>
      <c r="B237" s="5">
        <v>6</v>
      </c>
      <c r="C237" s="6"/>
      <c r="D237" s="6"/>
      <c r="E237" s="6">
        <v>55.32</v>
      </c>
      <c r="F237" s="6">
        <v>45.34</v>
      </c>
      <c r="G237" s="6">
        <v>678.78</v>
      </c>
      <c r="H237" s="6">
        <v>705.96</v>
      </c>
      <c r="I237" s="6">
        <v>400.44</v>
      </c>
      <c r="J237" s="6">
        <v>91.47</v>
      </c>
      <c r="K237" s="6">
        <v>110.77</v>
      </c>
      <c r="L237" s="7"/>
      <c r="M237" s="2"/>
    </row>
    <row r="238" spans="1:13" ht="15.75" customHeight="1">
      <c r="A238" s="2"/>
      <c r="B238" s="5">
        <v>7</v>
      </c>
      <c r="C238" s="6"/>
      <c r="D238" s="6"/>
      <c r="E238" s="6">
        <v>55.39</v>
      </c>
      <c r="F238" s="6">
        <v>44.29</v>
      </c>
      <c r="G238" s="6">
        <v>680.43</v>
      </c>
      <c r="H238" s="6">
        <v>682.52</v>
      </c>
      <c r="I238" s="6">
        <v>313.52999999999997</v>
      </c>
      <c r="J238" s="6">
        <v>98.41</v>
      </c>
      <c r="K238" s="6">
        <v>112.12</v>
      </c>
      <c r="L238" s="7"/>
      <c r="M238" s="2"/>
    </row>
    <row r="239" spans="1:13" ht="15.75" customHeight="1">
      <c r="A239" s="2"/>
      <c r="B239" s="5">
        <v>8</v>
      </c>
      <c r="C239" s="6"/>
      <c r="D239" s="6"/>
      <c r="E239" s="6">
        <v>56.14</v>
      </c>
      <c r="F239" s="6">
        <v>57.2</v>
      </c>
      <c r="G239" s="6">
        <v>678.06</v>
      </c>
      <c r="H239" s="6">
        <v>672.48</v>
      </c>
      <c r="I239" s="6">
        <v>257.44</v>
      </c>
      <c r="J239" s="6">
        <v>106.27</v>
      </c>
      <c r="K239" s="6">
        <v>113.13</v>
      </c>
      <c r="L239" s="7"/>
      <c r="M239" s="2"/>
    </row>
    <row r="240" spans="1:13" ht="15.75" customHeight="1">
      <c r="A240" s="2"/>
      <c r="B240" s="5">
        <v>9</v>
      </c>
      <c r="C240" s="6"/>
      <c r="D240" s="6"/>
      <c r="E240" s="6">
        <v>56.33</v>
      </c>
      <c r="F240" s="6">
        <v>62.68</v>
      </c>
      <c r="G240" s="6">
        <v>677.64</v>
      </c>
      <c r="H240" s="6">
        <v>686.5</v>
      </c>
      <c r="I240" s="6">
        <v>251.85</v>
      </c>
      <c r="J240" s="6">
        <v>106.27</v>
      </c>
      <c r="K240" s="6">
        <v>114.35</v>
      </c>
      <c r="L240" s="7"/>
      <c r="M240" s="2"/>
    </row>
    <row r="241" spans="1:13" ht="15.75" customHeight="1">
      <c r="A241" s="2"/>
      <c r="B241" s="5">
        <v>10</v>
      </c>
      <c r="C241" s="6"/>
      <c r="D241" s="6"/>
      <c r="E241" s="6">
        <v>41.11</v>
      </c>
      <c r="F241" s="6">
        <v>61.65</v>
      </c>
      <c r="G241" s="6">
        <v>682.23</v>
      </c>
      <c r="H241" s="6">
        <v>680.27</v>
      </c>
      <c r="I241" s="6">
        <v>171.44</v>
      </c>
      <c r="J241" s="6">
        <v>106.27</v>
      </c>
      <c r="K241" s="6">
        <v>114.78</v>
      </c>
      <c r="L241" s="7"/>
      <c r="M241" s="2"/>
    </row>
    <row r="242" spans="1:13" ht="15.75" customHeight="1">
      <c r="A242" s="2"/>
      <c r="B242" s="5">
        <v>11</v>
      </c>
      <c r="C242" s="6"/>
      <c r="D242" s="6"/>
      <c r="E242" s="6">
        <v>44.22</v>
      </c>
      <c r="F242" s="6">
        <v>60.88</v>
      </c>
      <c r="G242" s="6">
        <v>683.66</v>
      </c>
      <c r="H242" s="6">
        <v>660.45</v>
      </c>
      <c r="I242" s="6">
        <v>150.13999999999999</v>
      </c>
      <c r="J242" s="6">
        <v>107.16</v>
      </c>
      <c r="K242" s="6">
        <v>116.36</v>
      </c>
      <c r="L242" s="7"/>
      <c r="M242" s="2"/>
    </row>
    <row r="243" spans="1:13" ht="15.75" customHeight="1">
      <c r="A243" s="2"/>
      <c r="B243" s="5">
        <v>12</v>
      </c>
      <c r="C243" s="6"/>
      <c r="D243" s="6"/>
      <c r="E243" s="6">
        <v>47.9</v>
      </c>
      <c r="F243" s="6">
        <v>60.3</v>
      </c>
      <c r="G243" s="6">
        <v>688.78</v>
      </c>
      <c r="H243" s="6">
        <v>636.39</v>
      </c>
      <c r="I243" s="6">
        <v>125.2</v>
      </c>
      <c r="J243" s="6">
        <v>104.49</v>
      </c>
      <c r="K243" s="6">
        <v>112.22</v>
      </c>
      <c r="L243" s="7"/>
      <c r="M243" s="2"/>
    </row>
    <row r="244" spans="1:13" ht="15.75" customHeight="1">
      <c r="A244" s="2"/>
      <c r="B244" s="5">
        <v>13</v>
      </c>
      <c r="C244" s="6"/>
      <c r="D244" s="6"/>
      <c r="E244" s="6">
        <v>48.14</v>
      </c>
      <c r="F244" s="6">
        <v>59.82</v>
      </c>
      <c r="G244" s="6">
        <v>702.91</v>
      </c>
      <c r="H244" s="6">
        <v>603.53</v>
      </c>
      <c r="I244" s="6">
        <v>107.13</v>
      </c>
      <c r="J244" s="6">
        <v>95.02</v>
      </c>
      <c r="K244" s="6">
        <v>83.52</v>
      </c>
      <c r="L244" s="7"/>
      <c r="M244" s="2"/>
    </row>
    <row r="245" spans="1:13" ht="15.75" customHeight="1">
      <c r="A245" s="2"/>
      <c r="B245" s="5">
        <v>14</v>
      </c>
      <c r="C245" s="6"/>
      <c r="D245" s="6"/>
      <c r="E245" s="6">
        <v>47.77</v>
      </c>
      <c r="F245" s="6">
        <v>99.31</v>
      </c>
      <c r="G245" s="6">
        <v>703.29</v>
      </c>
      <c r="H245" s="6">
        <v>606.65</v>
      </c>
      <c r="I245" s="6">
        <v>114.32</v>
      </c>
      <c r="J245" s="6">
        <v>93.05</v>
      </c>
      <c r="K245" s="6">
        <v>93.5</v>
      </c>
      <c r="L245" s="7"/>
      <c r="M245" s="2"/>
    </row>
    <row r="246" spans="1:13" ht="15.75" customHeight="1">
      <c r="A246" s="2"/>
      <c r="B246" s="5">
        <v>15</v>
      </c>
      <c r="C246" s="6"/>
      <c r="D246" s="6"/>
      <c r="E246" s="6">
        <v>47.77</v>
      </c>
      <c r="F246" s="6">
        <v>119.51</v>
      </c>
      <c r="G246" s="6">
        <v>705.03</v>
      </c>
      <c r="H246" s="6">
        <v>654.82000000000005</v>
      </c>
      <c r="I246" s="6">
        <v>122.17</v>
      </c>
      <c r="J246" s="6">
        <v>92.44</v>
      </c>
      <c r="K246" s="6">
        <v>114.11</v>
      </c>
      <c r="L246" s="7"/>
      <c r="M246" s="2"/>
    </row>
    <row r="247" spans="1:13" ht="15.75" customHeight="1">
      <c r="A247" s="2"/>
      <c r="B247" s="5">
        <v>16</v>
      </c>
      <c r="C247" s="6"/>
      <c r="D247" s="6"/>
      <c r="E247" s="6">
        <v>47.55</v>
      </c>
      <c r="F247" s="6">
        <v>147.69999999999999</v>
      </c>
      <c r="G247" s="6">
        <v>707.22</v>
      </c>
      <c r="H247" s="6">
        <v>680.65</v>
      </c>
      <c r="I247" s="6">
        <v>117.47</v>
      </c>
      <c r="J247" s="6">
        <v>92.03</v>
      </c>
      <c r="K247" s="6">
        <v>114.49</v>
      </c>
      <c r="L247" s="7"/>
      <c r="M247" s="2"/>
    </row>
    <row r="248" spans="1:13" ht="15.75" customHeight="1">
      <c r="A248" s="2"/>
      <c r="B248" s="5">
        <v>17</v>
      </c>
      <c r="C248" s="6"/>
      <c r="D248" s="6"/>
      <c r="E248" s="6">
        <v>47.04</v>
      </c>
      <c r="F248" s="6">
        <v>284.74</v>
      </c>
      <c r="G248" s="6">
        <v>703.53</v>
      </c>
      <c r="H248" s="6">
        <v>619.92999999999995</v>
      </c>
      <c r="I248" s="6">
        <v>107.41</v>
      </c>
      <c r="J248" s="6">
        <v>89.13</v>
      </c>
      <c r="K248" s="6">
        <v>115.29</v>
      </c>
      <c r="L248" s="7"/>
      <c r="M248" s="2"/>
    </row>
    <row r="249" spans="1:13" ht="15.75" customHeight="1">
      <c r="A249" s="2"/>
      <c r="B249" s="5">
        <v>18</v>
      </c>
      <c r="C249" s="6"/>
      <c r="D249" s="6"/>
      <c r="E249" s="6">
        <v>47.04</v>
      </c>
      <c r="F249" s="6">
        <v>383.45</v>
      </c>
      <c r="G249" s="6">
        <v>700.24</v>
      </c>
      <c r="H249" s="6">
        <v>578.54999999999995</v>
      </c>
      <c r="I249" s="6">
        <v>103.38</v>
      </c>
      <c r="J249" s="6">
        <v>86.99</v>
      </c>
      <c r="K249" s="6">
        <v>114.36</v>
      </c>
      <c r="L249" s="7"/>
      <c r="M249" s="2"/>
    </row>
    <row r="250" spans="1:13" ht="15.75" customHeight="1">
      <c r="A250" s="2"/>
      <c r="B250" s="5">
        <v>19</v>
      </c>
      <c r="C250" s="6"/>
      <c r="D250" s="6"/>
      <c r="E250" s="6">
        <v>47.04</v>
      </c>
      <c r="F250" s="6">
        <v>399.13</v>
      </c>
      <c r="G250" s="6">
        <v>703.51</v>
      </c>
      <c r="H250" s="6">
        <v>558.79</v>
      </c>
      <c r="I250" s="6">
        <v>99.21</v>
      </c>
      <c r="J250" s="6">
        <v>86.77</v>
      </c>
      <c r="K250" s="6">
        <v>116.41</v>
      </c>
      <c r="L250" s="7"/>
      <c r="M250" s="2"/>
    </row>
    <row r="251" spans="1:13" ht="15.75" customHeight="1">
      <c r="A251" s="2"/>
      <c r="B251" s="5">
        <v>20</v>
      </c>
      <c r="C251" s="6"/>
      <c r="D251" s="6"/>
      <c r="E251" s="6">
        <v>47.04</v>
      </c>
      <c r="F251" s="6">
        <v>399.13</v>
      </c>
      <c r="G251" s="6">
        <v>693.1</v>
      </c>
      <c r="H251" s="6">
        <v>560.37</v>
      </c>
      <c r="I251" s="6">
        <v>97.69</v>
      </c>
      <c r="J251" s="6">
        <v>86.77</v>
      </c>
      <c r="K251" s="6">
        <v>118.67</v>
      </c>
      <c r="L251" s="7"/>
      <c r="M251" s="2"/>
    </row>
    <row r="252" spans="1:13" ht="15.75" customHeight="1">
      <c r="A252" s="2"/>
      <c r="B252" s="5">
        <v>21</v>
      </c>
      <c r="C252" s="6"/>
      <c r="D252" s="6"/>
      <c r="E252" s="6">
        <v>47.04</v>
      </c>
      <c r="F252" s="6">
        <v>451.25</v>
      </c>
      <c r="G252" s="6">
        <v>695.82</v>
      </c>
      <c r="H252" s="6">
        <v>587.32000000000005</v>
      </c>
      <c r="I252" s="6">
        <v>110.15</v>
      </c>
      <c r="J252" s="6">
        <v>100.84</v>
      </c>
      <c r="K252" s="6">
        <v>119.59</v>
      </c>
      <c r="L252" s="7"/>
      <c r="M252" s="2"/>
    </row>
    <row r="253" spans="1:13" ht="15.75" customHeight="1">
      <c r="A253" s="2"/>
      <c r="B253" s="5">
        <v>22</v>
      </c>
      <c r="C253" s="6"/>
      <c r="D253" s="6"/>
      <c r="E253" s="6">
        <v>47.07</v>
      </c>
      <c r="F253" s="6">
        <v>501.89</v>
      </c>
      <c r="G253" s="6">
        <v>701.86</v>
      </c>
      <c r="H253" s="6">
        <v>598.32000000000005</v>
      </c>
      <c r="I253" s="6">
        <v>98.71</v>
      </c>
      <c r="J253" s="6">
        <v>113.7</v>
      </c>
      <c r="K253" s="6">
        <v>105.3</v>
      </c>
      <c r="L253" s="7"/>
      <c r="M253" s="2"/>
    </row>
    <row r="254" spans="1:13" ht="15.75" customHeight="1">
      <c r="A254" s="2"/>
      <c r="B254" s="5">
        <v>23</v>
      </c>
      <c r="C254" s="6"/>
      <c r="D254" s="6"/>
      <c r="E254" s="6">
        <v>49.96</v>
      </c>
      <c r="F254" s="6">
        <v>523.41</v>
      </c>
      <c r="G254" s="6">
        <v>705.57</v>
      </c>
      <c r="H254" s="6">
        <v>608.21</v>
      </c>
      <c r="I254" s="6">
        <v>88.93</v>
      </c>
      <c r="J254" s="6">
        <v>113.72</v>
      </c>
      <c r="K254" s="6">
        <v>103.2</v>
      </c>
      <c r="L254" s="7"/>
      <c r="M254" s="2"/>
    </row>
    <row r="255" spans="1:13" ht="15.75" customHeight="1">
      <c r="A255" s="2"/>
      <c r="B255" s="5">
        <v>24</v>
      </c>
      <c r="C255" s="6"/>
      <c r="D255" s="6"/>
      <c r="E255" s="6">
        <v>49.35</v>
      </c>
      <c r="F255" s="6">
        <v>548.89</v>
      </c>
      <c r="G255" s="6">
        <v>699.04</v>
      </c>
      <c r="H255" s="6">
        <v>632.75</v>
      </c>
      <c r="I255" s="6">
        <v>81.66</v>
      </c>
      <c r="J255" s="6">
        <v>112.28</v>
      </c>
      <c r="K255" s="6">
        <v>98.93</v>
      </c>
      <c r="L255" s="7"/>
      <c r="M255" s="2"/>
    </row>
    <row r="256" spans="1:13" ht="15.75" customHeight="1">
      <c r="A256" s="2"/>
      <c r="B256" s="5">
        <v>25</v>
      </c>
      <c r="C256" s="6"/>
      <c r="D256" s="6"/>
      <c r="E256" s="6">
        <v>47.9</v>
      </c>
      <c r="F256" s="6">
        <v>529.12</v>
      </c>
      <c r="G256" s="6">
        <v>691.03</v>
      </c>
      <c r="H256" s="6">
        <v>589.29999999999995</v>
      </c>
      <c r="I256" s="6">
        <v>82.32</v>
      </c>
      <c r="J256" s="6">
        <v>110.17</v>
      </c>
      <c r="K256" s="6">
        <v>98.93</v>
      </c>
      <c r="L256" s="7"/>
      <c r="M256" s="2"/>
    </row>
    <row r="257" spans="1:13" ht="15.75" customHeight="1">
      <c r="A257" s="2"/>
      <c r="B257" s="5">
        <v>26</v>
      </c>
      <c r="C257" s="6"/>
      <c r="D257" s="6">
        <v>74.849999999999994</v>
      </c>
      <c r="E257" s="6">
        <v>47.23</v>
      </c>
      <c r="F257" s="6">
        <v>501.2</v>
      </c>
      <c r="G257" s="6">
        <v>699.71</v>
      </c>
      <c r="H257" s="6">
        <v>589.91999999999996</v>
      </c>
      <c r="I257" s="6">
        <v>80.599999999999994</v>
      </c>
      <c r="J257" s="6">
        <v>109.75</v>
      </c>
      <c r="K257" s="6">
        <v>98.93</v>
      </c>
      <c r="L257" s="7"/>
      <c r="M257" s="2"/>
    </row>
    <row r="258" spans="1:13" ht="15.75" customHeight="1">
      <c r="A258" s="2"/>
      <c r="B258" s="5">
        <v>27</v>
      </c>
      <c r="C258" s="6"/>
      <c r="D258" s="6">
        <v>128.46</v>
      </c>
      <c r="E258" s="6">
        <v>46.74</v>
      </c>
      <c r="F258" s="6">
        <v>503.74</v>
      </c>
      <c r="G258" s="6">
        <v>709.54</v>
      </c>
      <c r="H258" s="6">
        <v>577.84</v>
      </c>
      <c r="I258" s="6">
        <v>130.44</v>
      </c>
      <c r="J258" s="6">
        <v>109.75</v>
      </c>
      <c r="K258" s="6">
        <v>67.349999999999994</v>
      </c>
      <c r="L258" s="7"/>
      <c r="M258" s="2"/>
    </row>
    <row r="259" spans="1:13" ht="15.75" customHeight="1">
      <c r="A259" s="2"/>
      <c r="B259" s="5">
        <v>28</v>
      </c>
      <c r="C259" s="6"/>
      <c r="D259" s="6">
        <v>129.63999999999999</v>
      </c>
      <c r="E259" s="6">
        <v>46.76</v>
      </c>
      <c r="F259" s="6">
        <v>585.15</v>
      </c>
      <c r="G259" s="6">
        <v>702.9</v>
      </c>
      <c r="H259" s="6">
        <v>580.52</v>
      </c>
      <c r="I259" s="6">
        <v>136.07</v>
      </c>
      <c r="J259" s="6">
        <v>111.31</v>
      </c>
      <c r="K259" s="6">
        <v>61.51</v>
      </c>
      <c r="L259" s="7"/>
      <c r="M259" s="2"/>
    </row>
    <row r="260" spans="1:13" ht="15.75" customHeight="1">
      <c r="A260" s="2"/>
      <c r="B260" s="5">
        <v>29</v>
      </c>
      <c r="C260" s="6"/>
      <c r="D260" s="6">
        <v>85.42</v>
      </c>
      <c r="E260" s="6">
        <v>47.04</v>
      </c>
      <c r="F260" s="6">
        <v>663.61</v>
      </c>
      <c r="G260" s="6">
        <v>688.18</v>
      </c>
      <c r="H260" s="6">
        <v>589.37</v>
      </c>
      <c r="I260" s="6">
        <v>115.83</v>
      </c>
      <c r="J260" s="6">
        <v>113.36</v>
      </c>
      <c r="K260" s="6">
        <v>72.790000000000006</v>
      </c>
      <c r="L260" s="7"/>
      <c r="M260" s="2"/>
    </row>
    <row r="261" spans="1:13" ht="15.75" customHeight="1">
      <c r="A261" s="2"/>
      <c r="B261" s="5">
        <v>30</v>
      </c>
      <c r="C261" s="6"/>
      <c r="D261" s="6">
        <v>51.83</v>
      </c>
      <c r="E261" s="6">
        <v>47.4</v>
      </c>
      <c r="F261" s="6">
        <v>595.55999999999995</v>
      </c>
      <c r="G261" s="6">
        <v>689.73</v>
      </c>
      <c r="H261" s="6">
        <v>585.79999999999995</v>
      </c>
      <c r="I261" s="6">
        <v>108.86</v>
      </c>
      <c r="J261" s="6">
        <v>114.78</v>
      </c>
      <c r="K261" s="6">
        <v>79.98</v>
      </c>
      <c r="L261" s="7"/>
      <c r="M261" s="2"/>
    </row>
    <row r="262" spans="1:13" ht="15.75" customHeight="1">
      <c r="A262" s="2"/>
      <c r="B262" s="5">
        <v>31</v>
      </c>
      <c r="C262" s="7"/>
      <c r="D262" s="8" t="s">
        <v>16</v>
      </c>
      <c r="E262" s="7">
        <v>47.04</v>
      </c>
      <c r="F262" s="8" t="s">
        <v>16</v>
      </c>
      <c r="G262" s="6">
        <v>696.12</v>
      </c>
      <c r="H262" s="7">
        <v>596.02</v>
      </c>
      <c r="I262" s="9" t="s">
        <v>16</v>
      </c>
      <c r="J262" s="10">
        <v>113.96</v>
      </c>
      <c r="K262" s="9" t="s">
        <v>16</v>
      </c>
      <c r="L262" s="5"/>
      <c r="M262" s="2"/>
    </row>
    <row r="263" spans="1:13" ht="15.75" customHeight="1">
      <c r="A263" s="2" t="s">
        <v>17</v>
      </c>
      <c r="B263" s="2"/>
      <c r="C263" s="11">
        <f t="shared" ref="C263:L263" si="12">SUM(C232:C262)</f>
        <v>0</v>
      </c>
      <c r="D263" s="11">
        <f t="shared" si="12"/>
        <v>470.2</v>
      </c>
      <c r="E263" s="11">
        <f t="shared" si="12"/>
        <v>1535.0699999999997</v>
      </c>
      <c r="F263" s="11">
        <f t="shared" si="12"/>
        <v>7911.3399999999983</v>
      </c>
      <c r="G263" s="11">
        <f t="shared" si="12"/>
        <v>21218.18</v>
      </c>
      <c r="H263" s="11">
        <f t="shared" si="12"/>
        <v>19631.749999999996</v>
      </c>
      <c r="I263" s="11">
        <f t="shared" si="12"/>
        <v>5777.7699999999986</v>
      </c>
      <c r="J263" s="11">
        <f t="shared" si="12"/>
        <v>3186.4500000000003</v>
      </c>
      <c r="K263" s="11">
        <f t="shared" si="12"/>
        <v>3139.3199999999997</v>
      </c>
      <c r="L263" s="11">
        <f t="shared" si="12"/>
        <v>145.72</v>
      </c>
      <c r="M263" s="2"/>
    </row>
    <row r="264" spans="1:13" ht="15.75" customHeight="1">
      <c r="A264" s="2" t="s">
        <v>18</v>
      </c>
      <c r="B264" s="2"/>
      <c r="C264" s="12">
        <f t="shared" ref="C264:L264" si="13">C263*1.9835</f>
        <v>0</v>
      </c>
      <c r="D264" s="12">
        <f t="shared" si="13"/>
        <v>932.64170000000001</v>
      </c>
      <c r="E264" s="12">
        <f t="shared" si="13"/>
        <v>3044.8113449999996</v>
      </c>
      <c r="F264" s="12">
        <f t="shared" si="13"/>
        <v>15692.142889999997</v>
      </c>
      <c r="G264" s="12">
        <f t="shared" si="13"/>
        <v>42086.260030000005</v>
      </c>
      <c r="H264" s="12">
        <f t="shared" si="13"/>
        <v>38939.576124999992</v>
      </c>
      <c r="I264" s="12">
        <f t="shared" si="13"/>
        <v>11460.206794999998</v>
      </c>
      <c r="J264" s="12">
        <f t="shared" si="13"/>
        <v>6320.3235750000003</v>
      </c>
      <c r="K264" s="12">
        <f t="shared" si="13"/>
        <v>6226.8412199999993</v>
      </c>
      <c r="L264" s="12">
        <f t="shared" si="13"/>
        <v>289.03561999999999</v>
      </c>
      <c r="M264" s="2"/>
    </row>
    <row r="265" spans="1:13" ht="15.75" customHeight="1">
      <c r="A265" s="2"/>
      <c r="B265" s="2"/>
      <c r="C265" s="11"/>
      <c r="D265" s="11"/>
      <c r="E265" s="11"/>
      <c r="F265" s="11"/>
      <c r="G265" s="11"/>
      <c r="H265" s="11"/>
      <c r="I265" s="11" t="s">
        <v>19</v>
      </c>
      <c r="J265" s="11"/>
      <c r="K265" s="13">
        <f>COUNTA(C232:L262)-4</f>
        <v>221</v>
      </c>
      <c r="L265" s="11" t="s">
        <v>20</v>
      </c>
      <c r="M265" s="2"/>
    </row>
    <row r="266" spans="1:13" ht="15.75" customHeight="1" thickBot="1">
      <c r="A266" s="14">
        <v>1976</v>
      </c>
      <c r="B266" s="14" t="s">
        <v>21</v>
      </c>
      <c r="C266" s="14"/>
      <c r="D266" s="15">
        <f>SUM(C263:L263)</f>
        <v>63015.799999999988</v>
      </c>
      <c r="E266" s="16" t="s">
        <v>17</v>
      </c>
      <c r="F266" s="16"/>
      <c r="G266" s="15">
        <f>D266*1.9835-1</f>
        <v>124990.83929999998</v>
      </c>
      <c r="H266" s="16" t="s">
        <v>22</v>
      </c>
      <c r="I266" s="14" t="s">
        <v>23</v>
      </c>
      <c r="J266" s="14"/>
      <c r="K266" s="17">
        <v>221</v>
      </c>
      <c r="L266" s="14" t="s">
        <v>20</v>
      </c>
      <c r="M266" s="2"/>
    </row>
    <row r="267" spans="1:13" ht="15.75" customHeight="1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 ht="15.75" customHeight="1">
      <c r="A268" t="s">
        <v>1</v>
      </c>
      <c r="F268" t="s">
        <v>2</v>
      </c>
      <c r="H268" t="s">
        <v>3</v>
      </c>
    </row>
    <row r="269" spans="1:13" ht="15.75" customHeight="1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5.75" customHeight="1" thickTop="1">
      <c r="A270" s="1">
        <v>1977</v>
      </c>
      <c r="B270" s="5">
        <v>1</v>
      </c>
      <c r="C270" s="6"/>
      <c r="D270" s="6">
        <v>107.85</v>
      </c>
      <c r="E270" s="6">
        <v>125.74</v>
      </c>
      <c r="F270" s="6">
        <v>90.59</v>
      </c>
      <c r="G270" s="6">
        <v>155.9</v>
      </c>
      <c r="H270" s="6">
        <v>650.54</v>
      </c>
      <c r="I270" s="6"/>
      <c r="J270" s="6"/>
      <c r="K270" s="6"/>
      <c r="L270" s="7"/>
      <c r="M270" s="2"/>
    </row>
    <row r="271" spans="1:13" ht="15.75" customHeight="1">
      <c r="A271" s="2"/>
      <c r="B271" s="5">
        <v>2</v>
      </c>
      <c r="C271" s="6"/>
      <c r="D271" s="6">
        <v>109.29</v>
      </c>
      <c r="E271" s="6">
        <v>124.97</v>
      </c>
      <c r="F271" s="6">
        <v>84.2</v>
      </c>
      <c r="G271" s="6">
        <v>168.28</v>
      </c>
      <c r="H271" s="6">
        <v>583.57000000000005</v>
      </c>
      <c r="I271" s="6"/>
      <c r="J271" s="6"/>
      <c r="K271" s="6"/>
      <c r="L271" s="7"/>
      <c r="M271" s="2"/>
    </row>
    <row r="272" spans="1:13" ht="15.75" customHeight="1">
      <c r="A272" s="2"/>
      <c r="B272" s="5">
        <v>3</v>
      </c>
      <c r="C272" s="6"/>
      <c r="D272" s="6">
        <v>109.07</v>
      </c>
      <c r="E272" s="6">
        <v>156.62</v>
      </c>
      <c r="F272" s="6">
        <v>81</v>
      </c>
      <c r="G272" s="6">
        <v>187.64</v>
      </c>
      <c r="H272" s="6">
        <v>549.24</v>
      </c>
      <c r="I272" s="6"/>
      <c r="J272" s="6"/>
      <c r="K272" s="6"/>
      <c r="L272" s="7"/>
      <c r="M272" s="2"/>
    </row>
    <row r="273" spans="1:13" ht="15.75" customHeight="1">
      <c r="A273" s="2"/>
      <c r="B273" s="5">
        <v>4</v>
      </c>
      <c r="C273" s="6"/>
      <c r="D273" s="6">
        <v>120.25</v>
      </c>
      <c r="E273" s="6">
        <v>133.35</v>
      </c>
      <c r="F273" s="6">
        <v>81.25</v>
      </c>
      <c r="G273" s="6">
        <v>257.36</v>
      </c>
      <c r="H273" s="6">
        <v>564.37</v>
      </c>
      <c r="I273" s="6"/>
      <c r="J273" s="6"/>
      <c r="K273" s="6"/>
      <c r="L273" s="7"/>
      <c r="M273" s="2"/>
    </row>
    <row r="274" spans="1:13" ht="15.75" customHeight="1">
      <c r="A274" s="2"/>
      <c r="B274" s="5">
        <v>5</v>
      </c>
      <c r="C274" s="6"/>
      <c r="D274" s="6">
        <v>131.25</v>
      </c>
      <c r="E274" s="6">
        <v>40.51</v>
      </c>
      <c r="F274" s="6">
        <v>81.19</v>
      </c>
      <c r="G274" s="6">
        <v>306.54000000000002</v>
      </c>
      <c r="H274" s="6">
        <v>563.63</v>
      </c>
      <c r="I274" s="6"/>
      <c r="J274" s="6"/>
      <c r="K274" s="6"/>
      <c r="L274" s="7"/>
      <c r="M274" s="2"/>
    </row>
    <row r="275" spans="1:13" ht="15.75" customHeight="1">
      <c r="A275" s="2"/>
      <c r="B275" s="5">
        <v>6</v>
      </c>
      <c r="C275" s="6"/>
      <c r="D275" s="6">
        <v>129.33000000000001</v>
      </c>
      <c r="E275" s="6">
        <v>38.33</v>
      </c>
      <c r="F275" s="6">
        <v>70.58</v>
      </c>
      <c r="G275" s="6">
        <v>367.12</v>
      </c>
      <c r="H275" s="6">
        <v>552.79</v>
      </c>
      <c r="I275" s="6"/>
      <c r="J275" s="6"/>
      <c r="K275" s="6"/>
      <c r="L275" s="7"/>
      <c r="M275" s="2"/>
    </row>
    <row r="276" spans="1:13" ht="15.75" customHeight="1">
      <c r="A276" s="2"/>
      <c r="B276" s="5">
        <v>7</v>
      </c>
      <c r="C276" s="6"/>
      <c r="D276" s="6">
        <v>118.5</v>
      </c>
      <c r="E276" s="6">
        <v>41.37</v>
      </c>
      <c r="F276" s="6">
        <v>60.78</v>
      </c>
      <c r="G276" s="6">
        <v>492.89</v>
      </c>
      <c r="H276" s="6">
        <v>526.26</v>
      </c>
      <c r="I276" s="6"/>
      <c r="J276" s="6"/>
      <c r="K276" s="6"/>
      <c r="L276" s="7"/>
      <c r="M276" s="2"/>
    </row>
    <row r="277" spans="1:13" ht="15.75" customHeight="1">
      <c r="A277" s="2"/>
      <c r="B277" s="5">
        <v>8</v>
      </c>
      <c r="C277" s="6"/>
      <c r="D277" s="6">
        <v>113.52</v>
      </c>
      <c r="E277" s="6">
        <v>41.18</v>
      </c>
      <c r="F277" s="6">
        <v>64.099999999999994</v>
      </c>
      <c r="G277" s="6">
        <v>591.25</v>
      </c>
      <c r="H277" s="6">
        <v>408.47</v>
      </c>
      <c r="I277" s="6"/>
      <c r="J277" s="6"/>
      <c r="K277" s="6"/>
      <c r="L277" s="7"/>
      <c r="M277" s="2"/>
    </row>
    <row r="278" spans="1:13" ht="15.75" customHeight="1">
      <c r="A278" s="2"/>
      <c r="B278" s="5">
        <v>9</v>
      </c>
      <c r="C278" s="6"/>
      <c r="D278" s="6">
        <v>112.5</v>
      </c>
      <c r="E278" s="6">
        <v>40.799999999999997</v>
      </c>
      <c r="F278" s="6">
        <v>64.16</v>
      </c>
      <c r="G278" s="6">
        <v>603.96</v>
      </c>
      <c r="H278" s="6">
        <v>372.83</v>
      </c>
      <c r="I278" s="6"/>
      <c r="J278" s="6"/>
      <c r="K278" s="6"/>
      <c r="L278" s="7"/>
      <c r="M278" s="2"/>
    </row>
    <row r="279" spans="1:13" ht="15.75" customHeight="1">
      <c r="A279" s="2"/>
      <c r="B279" s="5">
        <v>10</v>
      </c>
      <c r="C279" s="6"/>
      <c r="D279" s="6">
        <v>105.43</v>
      </c>
      <c r="E279" s="6">
        <v>40.479999999999997</v>
      </c>
      <c r="F279" s="6">
        <v>102.71</v>
      </c>
      <c r="G279" s="6">
        <v>613.79999999999995</v>
      </c>
      <c r="H279" s="6">
        <v>412.46</v>
      </c>
      <c r="I279" s="6"/>
      <c r="J279" s="6"/>
      <c r="K279" s="6"/>
      <c r="L279" s="7"/>
      <c r="M279" s="2"/>
    </row>
    <row r="280" spans="1:13" ht="15.75" customHeight="1">
      <c r="A280" s="2"/>
      <c r="B280" s="5">
        <v>11</v>
      </c>
      <c r="C280" s="6"/>
      <c r="D280" s="6">
        <v>100.52</v>
      </c>
      <c r="E280" s="6">
        <v>41.07</v>
      </c>
      <c r="F280" s="6">
        <v>125.01</v>
      </c>
      <c r="G280" s="6">
        <v>618.71</v>
      </c>
      <c r="H280" s="6">
        <v>380.83</v>
      </c>
      <c r="I280" s="6"/>
      <c r="J280" s="6"/>
      <c r="K280" s="6"/>
      <c r="L280" s="7"/>
      <c r="M280" s="2"/>
    </row>
    <row r="281" spans="1:13" ht="15.75" customHeight="1">
      <c r="A281" s="2"/>
      <c r="B281" s="5">
        <v>12</v>
      </c>
      <c r="C281" s="6"/>
      <c r="D281" s="6">
        <v>100.11</v>
      </c>
      <c r="E281" s="6">
        <v>41.17</v>
      </c>
      <c r="F281" s="6">
        <v>126.76</v>
      </c>
      <c r="G281" s="6">
        <v>641.54</v>
      </c>
      <c r="H281" s="6">
        <v>385.77</v>
      </c>
      <c r="I281" s="6"/>
      <c r="J281" s="6"/>
      <c r="K281" s="6"/>
      <c r="L281" s="7"/>
      <c r="M281" s="2"/>
    </row>
    <row r="282" spans="1:13" ht="15.75" customHeight="1">
      <c r="A282" s="2"/>
      <c r="B282" s="5">
        <v>13</v>
      </c>
      <c r="C282" s="6"/>
      <c r="D282" s="6">
        <v>135.69999999999999</v>
      </c>
      <c r="E282" s="6">
        <v>41.1</v>
      </c>
      <c r="F282" s="6">
        <v>130.38</v>
      </c>
      <c r="G282" s="6">
        <v>649.94000000000005</v>
      </c>
      <c r="H282" s="6">
        <v>384.22</v>
      </c>
      <c r="I282" s="6"/>
      <c r="J282" s="6"/>
      <c r="K282" s="6"/>
      <c r="L282" s="7"/>
      <c r="M282" s="2"/>
    </row>
    <row r="283" spans="1:13" ht="15.75" customHeight="1">
      <c r="A283" s="2"/>
      <c r="B283" s="5">
        <v>14</v>
      </c>
      <c r="C283" s="6"/>
      <c r="D283" s="6">
        <v>130.5</v>
      </c>
      <c r="E283" s="6">
        <v>42.08</v>
      </c>
      <c r="F283" s="6">
        <v>130</v>
      </c>
      <c r="G283" s="6">
        <v>646.6</v>
      </c>
      <c r="H283" s="6">
        <v>367.77</v>
      </c>
      <c r="I283" s="6"/>
      <c r="J283" s="6"/>
      <c r="K283" s="6"/>
      <c r="L283" s="7"/>
      <c r="M283" s="2"/>
    </row>
    <row r="284" spans="1:13" ht="15.75" customHeight="1">
      <c r="A284" s="2"/>
      <c r="B284" s="5">
        <v>15</v>
      </c>
      <c r="C284" s="6"/>
      <c r="D284" s="6">
        <v>97.7</v>
      </c>
      <c r="E284" s="6">
        <v>41.89</v>
      </c>
      <c r="F284" s="6">
        <v>129.58000000000001</v>
      </c>
      <c r="G284" s="6">
        <v>666.86</v>
      </c>
      <c r="H284" s="6">
        <v>360.74</v>
      </c>
      <c r="I284" s="6"/>
      <c r="J284" s="6"/>
      <c r="K284" s="6"/>
      <c r="L284" s="7"/>
      <c r="M284" s="2"/>
    </row>
    <row r="285" spans="1:13" ht="15.75" customHeight="1">
      <c r="A285" s="2"/>
      <c r="B285" s="5">
        <v>16</v>
      </c>
      <c r="C285" s="6"/>
      <c r="D285" s="6">
        <v>95.78</v>
      </c>
      <c r="E285" s="6">
        <v>40.6</v>
      </c>
      <c r="F285" s="6">
        <v>152.11000000000001</v>
      </c>
      <c r="G285" s="6">
        <v>711.07</v>
      </c>
      <c r="H285" s="6">
        <v>390.74</v>
      </c>
      <c r="I285" s="6"/>
      <c r="J285" s="6"/>
      <c r="K285" s="6"/>
      <c r="L285" s="7"/>
      <c r="M285" s="2"/>
    </row>
    <row r="286" spans="1:13" ht="15.75" customHeight="1">
      <c r="A286" s="2"/>
      <c r="B286" s="5">
        <v>17</v>
      </c>
      <c r="C286" s="6"/>
      <c r="D286" s="6">
        <v>97.01</v>
      </c>
      <c r="E286" s="6">
        <v>36.659999999999997</v>
      </c>
      <c r="F286" s="6">
        <v>160.41999999999999</v>
      </c>
      <c r="G286" s="6">
        <v>687.7</v>
      </c>
      <c r="H286" s="6">
        <v>354.52</v>
      </c>
      <c r="I286" s="6"/>
      <c r="J286" s="6"/>
      <c r="K286" s="6"/>
      <c r="L286" s="7"/>
      <c r="M286" s="2"/>
    </row>
    <row r="287" spans="1:13" ht="15.75" customHeight="1">
      <c r="A287" s="2"/>
      <c r="B287" s="5">
        <v>18</v>
      </c>
      <c r="C287" s="6">
        <v>12.35</v>
      </c>
      <c r="D287" s="6">
        <v>99</v>
      </c>
      <c r="E287" s="6">
        <v>36.28</v>
      </c>
      <c r="F287" s="6">
        <v>160.41999999999999</v>
      </c>
      <c r="G287" s="6">
        <v>702.33</v>
      </c>
      <c r="H287" s="6">
        <v>267.62</v>
      </c>
      <c r="I287" s="6"/>
      <c r="J287" s="6"/>
      <c r="K287" s="6"/>
      <c r="L287" s="7"/>
      <c r="M287" s="2"/>
    </row>
    <row r="288" spans="1:13" ht="15.75" customHeight="1">
      <c r="A288" s="2"/>
      <c r="B288" s="5">
        <v>19</v>
      </c>
      <c r="C288" s="6">
        <v>29.4</v>
      </c>
      <c r="D288" s="6">
        <v>113.68</v>
      </c>
      <c r="E288" s="6">
        <v>39.69</v>
      </c>
      <c r="F288" s="6">
        <v>125.12</v>
      </c>
      <c r="G288" s="6">
        <v>672.96</v>
      </c>
      <c r="H288" s="6">
        <v>208.55</v>
      </c>
      <c r="I288" s="6"/>
      <c r="J288" s="6"/>
      <c r="K288" s="6"/>
      <c r="L288" s="7"/>
      <c r="M288" s="2"/>
    </row>
    <row r="289" spans="1:13" ht="15.75" customHeight="1">
      <c r="A289" s="2"/>
      <c r="B289" s="5">
        <v>20</v>
      </c>
      <c r="C289" s="6">
        <v>29.4</v>
      </c>
      <c r="D289" s="6">
        <v>121.52</v>
      </c>
      <c r="E289" s="6">
        <v>39.47</v>
      </c>
      <c r="F289" s="6">
        <v>146.37</v>
      </c>
      <c r="G289" s="6">
        <v>665.6</v>
      </c>
      <c r="H289" s="6">
        <v>167.87</v>
      </c>
      <c r="I289" s="6"/>
      <c r="J289" s="6"/>
      <c r="K289" s="6"/>
      <c r="L289" s="7"/>
      <c r="M289" s="2"/>
    </row>
    <row r="290" spans="1:13" ht="15.75" customHeight="1">
      <c r="A290" s="2"/>
      <c r="B290" s="5">
        <v>21</v>
      </c>
      <c r="C290" s="6">
        <v>68.38</v>
      </c>
      <c r="D290" s="6">
        <v>122.37</v>
      </c>
      <c r="E290" s="6">
        <v>39.380000000000003</v>
      </c>
      <c r="F290" s="6">
        <v>161.84</v>
      </c>
      <c r="G290" s="6">
        <v>654.30999999999995</v>
      </c>
      <c r="H290" s="6">
        <v>169.36</v>
      </c>
      <c r="I290" s="6"/>
      <c r="J290" s="6"/>
      <c r="K290" s="6"/>
      <c r="L290" s="7"/>
      <c r="M290" s="2"/>
    </row>
    <row r="291" spans="1:13" ht="15.75" customHeight="1">
      <c r="A291" s="2"/>
      <c r="B291" s="5">
        <v>22</v>
      </c>
      <c r="C291" s="6">
        <v>96.56</v>
      </c>
      <c r="D291" s="6">
        <v>125.25</v>
      </c>
      <c r="E291" s="6">
        <v>39.32</v>
      </c>
      <c r="F291" s="6">
        <v>161.69999999999999</v>
      </c>
      <c r="G291" s="6">
        <v>654.30999999999995</v>
      </c>
      <c r="H291" s="6">
        <v>130.47</v>
      </c>
      <c r="I291" s="6"/>
      <c r="J291" s="6"/>
      <c r="K291" s="6"/>
      <c r="L291" s="7"/>
      <c r="M291" s="2"/>
    </row>
    <row r="292" spans="1:13" ht="15.75" customHeight="1">
      <c r="A292" s="2"/>
      <c r="B292" s="5">
        <v>23</v>
      </c>
      <c r="C292" s="6">
        <v>98.69</v>
      </c>
      <c r="D292" s="6">
        <v>131.97999999999999</v>
      </c>
      <c r="E292" s="6">
        <v>71.180000000000007</v>
      </c>
      <c r="F292" s="6">
        <v>157.37</v>
      </c>
      <c r="G292" s="6">
        <v>654.30999999999995</v>
      </c>
      <c r="H292" s="6">
        <v>69.87</v>
      </c>
      <c r="I292" s="6"/>
      <c r="J292" s="6"/>
      <c r="K292" s="6"/>
      <c r="L292" s="7"/>
      <c r="M292" s="2"/>
    </row>
    <row r="293" spans="1:13" ht="15.75" customHeight="1">
      <c r="A293" s="2"/>
      <c r="B293" s="5">
        <v>24</v>
      </c>
      <c r="C293" s="6">
        <v>95.85</v>
      </c>
      <c r="D293" s="6">
        <v>131.19999999999999</v>
      </c>
      <c r="E293" s="6">
        <v>91.26</v>
      </c>
      <c r="F293" s="6">
        <v>194.08</v>
      </c>
      <c r="G293" s="6">
        <v>654.30999999999995</v>
      </c>
      <c r="H293" s="6">
        <v>21.03</v>
      </c>
      <c r="I293" s="6"/>
      <c r="J293" s="6"/>
      <c r="K293" s="6"/>
      <c r="L293" s="7"/>
      <c r="M293" s="2"/>
    </row>
    <row r="294" spans="1:13" ht="15.75" customHeight="1">
      <c r="A294" s="2"/>
      <c r="B294" s="5">
        <v>25</v>
      </c>
      <c r="C294" s="6">
        <v>92.06</v>
      </c>
      <c r="D294" s="6">
        <v>129.22</v>
      </c>
      <c r="E294" s="6">
        <v>90.46</v>
      </c>
      <c r="F294" s="6">
        <v>217.51</v>
      </c>
      <c r="G294" s="6">
        <v>652.36</v>
      </c>
      <c r="H294" s="6"/>
      <c r="I294" s="6"/>
      <c r="J294" s="6"/>
      <c r="K294" s="6"/>
      <c r="L294" s="7"/>
      <c r="M294" s="2"/>
    </row>
    <row r="295" spans="1:13" ht="15.75" customHeight="1">
      <c r="A295" s="2"/>
      <c r="B295" s="5">
        <v>26</v>
      </c>
      <c r="C295" s="6">
        <v>99.12</v>
      </c>
      <c r="D295" s="6">
        <v>128.69999999999999</v>
      </c>
      <c r="E295" s="6">
        <v>90.48</v>
      </c>
      <c r="F295" s="6">
        <v>217.48</v>
      </c>
      <c r="G295" s="6">
        <v>649.37</v>
      </c>
      <c r="H295" s="6"/>
      <c r="I295" s="6"/>
      <c r="J295" s="6"/>
      <c r="K295" s="6"/>
      <c r="L295" s="7"/>
      <c r="M295" s="2"/>
    </row>
    <row r="296" spans="1:13" ht="15.75" customHeight="1">
      <c r="A296" s="2"/>
      <c r="B296" s="5">
        <v>27</v>
      </c>
      <c r="C296" s="6">
        <v>96.64</v>
      </c>
      <c r="D296" s="6">
        <v>128.69999999999999</v>
      </c>
      <c r="E296" s="6">
        <v>90.88</v>
      </c>
      <c r="F296" s="6">
        <v>191.04</v>
      </c>
      <c r="G296" s="6">
        <v>650.96</v>
      </c>
      <c r="H296" s="6"/>
      <c r="I296" s="6"/>
      <c r="J296" s="6"/>
      <c r="K296" s="6"/>
      <c r="L296" s="7"/>
      <c r="M296" s="2"/>
    </row>
    <row r="297" spans="1:13" ht="15.75" customHeight="1">
      <c r="A297" s="2"/>
      <c r="B297" s="5">
        <v>28</v>
      </c>
      <c r="C297" s="6">
        <v>97.4</v>
      </c>
      <c r="D297" s="6">
        <v>127.84</v>
      </c>
      <c r="E297" s="6">
        <v>91.58</v>
      </c>
      <c r="F297" s="6">
        <v>152.22999999999999</v>
      </c>
      <c r="G297" s="6">
        <v>655.52</v>
      </c>
      <c r="H297" s="6"/>
      <c r="I297" s="6"/>
      <c r="J297" s="6"/>
      <c r="K297" s="6"/>
      <c r="L297" s="7"/>
      <c r="M297" s="2"/>
    </row>
    <row r="298" spans="1:13" ht="15.75" customHeight="1">
      <c r="A298" s="2"/>
      <c r="B298" s="5">
        <v>29</v>
      </c>
      <c r="C298" s="6">
        <v>108.95</v>
      </c>
      <c r="D298" s="6">
        <v>125.99</v>
      </c>
      <c r="E298" s="6">
        <v>91.18</v>
      </c>
      <c r="F298" s="6">
        <v>125.48</v>
      </c>
      <c r="G298" s="6">
        <v>652.55999999999995</v>
      </c>
      <c r="H298" s="6"/>
      <c r="I298" s="6"/>
      <c r="J298" s="6"/>
      <c r="K298" s="6"/>
      <c r="L298" s="7"/>
      <c r="M298" s="2"/>
    </row>
    <row r="299" spans="1:13" ht="15.75" customHeight="1">
      <c r="A299" s="2"/>
      <c r="B299" s="5">
        <v>30</v>
      </c>
      <c r="C299" s="6">
        <v>121.64</v>
      </c>
      <c r="D299" s="6">
        <v>125.16</v>
      </c>
      <c r="E299" s="6">
        <v>91.18</v>
      </c>
      <c r="F299" s="6">
        <v>152.22999999999999</v>
      </c>
      <c r="G299" s="6">
        <v>647.33000000000004</v>
      </c>
      <c r="H299" s="6"/>
      <c r="I299" s="6"/>
      <c r="J299" s="6"/>
      <c r="K299" s="6"/>
      <c r="L299" s="7"/>
      <c r="M299" s="2"/>
    </row>
    <row r="300" spans="1:13" ht="15.75" customHeight="1">
      <c r="A300" s="2"/>
      <c r="B300" s="5">
        <v>31</v>
      </c>
      <c r="C300" s="7">
        <v>114.13</v>
      </c>
      <c r="D300" s="8" t="s">
        <v>16</v>
      </c>
      <c r="E300" s="7">
        <v>90.34</v>
      </c>
      <c r="F300" s="8" t="s">
        <v>16</v>
      </c>
      <c r="G300" s="6">
        <v>646.66</v>
      </c>
      <c r="H300" s="7"/>
      <c r="I300" s="9" t="s">
        <v>16</v>
      </c>
      <c r="J300" s="10"/>
      <c r="K300" s="9" t="s">
        <v>16</v>
      </c>
      <c r="L300" s="5"/>
      <c r="M300" s="2"/>
    </row>
    <row r="301" spans="1:13" ht="15.75" customHeight="1">
      <c r="A301" s="2" t="s">
        <v>17</v>
      </c>
      <c r="B301" s="2"/>
      <c r="C301" s="11">
        <f t="shared" ref="C301:L301" si="14">SUM(C270:C300)</f>
        <v>1160.5700000000002</v>
      </c>
      <c r="D301" s="11">
        <f t="shared" si="14"/>
        <v>3524.9199999999987</v>
      </c>
      <c r="E301" s="11">
        <f t="shared" si="14"/>
        <v>2060.6000000000004</v>
      </c>
      <c r="F301" s="11">
        <f t="shared" si="14"/>
        <v>3897.6899999999996</v>
      </c>
      <c r="G301" s="11">
        <f t="shared" si="14"/>
        <v>17580.05</v>
      </c>
      <c r="H301" s="11">
        <f t="shared" si="14"/>
        <v>8843.5200000000023</v>
      </c>
      <c r="I301" s="11">
        <f t="shared" si="14"/>
        <v>0</v>
      </c>
      <c r="J301" s="11">
        <f t="shared" si="14"/>
        <v>0</v>
      </c>
      <c r="K301" s="11">
        <f t="shared" si="14"/>
        <v>0</v>
      </c>
      <c r="L301" s="11">
        <f t="shared" si="14"/>
        <v>0</v>
      </c>
      <c r="M301" s="2"/>
    </row>
    <row r="302" spans="1:13" ht="15.75" customHeight="1">
      <c r="A302" s="2" t="s">
        <v>18</v>
      </c>
      <c r="B302" s="2"/>
      <c r="C302" s="12">
        <f t="shared" ref="C302:L302" si="15">C301*1.9835</f>
        <v>2301.9905950000002</v>
      </c>
      <c r="D302" s="12">
        <f t="shared" si="15"/>
        <v>6991.6788199999974</v>
      </c>
      <c r="E302" s="12">
        <f t="shared" si="15"/>
        <v>4087.2001000000009</v>
      </c>
      <c r="F302" s="12">
        <f t="shared" si="15"/>
        <v>7731.0681149999991</v>
      </c>
      <c r="G302" s="12">
        <f t="shared" si="15"/>
        <v>34870.029174999996</v>
      </c>
      <c r="H302" s="12">
        <f t="shared" si="15"/>
        <v>17541.121920000005</v>
      </c>
      <c r="I302" s="12">
        <f t="shared" si="15"/>
        <v>0</v>
      </c>
      <c r="J302" s="12">
        <f t="shared" si="15"/>
        <v>0</v>
      </c>
      <c r="K302" s="12">
        <f t="shared" si="15"/>
        <v>0</v>
      </c>
      <c r="L302" s="12">
        <f t="shared" si="15"/>
        <v>0</v>
      </c>
      <c r="M302" s="2"/>
    </row>
    <row r="303" spans="1:13" ht="15.75" customHeight="1">
      <c r="A303" s="2"/>
      <c r="B303" s="2"/>
      <c r="C303" s="11"/>
      <c r="D303" s="11"/>
      <c r="E303" s="11"/>
      <c r="F303" s="11"/>
      <c r="G303" s="11"/>
      <c r="H303" s="11"/>
      <c r="I303" s="11" t="s">
        <v>19</v>
      </c>
      <c r="J303" s="11"/>
      <c r="K303" s="13">
        <f>COUNTA(C270:L300)-4</f>
        <v>160</v>
      </c>
      <c r="L303" s="11" t="s">
        <v>20</v>
      </c>
      <c r="M303" s="2"/>
    </row>
    <row r="304" spans="1:13" ht="15.75" customHeight="1" thickBot="1">
      <c r="A304" s="14">
        <v>1977</v>
      </c>
      <c r="B304" s="14" t="s">
        <v>21</v>
      </c>
      <c r="C304" s="14"/>
      <c r="D304" s="15">
        <f>SUM(C301:L301)</f>
        <v>37067.35</v>
      </c>
      <c r="E304" s="16" t="s">
        <v>17</v>
      </c>
      <c r="F304" s="16"/>
      <c r="G304" s="15">
        <f>D304*1.9835</f>
        <v>73523.088724999994</v>
      </c>
      <c r="H304" s="16" t="s">
        <v>22</v>
      </c>
      <c r="I304" s="14" t="s">
        <v>23</v>
      </c>
      <c r="J304" s="14"/>
      <c r="K304" s="17">
        <v>160</v>
      </c>
      <c r="L304" s="14" t="s">
        <v>20</v>
      </c>
      <c r="M304" s="2"/>
    </row>
    <row r="305" spans="1:13" ht="15.75" customHeight="1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 ht="15.75" customHeight="1">
      <c r="A306" t="s">
        <v>1</v>
      </c>
      <c r="F306" t="s">
        <v>2</v>
      </c>
      <c r="H306" t="s">
        <v>3</v>
      </c>
    </row>
    <row r="307" spans="1:13" ht="15.75" customHeight="1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5.75" customHeight="1" thickTop="1">
      <c r="A308" s="1">
        <v>1978</v>
      </c>
      <c r="B308" s="5">
        <v>1</v>
      </c>
      <c r="C308" s="6"/>
      <c r="D308" s="6"/>
      <c r="E308" s="6"/>
      <c r="F308" s="6">
        <v>103.86</v>
      </c>
      <c r="G308" s="6">
        <v>234.24</v>
      </c>
      <c r="H308" s="6">
        <v>365.62</v>
      </c>
      <c r="I308" s="6">
        <v>240.57</v>
      </c>
      <c r="J308" s="6"/>
      <c r="K308" s="6"/>
      <c r="L308" s="7"/>
      <c r="M308" s="2"/>
    </row>
    <row r="309" spans="1:13" ht="15.75" customHeight="1">
      <c r="A309" s="2"/>
      <c r="B309" s="5">
        <v>2</v>
      </c>
      <c r="C309" s="6"/>
      <c r="D309" s="6"/>
      <c r="E309" s="6"/>
      <c r="F309" s="6">
        <v>101.6</v>
      </c>
      <c r="G309" s="6">
        <v>238.82</v>
      </c>
      <c r="H309" s="6">
        <v>382.56</v>
      </c>
      <c r="I309" s="6">
        <v>160.53</v>
      </c>
      <c r="J309" s="6"/>
      <c r="K309" s="6"/>
      <c r="L309" s="7"/>
      <c r="M309" s="2"/>
    </row>
    <row r="310" spans="1:13" ht="15.75" customHeight="1">
      <c r="A310" s="2"/>
      <c r="B310" s="5">
        <v>3</v>
      </c>
      <c r="C310" s="6"/>
      <c r="D310" s="6"/>
      <c r="E310" s="6"/>
      <c r="F310" s="6">
        <v>101.16</v>
      </c>
      <c r="G310" s="6">
        <v>357.92</v>
      </c>
      <c r="H310" s="6">
        <v>305.88</v>
      </c>
      <c r="I310" s="6">
        <v>135.28</v>
      </c>
      <c r="J310" s="6"/>
      <c r="K310" s="6"/>
      <c r="L310" s="7"/>
      <c r="M310" s="2"/>
    </row>
    <row r="311" spans="1:13" ht="15.75" customHeight="1">
      <c r="A311" s="2"/>
      <c r="B311" s="5">
        <v>4</v>
      </c>
      <c r="C311" s="6"/>
      <c r="D311" s="6"/>
      <c r="E311" s="6"/>
      <c r="F311" s="6">
        <v>101.13</v>
      </c>
      <c r="G311" s="6">
        <v>439.54</v>
      </c>
      <c r="H311" s="6">
        <v>227.62</v>
      </c>
      <c r="I311" s="6">
        <v>135.28</v>
      </c>
      <c r="J311" s="6"/>
      <c r="K311" s="6"/>
      <c r="L311" s="7"/>
      <c r="M311" s="2"/>
    </row>
    <row r="312" spans="1:13" ht="15.75" customHeight="1">
      <c r="A312" s="2"/>
      <c r="B312" s="5">
        <v>5</v>
      </c>
      <c r="C312" s="6"/>
      <c r="D312" s="6"/>
      <c r="E312" s="6"/>
      <c r="F312" s="6">
        <v>95.06</v>
      </c>
      <c r="G312" s="6">
        <v>475.85</v>
      </c>
      <c r="H312" s="6">
        <v>198.69</v>
      </c>
      <c r="I312" s="6">
        <v>134.53</v>
      </c>
      <c r="J312" s="6"/>
      <c r="K312" s="6"/>
      <c r="L312" s="7"/>
      <c r="M312" s="2"/>
    </row>
    <row r="313" spans="1:13" ht="15.75" customHeight="1">
      <c r="A313" s="2"/>
      <c r="B313" s="5">
        <v>6</v>
      </c>
      <c r="C313" s="6"/>
      <c r="D313" s="6"/>
      <c r="E313" s="6"/>
      <c r="F313" s="6">
        <v>96.34</v>
      </c>
      <c r="G313" s="6">
        <v>569.9</v>
      </c>
      <c r="H313" s="6">
        <v>181.22</v>
      </c>
      <c r="I313" s="6">
        <v>139.34</v>
      </c>
      <c r="J313" s="6"/>
      <c r="K313" s="6"/>
      <c r="L313" s="7"/>
      <c r="M313" s="2"/>
    </row>
    <row r="314" spans="1:13" ht="15.75" customHeight="1">
      <c r="A314" s="2"/>
      <c r="B314" s="5">
        <v>7</v>
      </c>
      <c r="C314" s="6"/>
      <c r="D314" s="6"/>
      <c r="E314" s="6"/>
      <c r="F314" s="6">
        <v>97.32</v>
      </c>
      <c r="G314" s="6">
        <v>633.61</v>
      </c>
      <c r="H314" s="6">
        <v>207.4</v>
      </c>
      <c r="I314" s="6">
        <v>147.26</v>
      </c>
      <c r="J314" s="6"/>
      <c r="K314" s="6"/>
      <c r="L314" s="7"/>
      <c r="M314" s="2"/>
    </row>
    <row r="315" spans="1:13" ht="15.75" customHeight="1">
      <c r="A315" s="2"/>
      <c r="B315" s="5">
        <v>8</v>
      </c>
      <c r="C315" s="6"/>
      <c r="D315" s="6"/>
      <c r="E315" s="6">
        <v>41.43</v>
      </c>
      <c r="F315" s="6">
        <v>88.13</v>
      </c>
      <c r="G315" s="6">
        <v>634.99</v>
      </c>
      <c r="H315" s="6">
        <v>234.42</v>
      </c>
      <c r="I315" s="6">
        <v>149.43</v>
      </c>
      <c r="J315" s="6"/>
      <c r="K315" s="6"/>
      <c r="L315" s="7"/>
      <c r="M315" s="2"/>
    </row>
    <row r="316" spans="1:13" ht="15.75" customHeight="1">
      <c r="A316" s="2"/>
      <c r="B316" s="5">
        <v>9</v>
      </c>
      <c r="C316" s="6"/>
      <c r="D316" s="6"/>
      <c r="E316" s="6">
        <v>101.8</v>
      </c>
      <c r="F316" s="6">
        <v>84.8</v>
      </c>
      <c r="G316" s="6">
        <v>638.91</v>
      </c>
      <c r="H316" s="6">
        <v>273.77999999999997</v>
      </c>
      <c r="I316" s="6">
        <v>149.94999999999999</v>
      </c>
      <c r="J316" s="6"/>
      <c r="K316" s="6"/>
      <c r="L316" s="7"/>
      <c r="M316" s="2"/>
    </row>
    <row r="317" spans="1:13" ht="15.75" customHeight="1">
      <c r="A317" s="2"/>
      <c r="B317" s="5">
        <v>10</v>
      </c>
      <c r="C317" s="6"/>
      <c r="D317" s="6"/>
      <c r="E317" s="6">
        <v>101.43</v>
      </c>
      <c r="F317" s="6">
        <v>83.75</v>
      </c>
      <c r="G317" s="6">
        <v>631.15</v>
      </c>
      <c r="H317" s="6">
        <v>288.63</v>
      </c>
      <c r="I317" s="6">
        <v>148.85</v>
      </c>
      <c r="J317" s="6"/>
      <c r="K317" s="6"/>
      <c r="L317" s="7"/>
      <c r="M317" s="2"/>
    </row>
    <row r="318" spans="1:13" ht="15.75" customHeight="1">
      <c r="A318" s="2"/>
      <c r="B318" s="5">
        <v>11</v>
      </c>
      <c r="C318" s="6"/>
      <c r="D318" s="6"/>
      <c r="E318" s="6">
        <v>63.91</v>
      </c>
      <c r="F318" s="6">
        <v>81.459999999999994</v>
      </c>
      <c r="G318" s="6">
        <v>627.1</v>
      </c>
      <c r="H318" s="6">
        <v>287.77999999999997</v>
      </c>
      <c r="I318" s="6">
        <v>119.16</v>
      </c>
      <c r="J318" s="6"/>
      <c r="K318" s="6"/>
      <c r="L318" s="7"/>
      <c r="M318" s="2"/>
    </row>
    <row r="319" spans="1:13" ht="15.75" customHeight="1">
      <c r="A319" s="2"/>
      <c r="B319" s="5">
        <v>12</v>
      </c>
      <c r="C319" s="6"/>
      <c r="D319" s="6"/>
      <c r="E319" s="6">
        <v>26.44</v>
      </c>
      <c r="F319" s="6">
        <v>74.39</v>
      </c>
      <c r="G319" s="6">
        <v>629.27</v>
      </c>
      <c r="H319" s="6">
        <v>292.66000000000003</v>
      </c>
      <c r="I319" s="6">
        <v>81.62</v>
      </c>
      <c r="J319" s="6"/>
      <c r="K319" s="6"/>
      <c r="L319" s="7"/>
      <c r="M319" s="2"/>
    </row>
    <row r="320" spans="1:13" ht="15.75" customHeight="1">
      <c r="A320" s="2"/>
      <c r="B320" s="5">
        <v>13</v>
      </c>
      <c r="C320" s="6"/>
      <c r="D320" s="6"/>
      <c r="E320" s="6">
        <v>26.12</v>
      </c>
      <c r="F320" s="6">
        <v>72.489999999999995</v>
      </c>
      <c r="G320" s="6">
        <v>629.53</v>
      </c>
      <c r="H320" s="6">
        <v>290.47000000000003</v>
      </c>
      <c r="I320" s="6">
        <v>53.41</v>
      </c>
      <c r="J320" s="6"/>
      <c r="K320" s="6"/>
      <c r="L320" s="7"/>
      <c r="M320" s="2"/>
    </row>
    <row r="321" spans="1:13" ht="15.75" customHeight="1">
      <c r="A321" s="2"/>
      <c r="B321" s="5">
        <v>14</v>
      </c>
      <c r="C321" s="6"/>
      <c r="D321" s="6"/>
      <c r="E321" s="6">
        <v>25.86</v>
      </c>
      <c r="F321" s="6">
        <v>67.400000000000006</v>
      </c>
      <c r="G321" s="6">
        <v>638.91</v>
      </c>
      <c r="H321" s="6">
        <v>293.76</v>
      </c>
      <c r="I321" s="6">
        <v>13.46</v>
      </c>
      <c r="J321" s="6"/>
      <c r="K321" s="6"/>
      <c r="L321" s="7"/>
      <c r="M321" s="2"/>
    </row>
    <row r="322" spans="1:13" ht="15.75" customHeight="1">
      <c r="A322" s="2"/>
      <c r="B322" s="5">
        <v>15</v>
      </c>
      <c r="C322" s="6"/>
      <c r="D322" s="6"/>
      <c r="E322" s="6">
        <v>30.84</v>
      </c>
      <c r="F322" s="6">
        <v>68.31</v>
      </c>
      <c r="G322" s="6">
        <v>557.27</v>
      </c>
      <c r="H322" s="6">
        <v>323.98</v>
      </c>
      <c r="I322" s="6"/>
      <c r="J322" s="6"/>
      <c r="K322" s="6"/>
      <c r="L322" s="7"/>
      <c r="M322" s="2"/>
    </row>
    <row r="323" spans="1:13" ht="15.75" customHeight="1">
      <c r="A323" s="2"/>
      <c r="B323" s="5">
        <v>16</v>
      </c>
      <c r="C323" s="6"/>
      <c r="D323" s="6"/>
      <c r="E323" s="6">
        <v>45.19</v>
      </c>
      <c r="F323" s="6">
        <v>67.2</v>
      </c>
      <c r="G323" s="6">
        <v>533.47</v>
      </c>
      <c r="H323" s="6">
        <v>313.43</v>
      </c>
      <c r="I323" s="6"/>
      <c r="J323" s="6"/>
      <c r="K323" s="6"/>
      <c r="L323" s="7"/>
      <c r="M323" s="2"/>
    </row>
    <row r="324" spans="1:13" ht="15.75" customHeight="1">
      <c r="A324" s="2"/>
      <c r="B324" s="5">
        <v>17</v>
      </c>
      <c r="C324" s="6"/>
      <c r="D324" s="6"/>
      <c r="E324" s="6">
        <v>45.24</v>
      </c>
      <c r="F324" s="6">
        <v>67.03</v>
      </c>
      <c r="G324" s="6">
        <v>543.04</v>
      </c>
      <c r="H324" s="6">
        <v>305.83</v>
      </c>
      <c r="I324" s="6"/>
      <c r="J324" s="6"/>
      <c r="K324" s="6"/>
      <c r="L324" s="7"/>
      <c r="M324" s="2"/>
    </row>
    <row r="325" spans="1:13" ht="15.75" customHeight="1">
      <c r="A325" s="2"/>
      <c r="B325" s="5">
        <v>18</v>
      </c>
      <c r="C325" s="6"/>
      <c r="D325" s="6"/>
      <c r="E325" s="6">
        <v>34.43</v>
      </c>
      <c r="F325" s="6">
        <v>75.400000000000006</v>
      </c>
      <c r="G325" s="6">
        <v>565.96</v>
      </c>
      <c r="H325" s="6">
        <v>253.28</v>
      </c>
      <c r="I325" s="6"/>
      <c r="J325" s="6"/>
      <c r="K325" s="6"/>
      <c r="L325" s="7"/>
      <c r="M325" s="2"/>
    </row>
    <row r="326" spans="1:13" ht="15.75" customHeight="1">
      <c r="A326" s="2"/>
      <c r="B326" s="5">
        <v>19</v>
      </c>
      <c r="C326" s="6"/>
      <c r="D326" s="6"/>
      <c r="E326" s="6">
        <v>24.73</v>
      </c>
      <c r="F326" s="6">
        <v>195.05</v>
      </c>
      <c r="G326" s="6">
        <v>557.69000000000005</v>
      </c>
      <c r="H326" s="6">
        <v>230.88</v>
      </c>
      <c r="I326" s="6"/>
      <c r="J326" s="6"/>
      <c r="K326" s="6"/>
      <c r="L326" s="7"/>
      <c r="M326" s="2"/>
    </row>
    <row r="327" spans="1:13" ht="15.75" customHeight="1">
      <c r="A327" s="2"/>
      <c r="B327" s="5">
        <v>20</v>
      </c>
      <c r="C327" s="6"/>
      <c r="D327" s="6"/>
      <c r="E327" s="6">
        <v>24.17</v>
      </c>
      <c r="F327" s="6">
        <v>267</v>
      </c>
      <c r="G327" s="6">
        <v>497.81</v>
      </c>
      <c r="H327" s="6">
        <v>235.19</v>
      </c>
      <c r="I327" s="6"/>
      <c r="J327" s="6"/>
      <c r="K327" s="6"/>
      <c r="L327" s="7"/>
      <c r="M327" s="2"/>
    </row>
    <row r="328" spans="1:13" ht="15.75" customHeight="1">
      <c r="A328" s="2"/>
      <c r="B328" s="5">
        <v>21</v>
      </c>
      <c r="C328" s="6"/>
      <c r="D328" s="6"/>
      <c r="E328" s="6">
        <v>23.26</v>
      </c>
      <c r="F328" s="6">
        <v>245</v>
      </c>
      <c r="G328" s="6">
        <v>496.59</v>
      </c>
      <c r="H328" s="6">
        <v>235.19</v>
      </c>
      <c r="I328" s="6"/>
      <c r="J328" s="6"/>
      <c r="K328" s="6"/>
      <c r="L328" s="7"/>
      <c r="M328" s="2"/>
    </row>
    <row r="329" spans="1:13" ht="15.75" customHeight="1">
      <c r="A329" s="2"/>
      <c r="B329" s="5">
        <v>22</v>
      </c>
      <c r="C329" s="6"/>
      <c r="D329" s="6"/>
      <c r="E329" s="6">
        <v>22.05</v>
      </c>
      <c r="F329" s="6">
        <v>215.35</v>
      </c>
      <c r="G329" s="6">
        <v>517.73</v>
      </c>
      <c r="H329" s="6">
        <v>233.88</v>
      </c>
      <c r="I329" s="6"/>
      <c r="J329" s="6"/>
      <c r="K329" s="6"/>
      <c r="L329" s="7"/>
      <c r="M329" s="2"/>
    </row>
    <row r="330" spans="1:13" ht="15.75" customHeight="1">
      <c r="A330" s="2"/>
      <c r="B330" s="5">
        <v>23</v>
      </c>
      <c r="C330" s="6"/>
      <c r="D330" s="6"/>
      <c r="E330" s="6">
        <v>21.19</v>
      </c>
      <c r="F330" s="6">
        <v>231.39</v>
      </c>
      <c r="G330" s="6">
        <v>525.33000000000004</v>
      </c>
      <c r="H330" s="6">
        <v>237.77</v>
      </c>
      <c r="I330" s="6"/>
      <c r="J330" s="6"/>
      <c r="K330" s="6"/>
      <c r="L330" s="7"/>
      <c r="M330" s="2"/>
    </row>
    <row r="331" spans="1:13" ht="15.75" customHeight="1">
      <c r="A331" s="2"/>
      <c r="B331" s="5">
        <v>24</v>
      </c>
      <c r="C331" s="6"/>
      <c r="D331" s="6"/>
      <c r="E331" s="6">
        <v>34.11</v>
      </c>
      <c r="F331" s="6">
        <v>240.65</v>
      </c>
      <c r="G331" s="6">
        <v>502.51</v>
      </c>
      <c r="H331" s="6">
        <v>251.57</v>
      </c>
      <c r="I331" s="6"/>
      <c r="J331" s="6"/>
      <c r="K331" s="6"/>
      <c r="L331" s="7"/>
      <c r="M331" s="2"/>
    </row>
    <row r="332" spans="1:13" ht="15.75" customHeight="1">
      <c r="A332" s="2"/>
      <c r="B332" s="5">
        <v>25</v>
      </c>
      <c r="C332" s="6"/>
      <c r="D332" s="6"/>
      <c r="E332" s="6">
        <v>89.95</v>
      </c>
      <c r="F332" s="6">
        <v>246.75</v>
      </c>
      <c r="G332" s="6">
        <v>494.75</v>
      </c>
      <c r="H332" s="6">
        <v>297.02</v>
      </c>
      <c r="I332" s="6"/>
      <c r="J332" s="6"/>
      <c r="K332" s="6"/>
      <c r="L332" s="7"/>
      <c r="M332" s="2"/>
    </row>
    <row r="333" spans="1:13" ht="15.75" customHeight="1">
      <c r="A333" s="2"/>
      <c r="B333" s="5">
        <v>26</v>
      </c>
      <c r="C333" s="6"/>
      <c r="D333" s="6"/>
      <c r="E333" s="6">
        <v>92.29</v>
      </c>
      <c r="F333" s="6">
        <v>371.09</v>
      </c>
      <c r="G333" s="6">
        <v>489.66</v>
      </c>
      <c r="H333" s="6">
        <v>319.45999999999998</v>
      </c>
      <c r="I333" s="6"/>
      <c r="J333" s="6"/>
      <c r="K333" s="6"/>
      <c r="L333" s="7"/>
      <c r="M333" s="2"/>
    </row>
    <row r="334" spans="1:13" ht="15.75" customHeight="1">
      <c r="A334" s="2"/>
      <c r="B334" s="5">
        <v>27</v>
      </c>
      <c r="C334" s="6"/>
      <c r="D334" s="6"/>
      <c r="E334" s="6">
        <v>99.78</v>
      </c>
      <c r="F334" s="6">
        <v>383.98</v>
      </c>
      <c r="G334" s="6">
        <v>397.87</v>
      </c>
      <c r="H334" s="6">
        <v>330.55</v>
      </c>
      <c r="I334" s="6"/>
      <c r="J334" s="6"/>
      <c r="K334" s="6"/>
      <c r="L334" s="7"/>
      <c r="M334" s="2"/>
    </row>
    <row r="335" spans="1:13" ht="15.75" customHeight="1">
      <c r="A335" s="2"/>
      <c r="B335" s="5">
        <v>28</v>
      </c>
      <c r="C335" s="6"/>
      <c r="D335" s="6"/>
      <c r="E335" s="6">
        <v>98.91</v>
      </c>
      <c r="F335" s="6">
        <v>338.23</v>
      </c>
      <c r="G335" s="6">
        <v>317.63</v>
      </c>
      <c r="H335" s="6">
        <v>343.38</v>
      </c>
      <c r="I335" s="6"/>
      <c r="J335" s="6"/>
      <c r="K335" s="6"/>
      <c r="L335" s="7"/>
      <c r="M335" s="2"/>
    </row>
    <row r="336" spans="1:13" ht="15.75" customHeight="1">
      <c r="A336" s="2"/>
      <c r="B336" s="5">
        <v>29</v>
      </c>
      <c r="C336" s="6"/>
      <c r="D336" s="6"/>
      <c r="E336" s="6">
        <v>95.69</v>
      </c>
      <c r="F336" s="6">
        <v>292.95999999999998</v>
      </c>
      <c r="G336" s="6">
        <v>294.76</v>
      </c>
      <c r="H336" s="6">
        <v>349.53</v>
      </c>
      <c r="I336" s="6"/>
      <c r="J336" s="6"/>
      <c r="K336" s="6"/>
      <c r="L336" s="7"/>
      <c r="M336" s="2"/>
    </row>
    <row r="337" spans="1:13" ht="15.75" customHeight="1">
      <c r="A337" s="2"/>
      <c r="B337" s="5">
        <v>30</v>
      </c>
      <c r="C337" s="6"/>
      <c r="D337" s="6"/>
      <c r="E337" s="6">
        <v>91.44</v>
      </c>
      <c r="F337" s="6">
        <v>246.62</v>
      </c>
      <c r="G337" s="6">
        <v>288.83</v>
      </c>
      <c r="H337" s="6">
        <v>348.58</v>
      </c>
      <c r="I337" s="6"/>
      <c r="J337" s="6"/>
      <c r="K337" s="6"/>
      <c r="L337" s="7"/>
      <c r="M337" s="2"/>
    </row>
    <row r="338" spans="1:13" ht="15.75" customHeight="1">
      <c r="A338" s="2"/>
      <c r="B338" s="5">
        <v>31</v>
      </c>
      <c r="C338" s="7"/>
      <c r="D338" s="8" t="s">
        <v>16</v>
      </c>
      <c r="E338" s="7">
        <v>97.84</v>
      </c>
      <c r="F338" s="8" t="s">
        <v>16</v>
      </c>
      <c r="G338" s="6">
        <v>338.85</v>
      </c>
      <c r="H338" s="7">
        <v>311.66000000000003</v>
      </c>
      <c r="I338" s="9" t="s">
        <v>16</v>
      </c>
      <c r="J338" s="10"/>
      <c r="K338" s="9" t="s">
        <v>16</v>
      </c>
      <c r="L338" s="5"/>
      <c r="M338" s="2"/>
    </row>
    <row r="339" spans="1:13" ht="15.75" customHeight="1">
      <c r="A339" s="2" t="s">
        <v>17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1358.1</v>
      </c>
      <c r="F339" s="11">
        <f t="shared" si="16"/>
        <v>4800.8999999999996</v>
      </c>
      <c r="G339" s="11">
        <f t="shared" si="16"/>
        <v>15299.489999999996</v>
      </c>
      <c r="H339" s="11">
        <f t="shared" si="16"/>
        <v>8751.6699999999983</v>
      </c>
      <c r="I339" s="11">
        <f t="shared" si="16"/>
        <v>1808.6700000000003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 customHeight="1">
      <c r="A340" s="2" t="s">
        <v>18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2693.79135</v>
      </c>
      <c r="F340" s="12">
        <f t="shared" si="17"/>
        <v>9522.585149999999</v>
      </c>
      <c r="G340" s="12">
        <f t="shared" si="17"/>
        <v>30346.538414999992</v>
      </c>
      <c r="H340" s="12">
        <f t="shared" si="17"/>
        <v>17358.937444999996</v>
      </c>
      <c r="I340" s="12">
        <f t="shared" si="17"/>
        <v>3587.4969450000008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 customHeight="1">
      <c r="A341" s="2"/>
      <c r="B341" s="2"/>
      <c r="C341" s="11"/>
      <c r="D341" s="11"/>
      <c r="E341" s="11"/>
      <c r="F341" s="11"/>
      <c r="G341" s="11"/>
      <c r="H341" s="11"/>
      <c r="I341" s="11" t="s">
        <v>19</v>
      </c>
      <c r="J341" s="11"/>
      <c r="K341" s="13">
        <f>COUNTA(C308:L338)-4</f>
        <v>130</v>
      </c>
      <c r="L341" s="11" t="s">
        <v>20</v>
      </c>
      <c r="M341" s="2"/>
    </row>
    <row r="342" spans="1:13" ht="15.75" customHeight="1" thickBot="1">
      <c r="A342" s="14">
        <v>1978</v>
      </c>
      <c r="B342" s="14" t="s">
        <v>21</v>
      </c>
      <c r="C342" s="14"/>
      <c r="D342" s="15">
        <f>SUM(C339:L339)</f>
        <v>32018.829999999998</v>
      </c>
      <c r="E342" s="16" t="s">
        <v>17</v>
      </c>
      <c r="F342" s="16"/>
      <c r="G342" s="15">
        <f>D342*1.9835-1</f>
        <v>63508.349304999996</v>
      </c>
      <c r="H342" s="16" t="s">
        <v>22</v>
      </c>
      <c r="I342" s="14" t="s">
        <v>23</v>
      </c>
      <c r="J342" s="14"/>
      <c r="K342" s="17">
        <v>130</v>
      </c>
      <c r="L342" s="14" t="s">
        <v>20</v>
      </c>
      <c r="M342" s="2"/>
    </row>
    <row r="343" spans="1:13" ht="15.75" customHeight="1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 ht="15.75" customHeight="1">
      <c r="A344" t="s">
        <v>1</v>
      </c>
      <c r="F344" t="s">
        <v>2</v>
      </c>
      <c r="H344" t="s">
        <v>3</v>
      </c>
    </row>
    <row r="345" spans="1:13" ht="15.75" customHeight="1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5.75" customHeight="1" thickTop="1">
      <c r="A346" s="1">
        <v>1979</v>
      </c>
      <c r="B346" s="5">
        <v>1</v>
      </c>
      <c r="C346" s="6"/>
      <c r="D346" s="6"/>
      <c r="E346" s="6">
        <v>29.99</v>
      </c>
      <c r="F346" s="6">
        <v>118.71</v>
      </c>
      <c r="G346" s="6">
        <v>99.99</v>
      </c>
      <c r="H346" s="6">
        <v>324.11</v>
      </c>
      <c r="I346" s="6">
        <v>116.36</v>
      </c>
      <c r="J346" s="6">
        <v>94.68</v>
      </c>
      <c r="K346" s="6"/>
      <c r="L346" s="7"/>
      <c r="M346" s="2"/>
    </row>
    <row r="347" spans="1:13" ht="15.75" customHeight="1">
      <c r="A347" s="2"/>
      <c r="B347" s="5">
        <v>2</v>
      </c>
      <c r="C347" s="6"/>
      <c r="D347" s="6"/>
      <c r="E347" s="6">
        <v>72.599999999999994</v>
      </c>
      <c r="F347" s="6">
        <v>123.87</v>
      </c>
      <c r="G347" s="6">
        <v>99.62</v>
      </c>
      <c r="H347" s="6">
        <v>335.93</v>
      </c>
      <c r="I347" s="6">
        <v>134.22999999999999</v>
      </c>
      <c r="J347" s="6">
        <v>87.28</v>
      </c>
      <c r="K347" s="6"/>
      <c r="L347" s="7"/>
      <c r="M347" s="2"/>
    </row>
    <row r="348" spans="1:13" ht="15.75" customHeight="1">
      <c r="A348" s="2"/>
      <c r="B348" s="5">
        <v>3</v>
      </c>
      <c r="C348" s="6"/>
      <c r="D348" s="6"/>
      <c r="E348" s="6">
        <v>80.83</v>
      </c>
      <c r="F348" s="6">
        <v>122.88</v>
      </c>
      <c r="G348" s="6">
        <v>100.63</v>
      </c>
      <c r="H348" s="6">
        <v>349.03</v>
      </c>
      <c r="I348" s="6">
        <v>117.1</v>
      </c>
      <c r="J348" s="6">
        <v>90.32</v>
      </c>
      <c r="K348" s="6"/>
      <c r="L348" s="7"/>
      <c r="M348" s="2"/>
    </row>
    <row r="349" spans="1:13" ht="15.75" customHeight="1">
      <c r="A349" s="2"/>
      <c r="B349" s="5">
        <v>4</v>
      </c>
      <c r="C349" s="6"/>
      <c r="D349" s="6"/>
      <c r="E349" s="6">
        <v>59.88</v>
      </c>
      <c r="F349" s="6">
        <v>109.97</v>
      </c>
      <c r="G349" s="6">
        <v>93.1</v>
      </c>
      <c r="H349" s="6">
        <v>338.48</v>
      </c>
      <c r="I349" s="6">
        <v>134.06</v>
      </c>
      <c r="J349" s="6">
        <v>83.94</v>
      </c>
      <c r="K349" s="6"/>
      <c r="L349" s="7"/>
      <c r="M349" s="2"/>
    </row>
    <row r="350" spans="1:13" ht="15.75" customHeight="1">
      <c r="A350" s="2"/>
      <c r="B350" s="5">
        <v>5</v>
      </c>
      <c r="C350" s="6"/>
      <c r="D350" s="6"/>
      <c r="E350" s="6">
        <v>42.27</v>
      </c>
      <c r="F350" s="6">
        <v>106.16</v>
      </c>
      <c r="G350" s="6">
        <v>92.07</v>
      </c>
      <c r="H350" s="6">
        <v>332.07</v>
      </c>
      <c r="I350" s="6">
        <v>126.04</v>
      </c>
      <c r="J350" s="6">
        <v>76.97</v>
      </c>
      <c r="K350" s="6"/>
      <c r="L350" s="7"/>
      <c r="M350" s="2"/>
    </row>
    <row r="351" spans="1:13" ht="15.75" customHeight="1">
      <c r="A351" s="2"/>
      <c r="B351" s="5">
        <v>6</v>
      </c>
      <c r="C351" s="6" t="s">
        <v>32</v>
      </c>
      <c r="D351" s="6"/>
      <c r="E351" s="6">
        <v>41.28</v>
      </c>
      <c r="F351" s="6">
        <v>101.27</v>
      </c>
      <c r="G351" s="6">
        <v>91.01</v>
      </c>
      <c r="H351" s="6">
        <v>327.27</v>
      </c>
      <c r="I351" s="6">
        <v>105.24</v>
      </c>
      <c r="J351" s="6">
        <v>80.78</v>
      </c>
      <c r="K351" s="6"/>
      <c r="L351" s="7"/>
      <c r="M351" s="2"/>
    </row>
    <row r="352" spans="1:13" ht="15.75" customHeight="1">
      <c r="A352" s="2"/>
      <c r="B352" s="5">
        <v>7</v>
      </c>
      <c r="C352" s="6" t="s">
        <v>33</v>
      </c>
      <c r="D352" s="6"/>
      <c r="E352" s="6">
        <v>41.31</v>
      </c>
      <c r="F352" s="6">
        <v>96.03</v>
      </c>
      <c r="G352" s="6">
        <v>90.88</v>
      </c>
      <c r="H352" s="6">
        <v>327.44</v>
      </c>
      <c r="I352" s="6">
        <v>102.24</v>
      </c>
      <c r="J352" s="6">
        <v>81.42</v>
      </c>
      <c r="K352" s="6"/>
      <c r="L352" s="7"/>
      <c r="M352" s="2"/>
    </row>
    <row r="353" spans="1:13" ht="15.75" customHeight="1">
      <c r="A353" s="2"/>
      <c r="B353" s="5">
        <v>8</v>
      </c>
      <c r="C353" s="6" t="s">
        <v>34</v>
      </c>
      <c r="D353" s="6"/>
      <c r="E353" s="6">
        <v>40.99</v>
      </c>
      <c r="F353" s="6">
        <v>92.56</v>
      </c>
      <c r="G353" s="6">
        <v>91.4</v>
      </c>
      <c r="H353" s="6">
        <v>322.01</v>
      </c>
      <c r="I353" s="6">
        <v>101.57</v>
      </c>
      <c r="J353" s="6">
        <v>86.06</v>
      </c>
      <c r="K353" s="6"/>
      <c r="L353" s="7"/>
      <c r="M353" s="2"/>
    </row>
    <row r="354" spans="1:13" ht="15.75" customHeight="1">
      <c r="A354" s="2"/>
      <c r="B354" s="5">
        <v>9</v>
      </c>
      <c r="C354" s="6" t="s">
        <v>35</v>
      </c>
      <c r="D354" s="6"/>
      <c r="E354" s="6">
        <v>41.08</v>
      </c>
      <c r="F354" s="6">
        <v>90.88</v>
      </c>
      <c r="G354" s="6">
        <v>91.64</v>
      </c>
      <c r="H354" s="6">
        <v>310.83999999999997</v>
      </c>
      <c r="I354" s="6">
        <v>101.73</v>
      </c>
      <c r="J354" s="6">
        <v>83.99</v>
      </c>
      <c r="K354" s="6"/>
      <c r="L354" s="7"/>
      <c r="M354" s="2"/>
    </row>
    <row r="355" spans="1:13" ht="15.75" customHeight="1">
      <c r="A355" s="2"/>
      <c r="B355" s="5">
        <v>10</v>
      </c>
      <c r="C355" s="6" t="s">
        <v>36</v>
      </c>
      <c r="D355" s="6"/>
      <c r="E355" s="6">
        <v>43.95</v>
      </c>
      <c r="F355" s="6">
        <v>89.69</v>
      </c>
      <c r="G355" s="6">
        <v>91.93</v>
      </c>
      <c r="H355" s="6">
        <v>313.33</v>
      </c>
      <c r="I355" s="6">
        <v>102.69</v>
      </c>
      <c r="J355" s="6">
        <v>78.59</v>
      </c>
      <c r="K355" s="6"/>
      <c r="L355" s="7"/>
      <c r="M355" s="2"/>
    </row>
    <row r="356" spans="1:13" ht="15.75" customHeight="1">
      <c r="A356" s="2"/>
      <c r="B356" s="5">
        <v>11</v>
      </c>
      <c r="C356" s="6" t="s">
        <v>37</v>
      </c>
      <c r="D356" s="6"/>
      <c r="E356" s="6">
        <v>47.54</v>
      </c>
      <c r="F356" s="6">
        <v>91.99</v>
      </c>
      <c r="G356" s="6">
        <v>93.97</v>
      </c>
      <c r="H356" s="6">
        <v>345.18</v>
      </c>
      <c r="I356" s="6">
        <v>103.33</v>
      </c>
      <c r="J356" s="6">
        <v>83.28</v>
      </c>
      <c r="K356" s="6"/>
      <c r="L356" s="7"/>
      <c r="M356" s="2"/>
    </row>
    <row r="357" spans="1:13" ht="15.75" customHeight="1">
      <c r="A357" s="2"/>
      <c r="B357" s="5">
        <v>12</v>
      </c>
      <c r="C357" s="6" t="s">
        <v>38</v>
      </c>
      <c r="D357" s="6"/>
      <c r="E357" s="6">
        <v>43.53</v>
      </c>
      <c r="F357" s="6">
        <v>98.8</v>
      </c>
      <c r="G357" s="6">
        <v>160.35</v>
      </c>
      <c r="H357" s="6">
        <v>349.39</v>
      </c>
      <c r="I357" s="6">
        <v>142.55000000000001</v>
      </c>
      <c r="J357" s="6">
        <v>84.56</v>
      </c>
      <c r="K357" s="6"/>
      <c r="L357" s="7"/>
      <c r="M357" s="2"/>
    </row>
    <row r="358" spans="1:13" ht="15.75" customHeight="1">
      <c r="A358" s="2"/>
      <c r="B358" s="5">
        <v>13</v>
      </c>
      <c r="C358" s="6" t="s">
        <v>39</v>
      </c>
      <c r="D358" s="6"/>
      <c r="E358" s="6">
        <v>42.15</v>
      </c>
      <c r="F358" s="6">
        <v>100.93</v>
      </c>
      <c r="G358" s="6">
        <v>195.71</v>
      </c>
      <c r="H358" s="6">
        <v>351.33</v>
      </c>
      <c r="I358" s="6">
        <v>136.16999999999999</v>
      </c>
      <c r="J358" s="6">
        <v>83.28</v>
      </c>
      <c r="K358" s="6"/>
      <c r="L358" s="7"/>
      <c r="M358" s="2"/>
    </row>
    <row r="359" spans="1:13" ht="15.75" customHeight="1">
      <c r="A359" s="2"/>
      <c r="B359" s="5">
        <v>14</v>
      </c>
      <c r="C359" s="6" t="s">
        <v>40</v>
      </c>
      <c r="D359" s="6"/>
      <c r="E359" s="6">
        <v>40.35</v>
      </c>
      <c r="F359" s="6">
        <v>100.69</v>
      </c>
      <c r="G359" s="6">
        <v>199.15</v>
      </c>
      <c r="H359" s="6">
        <v>295.12</v>
      </c>
      <c r="I359" s="6">
        <v>128.68</v>
      </c>
      <c r="J359" s="6">
        <v>83.28</v>
      </c>
      <c r="K359" s="6"/>
      <c r="L359" s="7"/>
      <c r="M359" s="2"/>
    </row>
    <row r="360" spans="1:13" ht="15.75" customHeight="1">
      <c r="A360" s="2"/>
      <c r="B360" s="5">
        <v>15</v>
      </c>
      <c r="C360" s="6" t="s">
        <v>41</v>
      </c>
      <c r="D360" s="6"/>
      <c r="E360" s="6">
        <v>39.770000000000003</v>
      </c>
      <c r="F360" s="6">
        <v>92.89</v>
      </c>
      <c r="G360" s="6">
        <v>197.84</v>
      </c>
      <c r="H360" s="6">
        <v>209.3</v>
      </c>
      <c r="I360" s="6">
        <v>124.37</v>
      </c>
      <c r="J360" s="6">
        <v>86.8</v>
      </c>
      <c r="K360" s="6"/>
      <c r="L360" s="7"/>
      <c r="M360" s="2"/>
    </row>
    <row r="361" spans="1:13" ht="15.75" customHeight="1">
      <c r="A361" s="2"/>
      <c r="B361" s="5">
        <v>16</v>
      </c>
      <c r="C361" s="6" t="s">
        <v>42</v>
      </c>
      <c r="D361" s="6"/>
      <c r="E361" s="6">
        <v>73.72</v>
      </c>
      <c r="F361" s="6">
        <v>89.81</v>
      </c>
      <c r="G361" s="6">
        <v>238.97</v>
      </c>
      <c r="H361" s="6">
        <v>198.43</v>
      </c>
      <c r="I361" s="6">
        <v>121.02</v>
      </c>
      <c r="J361" s="6">
        <v>89.15</v>
      </c>
      <c r="K361" s="6"/>
      <c r="L361" s="7"/>
      <c r="M361" s="2"/>
    </row>
    <row r="362" spans="1:13" ht="15.75" customHeight="1">
      <c r="A362" s="2"/>
      <c r="B362" s="5">
        <v>17</v>
      </c>
      <c r="C362" s="6" t="s">
        <v>43</v>
      </c>
      <c r="D362" s="6"/>
      <c r="E362" s="6">
        <v>87.17</v>
      </c>
      <c r="F362" s="6">
        <v>90.34</v>
      </c>
      <c r="G362" s="6">
        <v>243.97</v>
      </c>
      <c r="H362" s="6">
        <v>205.21</v>
      </c>
      <c r="I362" s="6">
        <v>116.84</v>
      </c>
      <c r="J362" s="6">
        <v>87.98</v>
      </c>
      <c r="K362" s="6"/>
      <c r="L362" s="7"/>
      <c r="M362" s="2"/>
    </row>
    <row r="363" spans="1:13" ht="15.75" customHeight="1">
      <c r="A363" s="2"/>
      <c r="B363" s="5">
        <v>18</v>
      </c>
      <c r="C363" s="6" t="s">
        <v>44</v>
      </c>
      <c r="D363" s="6"/>
      <c r="E363" s="6">
        <v>82.57</v>
      </c>
      <c r="F363" s="6">
        <v>99.02</v>
      </c>
      <c r="G363" s="6">
        <v>189.17</v>
      </c>
      <c r="H363" s="6">
        <v>246.21</v>
      </c>
      <c r="I363" s="6">
        <v>114.64</v>
      </c>
      <c r="J363" s="6">
        <v>89.15</v>
      </c>
      <c r="K363" s="6"/>
      <c r="L363" s="7"/>
      <c r="M363" s="2"/>
    </row>
    <row r="364" spans="1:13" ht="15.75" customHeight="1">
      <c r="A364" s="2"/>
      <c r="B364" s="5">
        <v>19</v>
      </c>
      <c r="C364" s="6" t="s">
        <v>45</v>
      </c>
      <c r="D364" s="6"/>
      <c r="E364" s="6">
        <v>79.2</v>
      </c>
      <c r="F364" s="6">
        <v>101.54</v>
      </c>
      <c r="G364" s="6">
        <v>99.9</v>
      </c>
      <c r="H364" s="6">
        <v>253.47</v>
      </c>
      <c r="I364" s="6">
        <v>109.03</v>
      </c>
      <c r="J364" s="6">
        <v>90.32</v>
      </c>
      <c r="K364" s="6"/>
      <c r="L364" s="7"/>
      <c r="M364" s="2"/>
    </row>
    <row r="365" spans="1:13" ht="15.75" customHeight="1">
      <c r="A365" s="2"/>
      <c r="B365" s="5">
        <v>20</v>
      </c>
      <c r="C365" s="6" t="s">
        <v>46</v>
      </c>
      <c r="D365" s="6"/>
      <c r="E365" s="6">
        <v>76.53</v>
      </c>
      <c r="F365" s="6">
        <v>93.39</v>
      </c>
      <c r="G365" s="6">
        <v>78.55</v>
      </c>
      <c r="H365" s="6">
        <v>248.85</v>
      </c>
      <c r="I365" s="6">
        <v>105.46</v>
      </c>
      <c r="J365" s="6">
        <v>93.84</v>
      </c>
      <c r="K365" s="6"/>
      <c r="L365" s="7"/>
      <c r="M365" s="2"/>
    </row>
    <row r="366" spans="1:13" ht="15.75" customHeight="1">
      <c r="A366" s="2"/>
      <c r="B366" s="5">
        <v>21</v>
      </c>
      <c r="C366" s="6"/>
      <c r="D366" s="6"/>
      <c r="E366" s="6">
        <v>114.74</v>
      </c>
      <c r="F366" s="6">
        <v>87.33</v>
      </c>
      <c r="G366" s="6">
        <v>77.88</v>
      </c>
      <c r="H366" s="6">
        <v>272.08999999999997</v>
      </c>
      <c r="I366" s="6">
        <v>104.03</v>
      </c>
      <c r="J366" s="6">
        <v>91.49</v>
      </c>
      <c r="K366" s="6"/>
      <c r="L366" s="7"/>
      <c r="M366" s="2"/>
    </row>
    <row r="367" spans="1:13" ht="15.75" customHeight="1">
      <c r="A367" s="2"/>
      <c r="B367" s="5">
        <v>22</v>
      </c>
      <c r="C367" s="6"/>
      <c r="D367" s="6"/>
      <c r="E367" s="6">
        <v>136.24</v>
      </c>
      <c r="F367" s="6">
        <v>88.1</v>
      </c>
      <c r="G367" s="6">
        <v>78.88</v>
      </c>
      <c r="H367" s="6">
        <v>297.69</v>
      </c>
      <c r="I367" s="6">
        <v>100.61</v>
      </c>
      <c r="J367" s="6">
        <v>31.23</v>
      </c>
      <c r="K367" s="6"/>
      <c r="L367" s="7"/>
      <c r="M367" s="2"/>
    </row>
    <row r="368" spans="1:13" ht="15.75" customHeight="1">
      <c r="A368" s="2"/>
      <c r="B368" s="5">
        <v>23</v>
      </c>
      <c r="C368" s="6"/>
      <c r="D368" s="6"/>
      <c r="E368" s="6">
        <v>136.24</v>
      </c>
      <c r="F368" s="6">
        <v>89.32</v>
      </c>
      <c r="G368" s="6">
        <v>107.76</v>
      </c>
      <c r="H368" s="6">
        <v>293.56</v>
      </c>
      <c r="I368" s="6">
        <v>102.46</v>
      </c>
      <c r="J368" s="6"/>
      <c r="K368" s="6"/>
      <c r="L368" s="7"/>
      <c r="M368" s="2"/>
    </row>
    <row r="369" spans="1:13" ht="15.75" customHeight="1">
      <c r="A369" s="2"/>
      <c r="B369" s="5">
        <v>24</v>
      </c>
      <c r="C369" s="6"/>
      <c r="D369" s="6"/>
      <c r="E369" s="6">
        <v>135.28</v>
      </c>
      <c r="F369" s="6">
        <v>98.82</v>
      </c>
      <c r="G369" s="6">
        <v>115.91</v>
      </c>
      <c r="H369" s="6">
        <v>301.92</v>
      </c>
      <c r="I369" s="6">
        <v>97.37</v>
      </c>
      <c r="J369" s="6"/>
      <c r="K369" s="6"/>
      <c r="L369" s="7"/>
      <c r="M369" s="2"/>
    </row>
    <row r="370" spans="1:13" ht="15.75" customHeight="1">
      <c r="A370" s="2"/>
      <c r="B370" s="5">
        <v>25</v>
      </c>
      <c r="C370" s="6"/>
      <c r="D370" s="6"/>
      <c r="E370" s="6">
        <v>134.31</v>
      </c>
      <c r="F370" s="6">
        <v>133.07</v>
      </c>
      <c r="G370" s="6">
        <v>170.2</v>
      </c>
      <c r="H370" s="6">
        <v>281.3</v>
      </c>
      <c r="I370" s="6">
        <v>94.91</v>
      </c>
      <c r="J370" s="6"/>
      <c r="K370" s="6"/>
      <c r="L370" s="7"/>
      <c r="M370" s="2"/>
    </row>
    <row r="371" spans="1:13" ht="15.75" customHeight="1">
      <c r="A371" s="2"/>
      <c r="B371" s="5">
        <v>26</v>
      </c>
      <c r="C371" s="6"/>
      <c r="D371" s="6"/>
      <c r="E371" s="6">
        <v>135.28</v>
      </c>
      <c r="F371" s="6">
        <v>190.64</v>
      </c>
      <c r="G371" s="6">
        <v>255.5</v>
      </c>
      <c r="H371" s="6">
        <v>285.82</v>
      </c>
      <c r="I371" s="6">
        <v>96.84</v>
      </c>
      <c r="J371" s="6"/>
      <c r="K371" s="6"/>
      <c r="L371" s="7"/>
      <c r="M371" s="2"/>
    </row>
    <row r="372" spans="1:13" ht="15.75" customHeight="1">
      <c r="A372" s="2"/>
      <c r="B372" s="5">
        <v>27</v>
      </c>
      <c r="C372" s="6"/>
      <c r="D372" s="6"/>
      <c r="E372" s="6">
        <v>134.31</v>
      </c>
      <c r="F372" s="6">
        <v>168.07</v>
      </c>
      <c r="G372" s="6">
        <v>297.69</v>
      </c>
      <c r="H372" s="6">
        <v>272.39</v>
      </c>
      <c r="I372" s="6">
        <v>95.63</v>
      </c>
      <c r="J372" s="6"/>
      <c r="K372" s="6"/>
      <c r="L372" s="7"/>
      <c r="M372" s="2"/>
    </row>
    <row r="373" spans="1:13" ht="15.75" customHeight="1">
      <c r="A373" s="2"/>
      <c r="B373" s="5">
        <v>28</v>
      </c>
      <c r="C373" s="6"/>
      <c r="D373" s="6"/>
      <c r="E373" s="6">
        <v>133.33000000000001</v>
      </c>
      <c r="F373" s="6">
        <v>127</v>
      </c>
      <c r="G373" s="6">
        <v>302.64</v>
      </c>
      <c r="H373" s="6">
        <v>238.99</v>
      </c>
      <c r="I373" s="6">
        <v>94.16</v>
      </c>
      <c r="J373" s="6"/>
      <c r="K373" s="6"/>
      <c r="L373" s="7"/>
      <c r="M373" s="2"/>
    </row>
    <row r="374" spans="1:13" ht="15.75" customHeight="1">
      <c r="A374" s="2"/>
      <c r="B374" s="5">
        <v>29</v>
      </c>
      <c r="C374" s="6"/>
      <c r="D374" s="6"/>
      <c r="E374" s="6">
        <v>124.13</v>
      </c>
      <c r="F374" s="6">
        <v>112.51</v>
      </c>
      <c r="G374" s="6">
        <v>307.52</v>
      </c>
      <c r="H374" s="6">
        <v>224.01</v>
      </c>
      <c r="I374" s="6">
        <v>90.71</v>
      </c>
      <c r="J374" s="6"/>
      <c r="K374" s="6"/>
      <c r="L374" s="7"/>
      <c r="M374" s="2"/>
    </row>
    <row r="375" spans="1:13" ht="15.75" customHeight="1">
      <c r="A375" s="2"/>
      <c r="B375" s="5">
        <v>30</v>
      </c>
      <c r="C375" s="6"/>
      <c r="D375" s="6"/>
      <c r="E375" s="6">
        <v>118.14</v>
      </c>
      <c r="F375" s="6">
        <v>101.68</v>
      </c>
      <c r="G375" s="6">
        <v>313.55</v>
      </c>
      <c r="H375" s="6">
        <v>188.7</v>
      </c>
      <c r="I375" s="6">
        <v>93.49</v>
      </c>
      <c r="J375" s="6"/>
      <c r="K375" s="6"/>
      <c r="L375" s="7"/>
      <c r="M375" s="2"/>
    </row>
    <row r="376" spans="1:13" ht="15.75" customHeight="1">
      <c r="A376" s="2"/>
      <c r="B376" s="5">
        <v>31</v>
      </c>
      <c r="C376" s="7"/>
      <c r="D376" s="8" t="s">
        <v>16</v>
      </c>
      <c r="E376" s="7">
        <v>116.93</v>
      </c>
      <c r="F376" s="8" t="s">
        <v>16</v>
      </c>
      <c r="G376" s="6">
        <v>325.33999999999997</v>
      </c>
      <c r="H376" s="7">
        <v>176.24</v>
      </c>
      <c r="I376" s="9" t="s">
        <v>16</v>
      </c>
      <c r="J376" s="10"/>
      <c r="K376" s="9" t="s">
        <v>16</v>
      </c>
      <c r="L376" s="5"/>
      <c r="M376" s="2"/>
    </row>
    <row r="377" spans="1:13" ht="15.75" customHeight="1">
      <c r="A377" s="2" t="s">
        <v>17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2525.64</v>
      </c>
      <c r="F377" s="11">
        <f t="shared" si="18"/>
        <v>3207.9600000000005</v>
      </c>
      <c r="G377" s="11">
        <f t="shared" si="18"/>
        <v>4992.72</v>
      </c>
      <c r="H377" s="11">
        <f t="shared" si="18"/>
        <v>8815.7100000000028</v>
      </c>
      <c r="I377" s="11">
        <f t="shared" si="18"/>
        <v>3313.5600000000004</v>
      </c>
      <c r="J377" s="11">
        <f t="shared" si="18"/>
        <v>1838.3899999999999</v>
      </c>
      <c r="K377" s="11">
        <f t="shared" si="18"/>
        <v>0</v>
      </c>
      <c r="L377" s="11">
        <f t="shared" si="18"/>
        <v>0</v>
      </c>
      <c r="M377" s="2"/>
    </row>
    <row r="378" spans="1:13" ht="15.75" customHeight="1">
      <c r="A378" s="2" t="s">
        <v>18</v>
      </c>
      <c r="B378" s="2"/>
      <c r="C378" s="12">
        <f t="shared" ref="C378:L378" si="19">C377*1.9835</f>
        <v>0</v>
      </c>
      <c r="D378" s="12">
        <f t="shared" si="19"/>
        <v>0</v>
      </c>
      <c r="E378" s="12">
        <f t="shared" si="19"/>
        <v>5009.6069399999997</v>
      </c>
      <c r="F378" s="12">
        <f t="shared" si="19"/>
        <v>6362.9886600000009</v>
      </c>
      <c r="G378" s="12">
        <f t="shared" si="19"/>
        <v>9903.0601200000001</v>
      </c>
      <c r="H378" s="12">
        <f t="shared" si="19"/>
        <v>17485.960785000007</v>
      </c>
      <c r="I378" s="12">
        <f t="shared" si="19"/>
        <v>6572.4462600000006</v>
      </c>
      <c r="J378" s="12">
        <f t="shared" si="19"/>
        <v>3646.4465649999997</v>
      </c>
      <c r="K378" s="12">
        <f t="shared" si="19"/>
        <v>0</v>
      </c>
      <c r="L378" s="12">
        <f t="shared" si="19"/>
        <v>0</v>
      </c>
      <c r="M378" s="2"/>
    </row>
    <row r="379" spans="1:13" ht="15.75" customHeight="1">
      <c r="A379" s="2"/>
      <c r="B379" s="2"/>
      <c r="C379" s="11"/>
      <c r="D379" s="11"/>
      <c r="E379" s="11"/>
      <c r="F379" s="11"/>
      <c r="G379" s="11"/>
      <c r="H379" s="11"/>
      <c r="I379" s="11" t="s">
        <v>19</v>
      </c>
      <c r="J379" s="11"/>
      <c r="K379" s="13">
        <f>COUNTA(C346:L376)-4-15</f>
        <v>175</v>
      </c>
      <c r="L379" s="11" t="s">
        <v>20</v>
      </c>
      <c r="M379" s="2"/>
    </row>
    <row r="380" spans="1:13" ht="15.75" customHeight="1" thickBot="1">
      <c r="A380" s="14">
        <v>1979</v>
      </c>
      <c r="B380" s="14" t="s">
        <v>21</v>
      </c>
      <c r="C380" s="14"/>
      <c r="D380" s="15">
        <f>SUM(C377:L377)</f>
        <v>24693.980000000003</v>
      </c>
      <c r="E380" s="16" t="s">
        <v>17</v>
      </c>
      <c r="F380" s="16"/>
      <c r="G380" s="15">
        <f>D380*1.9835-1</f>
        <v>48979.509330000008</v>
      </c>
      <c r="H380" s="16" t="s">
        <v>22</v>
      </c>
      <c r="I380" s="14" t="s">
        <v>23</v>
      </c>
      <c r="J380" s="14"/>
      <c r="K380" s="17">
        <v>175</v>
      </c>
      <c r="L380" s="14" t="s">
        <v>20</v>
      </c>
      <c r="M380" s="2"/>
    </row>
  </sheetData>
  <phoneticPr fontId="5" type="noConversion"/>
  <pageMargins left="1" right="0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indexed="33"/>
  </sheetPr>
  <dimension ref="A1:M380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1" t="s">
        <v>162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 t="s">
        <v>2</v>
      </c>
      <c r="F2" s="2"/>
      <c r="G2" s="2" t="s">
        <v>3</v>
      </c>
      <c r="H2" s="2"/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1980</v>
      </c>
      <c r="B4" s="5">
        <v>1</v>
      </c>
      <c r="C4" s="6"/>
      <c r="D4" s="6"/>
      <c r="E4" s="6"/>
      <c r="F4" s="6">
        <v>98.94</v>
      </c>
      <c r="G4" s="6">
        <v>283.81</v>
      </c>
      <c r="H4" s="6">
        <v>678.99</v>
      </c>
      <c r="I4" s="6">
        <v>270.93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100.52</v>
      </c>
      <c r="G5" s="6">
        <v>314.20999999999998</v>
      </c>
      <c r="H5" s="6">
        <v>671.69</v>
      </c>
      <c r="I5" s="6">
        <v>285.7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105.17</v>
      </c>
      <c r="G6" s="6">
        <v>341.75</v>
      </c>
      <c r="H6" s="6">
        <v>664.2</v>
      </c>
      <c r="I6" s="6">
        <v>297.49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103.79</v>
      </c>
      <c r="G7" s="6">
        <v>361.88</v>
      </c>
      <c r="H7" s="6">
        <v>673.23</v>
      </c>
      <c r="I7" s="6">
        <v>213.02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102.21</v>
      </c>
      <c r="G8" s="6">
        <v>361.86</v>
      </c>
      <c r="H8" s="6">
        <v>690.53</v>
      </c>
      <c r="I8" s="6">
        <v>147.63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101.12</v>
      </c>
      <c r="G9" s="6">
        <v>360.67</v>
      </c>
      <c r="H9" s="6">
        <v>700.99</v>
      </c>
      <c r="I9" s="6">
        <v>116.41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100.58</v>
      </c>
      <c r="G10" s="6">
        <v>369.12</v>
      </c>
      <c r="H10" s="6">
        <v>698.94</v>
      </c>
      <c r="I10" s="6">
        <v>116.41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99.22</v>
      </c>
      <c r="G11" s="6">
        <v>365.45</v>
      </c>
      <c r="H11" s="6">
        <v>691.41</v>
      </c>
      <c r="I11" s="6">
        <v>105.36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122.14</v>
      </c>
      <c r="G12" s="6">
        <v>385.5</v>
      </c>
      <c r="H12" s="6">
        <v>686.55</v>
      </c>
      <c r="I12" s="6">
        <v>100.66</v>
      </c>
      <c r="J12" s="6"/>
      <c r="K12" s="6"/>
      <c r="L12" s="7"/>
      <c r="M12" s="2"/>
    </row>
    <row r="13" spans="1:13" ht="15.75">
      <c r="A13" s="2"/>
      <c r="B13" s="5">
        <v>10</v>
      </c>
      <c r="C13" s="19" t="s">
        <v>47</v>
      </c>
      <c r="D13" s="6"/>
      <c r="E13" s="6"/>
      <c r="F13" s="6">
        <v>132.30000000000001</v>
      </c>
      <c r="G13" s="6">
        <v>442.27</v>
      </c>
      <c r="H13" s="6">
        <v>688.95</v>
      </c>
      <c r="I13" s="6">
        <v>90</v>
      </c>
      <c r="J13" s="6"/>
      <c r="K13" s="6"/>
      <c r="L13" s="7"/>
      <c r="M13" s="2"/>
    </row>
    <row r="14" spans="1:13" ht="15.75">
      <c r="A14" s="2"/>
      <c r="B14" s="5">
        <v>11</v>
      </c>
      <c r="C14" s="19" t="s">
        <v>48</v>
      </c>
      <c r="D14" s="6"/>
      <c r="E14" s="6"/>
      <c r="F14" s="6">
        <v>130.91999999999999</v>
      </c>
      <c r="G14" s="6">
        <v>463.97</v>
      </c>
      <c r="H14" s="6">
        <v>697.33</v>
      </c>
      <c r="I14" s="6">
        <v>71.98</v>
      </c>
      <c r="J14" s="6"/>
      <c r="K14" s="6"/>
      <c r="L14" s="7"/>
      <c r="M14" s="2"/>
    </row>
    <row r="15" spans="1:13" ht="15.75">
      <c r="A15" s="2"/>
      <c r="B15" s="5">
        <v>12</v>
      </c>
      <c r="C15" s="19" t="s">
        <v>49</v>
      </c>
      <c r="D15" s="6"/>
      <c r="E15" s="6">
        <v>46.39</v>
      </c>
      <c r="F15" s="6">
        <v>116.82</v>
      </c>
      <c r="G15" s="6">
        <v>506.02</v>
      </c>
      <c r="H15" s="6">
        <v>726.53</v>
      </c>
      <c r="I15" s="6">
        <v>80.239999999999995</v>
      </c>
      <c r="J15" s="6"/>
      <c r="K15" s="6"/>
      <c r="L15" s="7"/>
      <c r="M15" s="2"/>
    </row>
    <row r="16" spans="1:13" ht="15.75">
      <c r="A16" s="2"/>
      <c r="B16" s="5">
        <v>13</v>
      </c>
      <c r="C16" s="19" t="s">
        <v>50</v>
      </c>
      <c r="D16" s="6"/>
      <c r="E16" s="6">
        <v>99.38</v>
      </c>
      <c r="F16" s="6">
        <v>116.55</v>
      </c>
      <c r="G16" s="6">
        <v>527.03</v>
      </c>
      <c r="H16" s="6">
        <v>734.71</v>
      </c>
      <c r="I16" s="6">
        <v>74.34</v>
      </c>
      <c r="J16" s="6"/>
      <c r="K16" s="6"/>
      <c r="L16" s="7"/>
      <c r="M16" s="2"/>
    </row>
    <row r="17" spans="1:13" ht="15.75">
      <c r="A17" s="2"/>
      <c r="B17" s="5">
        <v>14</v>
      </c>
      <c r="C17" s="19" t="s">
        <v>51</v>
      </c>
      <c r="D17" s="6"/>
      <c r="E17" s="6">
        <v>98.12</v>
      </c>
      <c r="F17" s="6">
        <v>114.2</v>
      </c>
      <c r="G17" s="6">
        <v>550.67999999999995</v>
      </c>
      <c r="H17" s="6">
        <v>712.78</v>
      </c>
      <c r="I17" s="6">
        <v>60.18</v>
      </c>
      <c r="J17" s="6"/>
      <c r="K17" s="6"/>
      <c r="L17" s="7"/>
      <c r="M17" s="2"/>
    </row>
    <row r="18" spans="1:13" ht="15.75">
      <c r="A18" s="2"/>
      <c r="B18" s="5">
        <v>15</v>
      </c>
      <c r="C18" s="19" t="s">
        <v>52</v>
      </c>
      <c r="D18" s="6"/>
      <c r="E18" s="6">
        <v>96.41</v>
      </c>
      <c r="F18" s="6">
        <v>113.62</v>
      </c>
      <c r="G18" s="6">
        <v>575.79999999999995</v>
      </c>
      <c r="H18" s="6">
        <v>716.56</v>
      </c>
      <c r="I18" s="6">
        <v>67.260000000000005</v>
      </c>
      <c r="J18" s="6"/>
      <c r="K18" s="6"/>
      <c r="L18" s="7"/>
      <c r="M18" s="2"/>
    </row>
    <row r="19" spans="1:13" ht="15.75">
      <c r="A19" s="2"/>
      <c r="B19" s="5">
        <v>16</v>
      </c>
      <c r="C19" s="19" t="s">
        <v>53</v>
      </c>
      <c r="D19" s="6"/>
      <c r="E19" s="6">
        <v>97.47</v>
      </c>
      <c r="F19" s="6">
        <v>102.8</v>
      </c>
      <c r="G19" s="6">
        <v>608.20000000000005</v>
      </c>
      <c r="H19" s="6">
        <v>718.92</v>
      </c>
      <c r="I19" s="6">
        <v>29.5</v>
      </c>
      <c r="J19" s="6"/>
      <c r="K19" s="6"/>
      <c r="L19" s="7"/>
      <c r="M19" s="2"/>
    </row>
    <row r="20" spans="1:13" ht="15.75">
      <c r="A20" s="2"/>
      <c r="B20" s="5">
        <v>17</v>
      </c>
      <c r="C20" s="19" t="s">
        <v>54</v>
      </c>
      <c r="D20" s="6"/>
      <c r="E20" s="6">
        <v>98.2</v>
      </c>
      <c r="F20" s="6">
        <v>99.47</v>
      </c>
      <c r="G20" s="6">
        <v>610.02</v>
      </c>
      <c r="H20" s="6">
        <v>665.98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19" t="s">
        <v>55</v>
      </c>
      <c r="D21" s="6"/>
      <c r="E21" s="6">
        <v>98.2</v>
      </c>
      <c r="F21" s="6">
        <v>110.53</v>
      </c>
      <c r="G21" s="6">
        <v>616.55999999999995</v>
      </c>
      <c r="H21" s="6">
        <v>564.79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19" t="s">
        <v>56</v>
      </c>
      <c r="D22" s="6"/>
      <c r="E22" s="6">
        <v>97.01</v>
      </c>
      <c r="F22" s="6">
        <v>165.34</v>
      </c>
      <c r="G22" s="6">
        <v>647.51</v>
      </c>
      <c r="H22" s="6">
        <v>518.11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19" t="s">
        <v>57</v>
      </c>
      <c r="D23" s="6"/>
      <c r="E23" s="6">
        <v>95.49</v>
      </c>
      <c r="F23" s="6">
        <v>192.21</v>
      </c>
      <c r="G23" s="6">
        <v>661.71</v>
      </c>
      <c r="H23" s="6">
        <v>482.59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19" t="s">
        <v>58</v>
      </c>
      <c r="D24" s="6"/>
      <c r="E24" s="6">
        <v>97.32</v>
      </c>
      <c r="F24" s="6">
        <v>148.65</v>
      </c>
      <c r="G24" s="6">
        <v>679.02</v>
      </c>
      <c r="H24" s="6">
        <v>426.09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97.61</v>
      </c>
      <c r="F25" s="6">
        <v>124.77</v>
      </c>
      <c r="G25" s="6">
        <v>686.32</v>
      </c>
      <c r="H25" s="6">
        <v>415.13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96.95</v>
      </c>
      <c r="F26" s="6">
        <v>138.46</v>
      </c>
      <c r="G26" s="6">
        <v>691.42</v>
      </c>
      <c r="H26" s="6">
        <v>346.92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96.41</v>
      </c>
      <c r="F27" s="6">
        <v>147.86000000000001</v>
      </c>
      <c r="G27" s="6">
        <v>683.66</v>
      </c>
      <c r="H27" s="6">
        <v>312.42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96.41</v>
      </c>
      <c r="F28" s="6">
        <v>145.52000000000001</v>
      </c>
      <c r="G28" s="6">
        <v>701</v>
      </c>
      <c r="H28" s="6">
        <v>269.77999999999997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96.41</v>
      </c>
      <c r="F29" s="6">
        <v>146.15</v>
      </c>
      <c r="G29" s="6">
        <v>707.45</v>
      </c>
      <c r="H29" s="6">
        <v>243.63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96.24</v>
      </c>
      <c r="F30" s="6">
        <v>167.96</v>
      </c>
      <c r="G30" s="6">
        <v>708.4</v>
      </c>
      <c r="H30" s="6">
        <v>237.65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97.01</v>
      </c>
      <c r="F31" s="6">
        <v>212.83</v>
      </c>
      <c r="G31" s="6">
        <v>713.36</v>
      </c>
      <c r="H31" s="6">
        <v>243.33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97.61</v>
      </c>
      <c r="F32" s="6">
        <v>227.89</v>
      </c>
      <c r="G32" s="6">
        <v>707.08</v>
      </c>
      <c r="H32" s="6">
        <v>251.25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97.36</v>
      </c>
      <c r="F33" s="6">
        <v>256.45</v>
      </c>
      <c r="G33" s="6">
        <v>685.05</v>
      </c>
      <c r="H33" s="6">
        <v>259.93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>
        <v>97.74</v>
      </c>
      <c r="F34" s="8" t="s">
        <v>16</v>
      </c>
      <c r="G34" s="6">
        <v>671.6</v>
      </c>
      <c r="H34" s="7">
        <v>267.07</v>
      </c>
      <c r="I34" s="9" t="s">
        <v>16</v>
      </c>
      <c r="J34" s="10"/>
      <c r="K34" s="9" t="s">
        <v>16</v>
      </c>
      <c r="L34" s="5"/>
      <c r="M34" s="2"/>
    </row>
    <row r="35" spans="1:13" ht="15.75">
      <c r="A35" s="2" t="s">
        <v>17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1893.74</v>
      </c>
      <c r="F35" s="11">
        <f t="shared" si="0"/>
        <v>4044.99</v>
      </c>
      <c r="G35" s="11">
        <f t="shared" si="0"/>
        <v>16988.38</v>
      </c>
      <c r="H35" s="11">
        <f t="shared" si="0"/>
        <v>16656.979999999996</v>
      </c>
      <c r="I35" s="11">
        <f t="shared" si="0"/>
        <v>2127.11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18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3756.2332900000001</v>
      </c>
      <c r="F36" s="12">
        <f t="shared" si="1"/>
        <v>8023.2376649999997</v>
      </c>
      <c r="G36" s="12">
        <f t="shared" si="1"/>
        <v>33696.451730000001</v>
      </c>
      <c r="H36" s="12">
        <f t="shared" si="1"/>
        <v>33039.119829999996</v>
      </c>
      <c r="I36" s="12">
        <f t="shared" si="1"/>
        <v>4219.1226850000003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19</v>
      </c>
      <c r="J37" s="11"/>
      <c r="K37" s="13">
        <f>COUNTA(C4:L34)-4-12</f>
        <v>128</v>
      </c>
      <c r="L37" s="11" t="s">
        <v>20</v>
      </c>
      <c r="M37" s="2"/>
    </row>
    <row r="38" spans="1:13" ht="16.5" thickBot="1">
      <c r="A38" s="14">
        <v>1980</v>
      </c>
      <c r="B38" s="14" t="s">
        <v>21</v>
      </c>
      <c r="C38" s="14"/>
      <c r="D38" s="15">
        <f>SUM(C35:I35)</f>
        <v>41711.199999999997</v>
      </c>
      <c r="E38" s="16" t="s">
        <v>17</v>
      </c>
      <c r="F38" s="16"/>
      <c r="G38" s="15">
        <f>D38*1.9835-1</f>
        <v>82733.165200000003</v>
      </c>
      <c r="H38" s="16" t="s">
        <v>22</v>
      </c>
      <c r="I38" s="14" t="s">
        <v>23</v>
      </c>
      <c r="J38" s="14"/>
      <c r="K38" s="17">
        <v>128</v>
      </c>
      <c r="L38" s="14" t="s">
        <v>20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>
      <c r="A40" t="s">
        <v>1</v>
      </c>
      <c r="F40" t="s">
        <v>2</v>
      </c>
      <c r="H40" t="s">
        <v>3</v>
      </c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1981</v>
      </c>
      <c r="B42" s="5">
        <v>1</v>
      </c>
      <c r="C42" s="6"/>
      <c r="D42" s="6">
        <v>90.73</v>
      </c>
      <c r="E42" s="6">
        <v>80.7</v>
      </c>
      <c r="F42" s="6">
        <v>76.06</v>
      </c>
      <c r="G42" s="6">
        <v>447.81</v>
      </c>
      <c r="H42" s="6">
        <v>144.02000000000001</v>
      </c>
      <c r="I42" s="6">
        <v>86.21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>
        <v>88.34</v>
      </c>
      <c r="E43" s="6">
        <v>83.38</v>
      </c>
      <c r="F43" s="6">
        <v>81.39</v>
      </c>
      <c r="G43" s="6">
        <v>446.22</v>
      </c>
      <c r="H43" s="6">
        <v>147.58000000000001</v>
      </c>
      <c r="I43" s="6">
        <v>82.57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>
        <v>89.8</v>
      </c>
      <c r="E44" s="6">
        <v>83.38</v>
      </c>
      <c r="F44" s="6">
        <v>82.61</v>
      </c>
      <c r="G44" s="6">
        <v>448.52</v>
      </c>
      <c r="H44" s="6">
        <v>237.7</v>
      </c>
      <c r="I44" s="6">
        <v>76.81</v>
      </c>
      <c r="J44" s="6"/>
      <c r="K44" s="6"/>
      <c r="L44" s="7"/>
      <c r="M44" s="2"/>
    </row>
    <row r="45" spans="1:13" ht="15.75">
      <c r="A45" s="2"/>
      <c r="B45" s="5">
        <v>4</v>
      </c>
      <c r="C45" s="19" t="s">
        <v>59</v>
      </c>
      <c r="D45" s="6">
        <v>89.18</v>
      </c>
      <c r="E45" s="6">
        <v>83.02</v>
      </c>
      <c r="F45" s="6">
        <v>83.36</v>
      </c>
      <c r="G45" s="6">
        <v>454.83</v>
      </c>
      <c r="H45" s="6">
        <v>261.31</v>
      </c>
      <c r="I45" s="6">
        <v>59.86</v>
      </c>
      <c r="J45" s="6"/>
      <c r="K45" s="6"/>
      <c r="L45" s="7"/>
      <c r="M45" s="2"/>
    </row>
    <row r="46" spans="1:13" ht="15.75">
      <c r="A46" s="2"/>
      <c r="B46" s="5">
        <v>5</v>
      </c>
      <c r="C46" s="19" t="s">
        <v>60</v>
      </c>
      <c r="D46" s="6">
        <v>88.55</v>
      </c>
      <c r="E46" s="6">
        <v>88.46</v>
      </c>
      <c r="F46" s="6">
        <v>106.63</v>
      </c>
      <c r="G46" s="6">
        <v>433.9</v>
      </c>
      <c r="H46" s="6">
        <v>232.78</v>
      </c>
      <c r="I46" s="6">
        <v>55.04</v>
      </c>
      <c r="J46" s="6"/>
      <c r="K46" s="6"/>
      <c r="L46" s="7"/>
      <c r="M46" s="2"/>
    </row>
    <row r="47" spans="1:13" ht="15.75">
      <c r="A47" s="2"/>
      <c r="B47" s="5">
        <v>6</v>
      </c>
      <c r="C47" s="19" t="s">
        <v>61</v>
      </c>
      <c r="D47" s="6">
        <v>84.88</v>
      </c>
      <c r="E47" s="6">
        <v>91.05</v>
      </c>
      <c r="F47" s="6">
        <v>135.62</v>
      </c>
      <c r="G47" s="6">
        <v>351.79</v>
      </c>
      <c r="H47" s="6">
        <v>217.68</v>
      </c>
      <c r="I47" s="6">
        <v>54.34</v>
      </c>
      <c r="J47" s="6"/>
      <c r="K47" s="6"/>
      <c r="L47" s="7"/>
      <c r="M47" s="2"/>
    </row>
    <row r="48" spans="1:13" ht="15.75">
      <c r="A48" s="2"/>
      <c r="B48" s="5">
        <v>7</v>
      </c>
      <c r="C48" s="19" t="s">
        <v>62</v>
      </c>
      <c r="D48" s="6">
        <v>84</v>
      </c>
      <c r="E48" s="6">
        <v>85.76</v>
      </c>
      <c r="F48" s="6">
        <v>129.91</v>
      </c>
      <c r="G48" s="6">
        <v>322.07</v>
      </c>
      <c r="H48" s="6">
        <v>174.2</v>
      </c>
      <c r="I48" s="6">
        <v>55.28</v>
      </c>
      <c r="J48" s="6"/>
      <c r="K48" s="6"/>
      <c r="L48" s="7"/>
      <c r="M48" s="2"/>
    </row>
    <row r="49" spans="1:13" ht="15.75">
      <c r="A49" s="2"/>
      <c r="B49" s="5">
        <v>8</v>
      </c>
      <c r="C49" s="19" t="s">
        <v>63</v>
      </c>
      <c r="D49" s="6">
        <v>84</v>
      </c>
      <c r="E49" s="6">
        <v>79.91</v>
      </c>
      <c r="F49" s="6">
        <v>126.12</v>
      </c>
      <c r="G49" s="6">
        <v>403.1</v>
      </c>
      <c r="H49" s="6">
        <v>155.55000000000001</v>
      </c>
      <c r="I49" s="6">
        <v>23.24</v>
      </c>
      <c r="J49" s="6"/>
      <c r="K49" s="6"/>
      <c r="L49" s="7"/>
      <c r="M49" s="2"/>
    </row>
    <row r="50" spans="1:13" ht="15.75">
      <c r="A50" s="2"/>
      <c r="B50" s="5">
        <v>9</v>
      </c>
      <c r="C50" s="19" t="s">
        <v>64</v>
      </c>
      <c r="D50" s="6">
        <v>82.75</v>
      </c>
      <c r="E50" s="6">
        <v>84.38</v>
      </c>
      <c r="F50" s="6">
        <v>119.91</v>
      </c>
      <c r="G50" s="6">
        <v>436.37</v>
      </c>
      <c r="H50" s="6">
        <v>153.78</v>
      </c>
      <c r="I50" s="6">
        <v>2.4500000000000002</v>
      </c>
      <c r="J50" s="6"/>
      <c r="K50" s="6"/>
      <c r="L50" s="7"/>
      <c r="M50" s="2"/>
    </row>
    <row r="51" spans="1:13" ht="15.75">
      <c r="A51" s="2"/>
      <c r="B51" s="5">
        <v>10</v>
      </c>
      <c r="C51" s="19" t="s">
        <v>65</v>
      </c>
      <c r="D51" s="6">
        <v>83.33</v>
      </c>
      <c r="E51" s="6">
        <v>102.43</v>
      </c>
      <c r="F51" s="6">
        <v>120.59</v>
      </c>
      <c r="G51" s="6">
        <v>417.5</v>
      </c>
      <c r="H51" s="6">
        <v>153.18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19" t="s">
        <v>66</v>
      </c>
      <c r="D52" s="6">
        <v>85.98</v>
      </c>
      <c r="E52" s="6">
        <v>107.95</v>
      </c>
      <c r="F52" s="6">
        <v>122.79</v>
      </c>
      <c r="G52" s="6">
        <v>353.58</v>
      </c>
      <c r="H52" s="6">
        <v>153.77000000000001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19" t="s">
        <v>67</v>
      </c>
      <c r="D53" s="6">
        <v>85.98</v>
      </c>
      <c r="E53" s="6">
        <v>109.04</v>
      </c>
      <c r="F53" s="6">
        <v>120.09</v>
      </c>
      <c r="G53" s="6">
        <v>325.97000000000003</v>
      </c>
      <c r="H53" s="7">
        <v>153</v>
      </c>
      <c r="I53" s="19" t="s">
        <v>68</v>
      </c>
      <c r="J53" s="6"/>
      <c r="K53" s="6"/>
      <c r="L53" s="7"/>
      <c r="M53" s="2"/>
    </row>
    <row r="54" spans="1:13" ht="15.75">
      <c r="A54" s="2"/>
      <c r="B54" s="5">
        <v>13</v>
      </c>
      <c r="C54" s="19" t="s">
        <v>69</v>
      </c>
      <c r="D54" s="6">
        <v>82.01</v>
      </c>
      <c r="E54" s="6">
        <v>95.97</v>
      </c>
      <c r="F54" s="6">
        <v>112.65</v>
      </c>
      <c r="G54" s="6">
        <v>310.93</v>
      </c>
      <c r="H54" s="7">
        <v>153.58000000000001</v>
      </c>
      <c r="I54" s="19" t="s">
        <v>70</v>
      </c>
      <c r="J54" s="6"/>
      <c r="K54" s="6"/>
      <c r="L54" s="7"/>
      <c r="M54" s="2"/>
    </row>
    <row r="55" spans="1:13" ht="15.75">
      <c r="A55" s="2"/>
      <c r="B55" s="5">
        <v>14</v>
      </c>
      <c r="C55" s="19" t="s">
        <v>71</v>
      </c>
      <c r="D55" s="6">
        <v>85.48</v>
      </c>
      <c r="E55" s="6">
        <v>89.11</v>
      </c>
      <c r="F55" s="6">
        <v>106.63</v>
      </c>
      <c r="G55" s="6">
        <v>331.62</v>
      </c>
      <c r="H55" s="7">
        <v>122.85</v>
      </c>
      <c r="I55" s="19" t="s">
        <v>72</v>
      </c>
      <c r="J55" s="6"/>
      <c r="K55" s="6"/>
      <c r="L55" s="7"/>
      <c r="M55" s="2"/>
    </row>
    <row r="56" spans="1:13" ht="15.75">
      <c r="A56" s="2"/>
      <c r="B56" s="5">
        <v>15</v>
      </c>
      <c r="C56" s="19" t="s">
        <v>73</v>
      </c>
      <c r="D56" s="6">
        <v>98.51</v>
      </c>
      <c r="E56" s="6">
        <v>84.1</v>
      </c>
      <c r="F56" s="6">
        <v>111.22</v>
      </c>
      <c r="G56" s="6">
        <v>362.37</v>
      </c>
      <c r="H56" s="7">
        <v>106.57</v>
      </c>
      <c r="I56" s="19" t="s">
        <v>74</v>
      </c>
      <c r="J56" s="6"/>
      <c r="K56" s="6"/>
      <c r="L56" s="7"/>
      <c r="M56" s="2"/>
    </row>
    <row r="57" spans="1:13" ht="15.75">
      <c r="A57" s="2"/>
      <c r="B57" s="5">
        <v>16</v>
      </c>
      <c r="C57" s="19" t="s">
        <v>75</v>
      </c>
      <c r="D57" s="6">
        <v>93.49</v>
      </c>
      <c r="E57" s="6">
        <v>91.71</v>
      </c>
      <c r="F57" s="6">
        <v>106.5</v>
      </c>
      <c r="G57" s="6">
        <v>409.35</v>
      </c>
      <c r="H57" s="7">
        <v>107.94</v>
      </c>
      <c r="I57" s="19" t="s">
        <v>76</v>
      </c>
      <c r="J57" s="6"/>
      <c r="K57" s="6"/>
      <c r="L57" s="7"/>
      <c r="M57" s="2"/>
    </row>
    <row r="58" spans="1:13" ht="15.75">
      <c r="A58" s="2"/>
      <c r="B58" s="5">
        <v>17</v>
      </c>
      <c r="C58" s="19" t="s">
        <v>77</v>
      </c>
      <c r="D58" s="6">
        <v>87.68</v>
      </c>
      <c r="E58" s="6">
        <v>143.97</v>
      </c>
      <c r="F58" s="6">
        <v>104.48</v>
      </c>
      <c r="G58" s="6">
        <v>456.79</v>
      </c>
      <c r="H58" s="7">
        <v>109.05</v>
      </c>
      <c r="I58" s="19" t="s">
        <v>78</v>
      </c>
      <c r="J58" s="6"/>
      <c r="K58" s="6"/>
      <c r="L58" s="7"/>
      <c r="M58" s="2"/>
    </row>
    <row r="59" spans="1:13" ht="15.75">
      <c r="A59" s="2"/>
      <c r="B59" s="5">
        <v>18</v>
      </c>
      <c r="C59" s="19" t="s">
        <v>79</v>
      </c>
      <c r="D59" s="6">
        <v>86.49</v>
      </c>
      <c r="E59" s="6">
        <v>160.11000000000001</v>
      </c>
      <c r="F59" s="6">
        <v>97.95</v>
      </c>
      <c r="G59" s="6">
        <v>456.72</v>
      </c>
      <c r="H59" s="7">
        <v>107.94</v>
      </c>
      <c r="I59" s="19" t="s">
        <v>80</v>
      </c>
      <c r="J59" s="6"/>
      <c r="K59" s="6"/>
      <c r="L59" s="7"/>
      <c r="M59" s="2"/>
    </row>
    <row r="60" spans="1:13" ht="15.75">
      <c r="A60" s="2"/>
      <c r="B60" s="5">
        <v>19</v>
      </c>
      <c r="C60" s="19" t="s">
        <v>81</v>
      </c>
      <c r="D60" s="6">
        <v>86.53</v>
      </c>
      <c r="E60" s="6">
        <v>164.37</v>
      </c>
      <c r="F60" s="6">
        <v>136.44</v>
      </c>
      <c r="G60" s="6">
        <v>457.48</v>
      </c>
      <c r="H60" s="7">
        <v>102.85</v>
      </c>
      <c r="I60" s="19" t="s">
        <v>82</v>
      </c>
      <c r="J60" s="6"/>
      <c r="K60" s="6"/>
      <c r="L60" s="7"/>
      <c r="M60" s="2"/>
    </row>
    <row r="61" spans="1:13" ht="15.75">
      <c r="A61" s="2"/>
      <c r="B61" s="5">
        <v>20</v>
      </c>
      <c r="C61" s="19" t="s">
        <v>83</v>
      </c>
      <c r="D61" s="6">
        <v>103.56</v>
      </c>
      <c r="E61" s="6">
        <v>135.88999999999999</v>
      </c>
      <c r="F61" s="6">
        <v>211.43</v>
      </c>
      <c r="G61" s="6">
        <v>404.46</v>
      </c>
      <c r="H61" s="6">
        <v>107.75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>
        <v>116.01</v>
      </c>
      <c r="E62" s="6">
        <v>94.65</v>
      </c>
      <c r="F62" s="6">
        <v>233.49</v>
      </c>
      <c r="G62" s="6">
        <v>390.71</v>
      </c>
      <c r="H62" s="6">
        <v>184.48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>
        <v>114.95</v>
      </c>
      <c r="E63" s="6">
        <v>98.21</v>
      </c>
      <c r="F63" s="6">
        <v>244.28</v>
      </c>
      <c r="G63" s="6">
        <v>353.48</v>
      </c>
      <c r="H63" s="6">
        <v>219.53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>
        <v>39.39</v>
      </c>
      <c r="D64" s="6">
        <v>125.21</v>
      </c>
      <c r="E64" s="6">
        <v>105.6</v>
      </c>
      <c r="F64" s="6">
        <v>269.68</v>
      </c>
      <c r="G64" s="6">
        <v>318.06</v>
      </c>
      <c r="H64" s="6">
        <v>226.05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>
        <v>72.73</v>
      </c>
      <c r="D65" s="6">
        <v>118.85</v>
      </c>
      <c r="E65" s="6">
        <v>98.82</v>
      </c>
      <c r="F65" s="6">
        <v>281.77999999999997</v>
      </c>
      <c r="G65" s="6">
        <v>301.70999999999998</v>
      </c>
      <c r="H65" s="6">
        <v>233.93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>
        <v>75.150000000000006</v>
      </c>
      <c r="D66" s="6">
        <v>94.93</v>
      </c>
      <c r="E66" s="6">
        <v>96.43</v>
      </c>
      <c r="F66" s="6">
        <v>292.83999999999997</v>
      </c>
      <c r="G66" s="6">
        <v>311.7</v>
      </c>
      <c r="H66" s="6">
        <v>214.31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>
        <v>79.41</v>
      </c>
      <c r="D67" s="6">
        <v>92.57</v>
      </c>
      <c r="E67" s="6">
        <v>103.36</v>
      </c>
      <c r="F67" s="6">
        <v>334.33</v>
      </c>
      <c r="G67" s="6">
        <v>318.36</v>
      </c>
      <c r="H67" s="6">
        <v>203.67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>
        <v>79.599999999999994</v>
      </c>
      <c r="D68" s="6">
        <v>91.33</v>
      </c>
      <c r="E68" s="6">
        <v>139.91</v>
      </c>
      <c r="F68" s="6">
        <v>378.57</v>
      </c>
      <c r="G68" s="6">
        <v>312.66000000000003</v>
      </c>
      <c r="H68" s="6">
        <v>170.04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>
        <v>80.959999999999994</v>
      </c>
      <c r="D69" s="6">
        <v>87.91</v>
      </c>
      <c r="E69" s="6">
        <v>101.87</v>
      </c>
      <c r="F69" s="6">
        <v>432.68</v>
      </c>
      <c r="G69" s="6">
        <v>261.13</v>
      </c>
      <c r="H69" s="6">
        <v>149.08000000000001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>
        <v>83.17</v>
      </c>
      <c r="D70" s="6">
        <v>84.49</v>
      </c>
      <c r="E70" s="6">
        <v>80.010000000000005</v>
      </c>
      <c r="F70" s="6">
        <v>425.22</v>
      </c>
      <c r="G70" s="6">
        <v>242.74</v>
      </c>
      <c r="H70" s="6">
        <v>122.62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>
        <v>109.01</v>
      </c>
      <c r="D71" s="6">
        <v>80.099999999999994</v>
      </c>
      <c r="E71" s="6">
        <v>74.08</v>
      </c>
      <c r="F71" s="6">
        <v>419.92</v>
      </c>
      <c r="G71" s="6">
        <v>196.79</v>
      </c>
      <c r="H71" s="6">
        <v>115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>
        <v>111.53</v>
      </c>
      <c r="D72" s="8" t="s">
        <v>16</v>
      </c>
      <c r="E72" s="7">
        <v>71.87</v>
      </c>
      <c r="F72" s="8" t="s">
        <v>16</v>
      </c>
      <c r="G72" s="6">
        <v>168.85</v>
      </c>
      <c r="H72" s="7">
        <v>98.57</v>
      </c>
      <c r="I72" s="9" t="s">
        <v>16</v>
      </c>
      <c r="J72" s="10"/>
      <c r="K72" s="9" t="s">
        <v>16</v>
      </c>
      <c r="L72" s="5"/>
      <c r="M72" s="2"/>
    </row>
    <row r="73" spans="1:13" ht="15.75">
      <c r="A73" s="2" t="s">
        <v>17</v>
      </c>
      <c r="B73" s="2"/>
      <c r="C73" s="11">
        <f t="shared" ref="C73:L73" si="2">SUM(C42:C72)</f>
        <v>730.94999999999993</v>
      </c>
      <c r="D73" s="11">
        <f t="shared" si="2"/>
        <v>2767.6199999999994</v>
      </c>
      <c r="E73" s="11">
        <f t="shared" si="2"/>
        <v>3109.4999999999995</v>
      </c>
      <c r="F73" s="11">
        <f t="shared" si="2"/>
        <v>5605.17</v>
      </c>
      <c r="G73" s="11">
        <f t="shared" si="2"/>
        <v>11207.57</v>
      </c>
      <c r="H73" s="11">
        <f t="shared" si="2"/>
        <v>5040.3600000000006</v>
      </c>
      <c r="I73" s="11">
        <f t="shared" si="2"/>
        <v>495.8</v>
      </c>
      <c r="J73" s="11">
        <f t="shared" si="2"/>
        <v>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18</v>
      </c>
      <c r="B74" s="2"/>
      <c r="C74" s="12">
        <f t="shared" ref="C74:L74" si="3">C73*1.9835</f>
        <v>1449.8393249999999</v>
      </c>
      <c r="D74" s="12">
        <f t="shared" si="3"/>
        <v>5489.5742699999992</v>
      </c>
      <c r="E74" s="12">
        <f t="shared" si="3"/>
        <v>6167.6932499999994</v>
      </c>
      <c r="F74" s="12">
        <f t="shared" si="3"/>
        <v>11117.854695</v>
      </c>
      <c r="G74" s="12">
        <f t="shared" si="3"/>
        <v>22230.215095</v>
      </c>
      <c r="H74" s="12">
        <f t="shared" si="3"/>
        <v>9997.5540600000022</v>
      </c>
      <c r="I74" s="12">
        <f t="shared" si="3"/>
        <v>983.41930000000002</v>
      </c>
      <c r="J74" s="12">
        <f t="shared" si="3"/>
        <v>0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19</v>
      </c>
      <c r="J75" s="11"/>
      <c r="K75" s="13">
        <f>COUNTA(C42:L72)-4-25</f>
        <v>171</v>
      </c>
      <c r="L75" s="11" t="s">
        <v>20</v>
      </c>
      <c r="M75" s="2"/>
    </row>
    <row r="76" spans="1:13" ht="16.5" thickBot="1">
      <c r="A76" s="14">
        <v>1981</v>
      </c>
      <c r="B76" s="14" t="s">
        <v>21</v>
      </c>
      <c r="C76" s="14"/>
      <c r="D76" s="15">
        <f>SUM(C73:I73)</f>
        <v>28956.969999999998</v>
      </c>
      <c r="E76" s="16" t="s">
        <v>17</v>
      </c>
      <c r="F76" s="16"/>
      <c r="G76" s="15">
        <f>D76*1.9835-1</f>
        <v>57435.149995</v>
      </c>
      <c r="H76" s="16" t="s">
        <v>22</v>
      </c>
      <c r="I76" s="14" t="s">
        <v>23</v>
      </c>
      <c r="J76" s="14"/>
      <c r="K76" s="17">
        <v>171</v>
      </c>
      <c r="L76" s="14" t="s">
        <v>20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>
      <c r="A78" t="s">
        <v>1</v>
      </c>
      <c r="F78" t="s">
        <v>2</v>
      </c>
      <c r="H78" t="s">
        <v>3</v>
      </c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1982</v>
      </c>
      <c r="B80" s="5">
        <v>1</v>
      </c>
      <c r="C80" s="6"/>
      <c r="D80" s="6"/>
      <c r="E80" s="6"/>
      <c r="F80" s="6"/>
      <c r="G80" s="6">
        <v>187.25</v>
      </c>
      <c r="H80" s="6">
        <v>386.2</v>
      </c>
      <c r="I80" s="6">
        <v>129.68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196.22</v>
      </c>
      <c r="H81" s="6">
        <v>385.79</v>
      </c>
      <c r="I81" s="6">
        <v>123.68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185.02</v>
      </c>
      <c r="H82" s="6">
        <v>386.95</v>
      </c>
      <c r="I82" s="6">
        <v>122.21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174.9</v>
      </c>
      <c r="H83" s="6">
        <v>389.25</v>
      </c>
      <c r="I83" s="6">
        <v>121.3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181.56</v>
      </c>
      <c r="H84" s="6">
        <v>393.8</v>
      </c>
      <c r="I84" s="6">
        <v>120.6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189.5</v>
      </c>
      <c r="H85" s="6">
        <v>394.42</v>
      </c>
      <c r="I85" s="6">
        <v>126.88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191.86</v>
      </c>
      <c r="H86" s="6">
        <v>397.18</v>
      </c>
      <c r="I86" s="6">
        <v>144.5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192.83</v>
      </c>
      <c r="H87" s="6">
        <v>397.28</v>
      </c>
      <c r="I87" s="6">
        <v>152.43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195.58</v>
      </c>
      <c r="H88" s="6">
        <v>397.98</v>
      </c>
      <c r="I88" s="6">
        <v>152.4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199.76</v>
      </c>
      <c r="H89" s="6">
        <v>384.59</v>
      </c>
      <c r="I89" s="6">
        <v>134.30000000000001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>
        <v>206.22</v>
      </c>
      <c r="H90" s="6">
        <v>349.03</v>
      </c>
      <c r="I90" s="6">
        <v>126.83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204.65</v>
      </c>
      <c r="H91" s="6">
        <v>320.22000000000003</v>
      </c>
      <c r="I91" s="6">
        <v>127.2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>
        <v>197.95</v>
      </c>
      <c r="H92" s="6">
        <v>272.73</v>
      </c>
      <c r="I92" s="6">
        <v>78.989999999999995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229.64</v>
      </c>
      <c r="H93" s="6">
        <v>227.06</v>
      </c>
      <c r="I93" s="6">
        <v>51.18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>
        <v>29.75</v>
      </c>
      <c r="G94" s="6">
        <v>260.62</v>
      </c>
      <c r="H94" s="6">
        <v>217.44</v>
      </c>
      <c r="I94" s="6">
        <v>8.4499999999999993</v>
      </c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>
        <v>121.6</v>
      </c>
      <c r="G95" s="6">
        <v>294.39</v>
      </c>
      <c r="H95" s="6">
        <v>218.18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>
        <v>145.52000000000001</v>
      </c>
      <c r="G96" s="6">
        <v>313.26</v>
      </c>
      <c r="H96" s="6">
        <v>230.23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>
        <v>148.47</v>
      </c>
      <c r="G97" s="6">
        <v>324.60000000000002</v>
      </c>
      <c r="H97" s="6">
        <v>240.89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>
        <v>147</v>
      </c>
      <c r="G98" s="6">
        <v>412.3</v>
      </c>
      <c r="H98" s="6">
        <v>243.62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>
        <v>146.52000000000001</v>
      </c>
      <c r="G99" s="6">
        <v>416.65</v>
      </c>
      <c r="H99" s="6">
        <v>253.48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>
        <v>149.52000000000001</v>
      </c>
      <c r="G100" s="6">
        <v>402.91</v>
      </c>
      <c r="H100" s="6">
        <v>258.77999999999997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>
        <v>155.99</v>
      </c>
      <c r="G101" s="6">
        <v>394.94</v>
      </c>
      <c r="H101" s="6">
        <v>257.35000000000002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153.22999999999999</v>
      </c>
      <c r="G102" s="6">
        <v>399.13</v>
      </c>
      <c r="H102" s="6">
        <v>259.94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149.49</v>
      </c>
      <c r="G103" s="6">
        <v>399.13</v>
      </c>
      <c r="H103" s="6">
        <v>193.96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>
        <v>150.12</v>
      </c>
      <c r="G104" s="6">
        <v>399.13</v>
      </c>
      <c r="H104" s="6">
        <v>163.94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>
        <v>157.58000000000001</v>
      </c>
      <c r="G105" s="6">
        <v>399.13</v>
      </c>
      <c r="H105" s="6">
        <v>163.93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162.5</v>
      </c>
      <c r="G106" s="6">
        <v>407.09</v>
      </c>
      <c r="H106" s="6">
        <v>161.34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164.63</v>
      </c>
      <c r="G107" s="6">
        <v>409.82</v>
      </c>
      <c r="H107" s="6">
        <v>145.04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160.55000000000001</v>
      </c>
      <c r="G108" s="6">
        <v>405.99</v>
      </c>
      <c r="H108" s="6">
        <v>140.47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176.67</v>
      </c>
      <c r="G109" s="6">
        <v>395.16</v>
      </c>
      <c r="H109" s="6">
        <v>141.33000000000001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384.43</v>
      </c>
      <c r="H110" s="7">
        <v>141.33000000000001</v>
      </c>
      <c r="I110" s="9" t="s">
        <v>16</v>
      </c>
      <c r="J110" s="10"/>
      <c r="K110" s="9" t="s">
        <v>16</v>
      </c>
      <c r="L110" s="5"/>
      <c r="M110" s="2"/>
    </row>
    <row r="111" spans="1:13" ht="15.75">
      <c r="A111" s="2" t="s">
        <v>17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0</v>
      </c>
      <c r="F111" s="11">
        <f t="shared" si="4"/>
        <v>2319.1400000000003</v>
      </c>
      <c r="G111" s="11">
        <f t="shared" si="4"/>
        <v>9151.619999999999</v>
      </c>
      <c r="H111" s="11">
        <f t="shared" si="4"/>
        <v>8513.73</v>
      </c>
      <c r="I111" s="11">
        <f t="shared" si="4"/>
        <v>1720.63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18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0</v>
      </c>
      <c r="F112" s="12">
        <f t="shared" si="5"/>
        <v>4600.0141900000008</v>
      </c>
      <c r="G112" s="12">
        <f t="shared" si="5"/>
        <v>18152.238269999998</v>
      </c>
      <c r="H112" s="12">
        <f t="shared" si="5"/>
        <v>16886.983454999998</v>
      </c>
      <c r="I112" s="12">
        <f t="shared" si="5"/>
        <v>3412.8696050000003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19</v>
      </c>
      <c r="J113" s="11"/>
      <c r="K113" s="13">
        <f>COUNTA(C80:L110)-4</f>
        <v>93</v>
      </c>
      <c r="L113" s="11" t="s">
        <v>20</v>
      </c>
      <c r="M113" s="2"/>
    </row>
    <row r="114" spans="1:13" ht="16.5" thickBot="1">
      <c r="A114" s="14">
        <v>1982</v>
      </c>
      <c r="B114" s="14" t="s">
        <v>21</v>
      </c>
      <c r="C114" s="14"/>
      <c r="D114" s="15">
        <f>SUM(C111:I111)</f>
        <v>21705.119999999999</v>
      </c>
      <c r="E114" s="16" t="s">
        <v>17</v>
      </c>
      <c r="F114" s="16"/>
      <c r="G114" s="15">
        <f>D114*1.9835</f>
        <v>43052.105519999997</v>
      </c>
      <c r="H114" s="16" t="s">
        <v>22</v>
      </c>
      <c r="I114" s="14" t="s">
        <v>23</v>
      </c>
      <c r="J114" s="14"/>
      <c r="K114" s="17">
        <v>93</v>
      </c>
      <c r="L114" s="14" t="s">
        <v>20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>
      <c r="A116" t="s">
        <v>1</v>
      </c>
      <c r="F116" t="s">
        <v>2</v>
      </c>
      <c r="H116" t="s">
        <v>3</v>
      </c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1983</v>
      </c>
      <c r="B118" s="5">
        <v>1</v>
      </c>
      <c r="C118" s="6"/>
      <c r="D118" s="6"/>
      <c r="E118" s="6">
        <v>233.99</v>
      </c>
      <c r="F118" s="6">
        <v>79.86</v>
      </c>
      <c r="G118" s="6">
        <v>260.58999999999997</v>
      </c>
      <c r="H118" s="6">
        <v>669.77</v>
      </c>
      <c r="I118" s="6">
        <v>218.78</v>
      </c>
      <c r="J118" s="6">
        <v>65.78</v>
      </c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245.6</v>
      </c>
      <c r="F119" s="6">
        <v>79.86</v>
      </c>
      <c r="G119" s="6">
        <v>258.67</v>
      </c>
      <c r="H119" s="6">
        <v>671.19</v>
      </c>
      <c r="I119" s="6">
        <v>222.94</v>
      </c>
      <c r="J119" s="6">
        <v>58.34</v>
      </c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303.5</v>
      </c>
      <c r="F120" s="6">
        <v>79.86</v>
      </c>
      <c r="G120" s="6">
        <v>259.36</v>
      </c>
      <c r="H120" s="6">
        <v>663.81</v>
      </c>
      <c r="I120" s="6">
        <v>222.41</v>
      </c>
      <c r="J120" s="6">
        <v>30.34</v>
      </c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370.68</v>
      </c>
      <c r="F121" s="6">
        <v>79.86</v>
      </c>
      <c r="G121" s="6">
        <v>305.83999999999997</v>
      </c>
      <c r="H121" s="6">
        <v>622.42999999999995</v>
      </c>
      <c r="I121" s="6">
        <v>224.05</v>
      </c>
      <c r="J121" s="6">
        <v>0.23</v>
      </c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398.9</v>
      </c>
      <c r="F122" s="6">
        <v>80.349999999999994</v>
      </c>
      <c r="G122" s="6">
        <v>327.14999999999998</v>
      </c>
      <c r="H122" s="6">
        <v>612.65</v>
      </c>
      <c r="I122" s="6">
        <v>224.81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398.63</v>
      </c>
      <c r="F123" s="6">
        <v>79.37</v>
      </c>
      <c r="G123" s="6">
        <v>358.93</v>
      </c>
      <c r="H123" s="6">
        <v>611.54999999999995</v>
      </c>
      <c r="I123" s="6">
        <v>226.06</v>
      </c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409.11</v>
      </c>
      <c r="F124" s="6">
        <v>78.88</v>
      </c>
      <c r="G124" s="6">
        <v>385.98</v>
      </c>
      <c r="H124" s="6">
        <v>613.95000000000005</v>
      </c>
      <c r="I124" s="6">
        <v>226.21</v>
      </c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406.8</v>
      </c>
      <c r="F125" s="6">
        <v>78.760000000000005</v>
      </c>
      <c r="G125" s="6">
        <v>400.86</v>
      </c>
      <c r="H125" s="6">
        <v>618.66999999999996</v>
      </c>
      <c r="I125" s="6">
        <v>206.39</v>
      </c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364.27</v>
      </c>
      <c r="F126" s="6">
        <v>76.989999999999995</v>
      </c>
      <c r="G126" s="6">
        <v>425.32</v>
      </c>
      <c r="H126" s="6">
        <v>623.75</v>
      </c>
      <c r="I126" s="6">
        <v>181.67</v>
      </c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341.51</v>
      </c>
      <c r="F127" s="6">
        <v>76.89</v>
      </c>
      <c r="G127" s="6">
        <v>436.43</v>
      </c>
      <c r="H127" s="6">
        <v>595.35</v>
      </c>
      <c r="I127" s="6">
        <v>171.79</v>
      </c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316.60000000000002</v>
      </c>
      <c r="F128" s="6">
        <v>76.38</v>
      </c>
      <c r="G128" s="6">
        <v>483.32</v>
      </c>
      <c r="H128" s="6">
        <v>561.09</v>
      </c>
      <c r="I128" s="6">
        <v>153.4</v>
      </c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316.13</v>
      </c>
      <c r="F129" s="6">
        <v>76.63</v>
      </c>
      <c r="G129" s="6">
        <v>513.48</v>
      </c>
      <c r="H129" s="6">
        <v>557.58000000000004</v>
      </c>
      <c r="I129" s="6">
        <v>149.80000000000001</v>
      </c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316.13</v>
      </c>
      <c r="F130" s="6">
        <v>77.849999999999994</v>
      </c>
      <c r="G130" s="6">
        <v>515.01</v>
      </c>
      <c r="H130" s="6">
        <v>545.47</v>
      </c>
      <c r="I130" s="6">
        <v>191.12</v>
      </c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316.13</v>
      </c>
      <c r="F131" s="6">
        <v>106.31</v>
      </c>
      <c r="G131" s="6">
        <v>512.58000000000004</v>
      </c>
      <c r="H131" s="6">
        <v>548.27</v>
      </c>
      <c r="I131" s="6">
        <v>181.94</v>
      </c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314.64</v>
      </c>
      <c r="F132" s="6">
        <v>111.87</v>
      </c>
      <c r="G132" s="6">
        <v>512.58000000000004</v>
      </c>
      <c r="H132" s="6">
        <v>549.32000000000005</v>
      </c>
      <c r="I132" s="6">
        <v>142.1</v>
      </c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292.14</v>
      </c>
      <c r="F133" s="6">
        <v>109.47</v>
      </c>
      <c r="G133" s="6">
        <v>512.58000000000004</v>
      </c>
      <c r="H133" s="6">
        <v>530.62</v>
      </c>
      <c r="I133" s="6">
        <v>99.52</v>
      </c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245.76</v>
      </c>
      <c r="F134" s="6">
        <v>112.81</v>
      </c>
      <c r="G134" s="6">
        <v>520.09</v>
      </c>
      <c r="H134" s="6">
        <v>503.22</v>
      </c>
      <c r="I134" s="6">
        <v>86.4</v>
      </c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183.83</v>
      </c>
      <c r="F135" s="6">
        <v>116.18</v>
      </c>
      <c r="G135" s="6">
        <v>544.91999999999996</v>
      </c>
      <c r="H135" s="6">
        <v>495.42</v>
      </c>
      <c r="I135" s="6">
        <v>85.99</v>
      </c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>
        <v>66.849999999999994</v>
      </c>
      <c r="E136" s="6">
        <v>157.59</v>
      </c>
      <c r="F136" s="6">
        <v>116.37</v>
      </c>
      <c r="G136" s="6">
        <v>550.36</v>
      </c>
      <c r="H136" s="6">
        <v>475.61</v>
      </c>
      <c r="I136" s="6">
        <v>84.79</v>
      </c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>
        <v>178.07</v>
      </c>
      <c r="E137" s="6">
        <v>151.66</v>
      </c>
      <c r="F137" s="6">
        <v>113.37</v>
      </c>
      <c r="G137" s="6">
        <v>547.65</v>
      </c>
      <c r="H137" s="6">
        <v>437.41</v>
      </c>
      <c r="I137" s="6">
        <v>83.93</v>
      </c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>
        <v>221.84</v>
      </c>
      <c r="E138" s="6">
        <v>149</v>
      </c>
      <c r="F138" s="6">
        <v>117.07</v>
      </c>
      <c r="G138" s="6">
        <v>545.97</v>
      </c>
      <c r="H138" s="6">
        <v>424.07</v>
      </c>
      <c r="I138" s="6">
        <v>81.489999999999995</v>
      </c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>
        <v>223.6</v>
      </c>
      <c r="E139" s="6">
        <v>149</v>
      </c>
      <c r="F139" s="6">
        <v>200.5</v>
      </c>
      <c r="G139" s="6">
        <v>567.30999999999995</v>
      </c>
      <c r="H139" s="6">
        <v>424.07</v>
      </c>
      <c r="I139" s="6">
        <v>79.69</v>
      </c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>
        <v>225.6</v>
      </c>
      <c r="E140" s="6">
        <v>101.8</v>
      </c>
      <c r="F140" s="6">
        <v>240.48</v>
      </c>
      <c r="G140" s="6">
        <v>594.66</v>
      </c>
      <c r="H140" s="6">
        <v>395.57</v>
      </c>
      <c r="I140" s="6">
        <v>79</v>
      </c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>
        <v>225.75</v>
      </c>
      <c r="E141" s="6">
        <v>83.43</v>
      </c>
      <c r="F141" s="6">
        <v>246.67</v>
      </c>
      <c r="G141" s="6">
        <v>604.28</v>
      </c>
      <c r="H141" s="6">
        <v>338.25</v>
      </c>
      <c r="I141" s="6">
        <v>77.37</v>
      </c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>
        <v>223.97</v>
      </c>
      <c r="E142" s="6">
        <v>87.44</v>
      </c>
      <c r="F142" s="6">
        <v>250.09</v>
      </c>
      <c r="G142" s="6">
        <v>651.45000000000005</v>
      </c>
      <c r="H142" s="6">
        <v>296.5</v>
      </c>
      <c r="I142" s="6">
        <v>77.16</v>
      </c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>
        <v>226.28</v>
      </c>
      <c r="E143" s="6">
        <v>86.34</v>
      </c>
      <c r="F143" s="6">
        <v>254.03</v>
      </c>
      <c r="G143" s="6">
        <v>671.39</v>
      </c>
      <c r="H143" s="6">
        <v>263.79000000000002</v>
      </c>
      <c r="I143" s="6">
        <v>77.16</v>
      </c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>
        <v>231.99</v>
      </c>
      <c r="E144" s="6">
        <v>83.04</v>
      </c>
      <c r="F144" s="6">
        <v>256.05</v>
      </c>
      <c r="G144" s="6">
        <v>673.65</v>
      </c>
      <c r="H144" s="6">
        <v>255.16</v>
      </c>
      <c r="I144" s="6">
        <v>75.959999999999994</v>
      </c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>
        <v>234.26</v>
      </c>
      <c r="E145" s="6">
        <v>80.83</v>
      </c>
      <c r="F145" s="6">
        <v>256.69</v>
      </c>
      <c r="G145" s="6">
        <v>670.45</v>
      </c>
      <c r="H145" s="6">
        <v>255.12</v>
      </c>
      <c r="I145" s="6">
        <v>71.5</v>
      </c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>
        <v>230.7</v>
      </c>
      <c r="E146" s="6">
        <v>80.349999999999994</v>
      </c>
      <c r="F146" s="6">
        <v>257.32</v>
      </c>
      <c r="G146" s="6">
        <v>683.05</v>
      </c>
      <c r="H146" s="6">
        <v>247.06</v>
      </c>
      <c r="I146" s="6">
        <v>96.56</v>
      </c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231.18</v>
      </c>
      <c r="E147" s="6">
        <v>79.86</v>
      </c>
      <c r="F147" s="6">
        <v>257.26</v>
      </c>
      <c r="G147" s="6">
        <v>675.76</v>
      </c>
      <c r="H147" s="6">
        <v>229.37</v>
      </c>
      <c r="I147" s="6">
        <v>92.48</v>
      </c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>
        <v>79.86</v>
      </c>
      <c r="F148" s="8" t="s">
        <v>16</v>
      </c>
      <c r="G148" s="6">
        <v>670.03</v>
      </c>
      <c r="H148" s="7">
        <v>214.56</v>
      </c>
      <c r="I148" s="9" t="s">
        <v>16</v>
      </c>
      <c r="J148" s="10"/>
      <c r="K148" s="9" t="s">
        <v>16</v>
      </c>
      <c r="L148" s="5"/>
      <c r="M148" s="2"/>
    </row>
    <row r="149" spans="1:13" ht="15.75">
      <c r="A149" s="2" t="s">
        <v>17</v>
      </c>
      <c r="B149" s="2"/>
      <c r="C149" s="11">
        <f t="shared" ref="C149:L149" si="6">SUM(C118:C148)</f>
        <v>0</v>
      </c>
      <c r="D149" s="11">
        <f t="shared" si="6"/>
        <v>2520.0899999999997</v>
      </c>
      <c r="E149" s="11">
        <f t="shared" si="6"/>
        <v>7144.5500000000011</v>
      </c>
      <c r="F149" s="11">
        <f t="shared" si="6"/>
        <v>4144.0800000000008</v>
      </c>
      <c r="G149" s="11">
        <f t="shared" si="6"/>
        <v>15639.7</v>
      </c>
      <c r="H149" s="11">
        <f t="shared" si="6"/>
        <v>14850.650000000001</v>
      </c>
      <c r="I149" s="11">
        <f t="shared" si="6"/>
        <v>4192.4699999999993</v>
      </c>
      <c r="J149" s="11">
        <f t="shared" si="6"/>
        <v>154.69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18</v>
      </c>
      <c r="B150" s="2"/>
      <c r="C150" s="12">
        <f t="shared" ref="C150:L150" si="7">C149*1.9835</f>
        <v>0</v>
      </c>
      <c r="D150" s="12">
        <f t="shared" si="7"/>
        <v>4998.5985149999997</v>
      </c>
      <c r="E150" s="12">
        <f t="shared" si="7"/>
        <v>14171.214925000002</v>
      </c>
      <c r="F150" s="12">
        <f t="shared" si="7"/>
        <v>8219.7826800000021</v>
      </c>
      <c r="G150" s="12">
        <f t="shared" si="7"/>
        <v>31021.344950000002</v>
      </c>
      <c r="H150" s="12">
        <f t="shared" si="7"/>
        <v>29456.264275000005</v>
      </c>
      <c r="I150" s="12">
        <f t="shared" si="7"/>
        <v>8315.7642449999985</v>
      </c>
      <c r="J150" s="12">
        <f t="shared" si="7"/>
        <v>306.82761499999998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19</v>
      </c>
      <c r="J151" s="11"/>
      <c r="K151" s="13">
        <f>COUNTA(C118:L148)-4</f>
        <v>169</v>
      </c>
      <c r="L151" s="11" t="s">
        <v>20</v>
      </c>
      <c r="M151" s="2"/>
    </row>
    <row r="152" spans="1:13" ht="16.5" thickBot="1">
      <c r="A152" s="14">
        <v>1983</v>
      </c>
      <c r="B152" s="14" t="s">
        <v>21</v>
      </c>
      <c r="C152" s="14"/>
      <c r="D152" s="15">
        <f>SUM(C149:J149)</f>
        <v>48646.23000000001</v>
      </c>
      <c r="E152" s="16" t="s">
        <v>17</v>
      </c>
      <c r="F152" s="16"/>
      <c r="G152" s="15">
        <f>D152*1.9835</f>
        <v>96489.797205000024</v>
      </c>
      <c r="H152" s="16" t="s">
        <v>22</v>
      </c>
      <c r="I152" s="14" t="s">
        <v>23</v>
      </c>
      <c r="J152" s="14"/>
      <c r="K152" s="17">
        <v>169</v>
      </c>
      <c r="L152" s="14" t="s">
        <v>20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>
      <c r="A154" t="s">
        <v>1</v>
      </c>
      <c r="F154" t="s">
        <v>2</v>
      </c>
      <c r="H154" t="s">
        <v>3</v>
      </c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1984</v>
      </c>
      <c r="B156" s="5">
        <v>1</v>
      </c>
      <c r="C156" s="6"/>
      <c r="D156" s="6"/>
      <c r="E156" s="6"/>
      <c r="F156" s="6"/>
      <c r="G156" s="6">
        <v>203.66</v>
      </c>
      <c r="H156" s="6">
        <v>623.19000000000005</v>
      </c>
      <c r="I156" s="6">
        <v>299.95</v>
      </c>
      <c r="J156" s="6">
        <v>75.349999999999994</v>
      </c>
      <c r="K156" s="6">
        <v>48.14</v>
      </c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231.65</v>
      </c>
      <c r="H157" s="6">
        <v>631.77</v>
      </c>
      <c r="I157" s="6">
        <v>305</v>
      </c>
      <c r="J157" s="6">
        <v>74.739999999999995</v>
      </c>
      <c r="K157" s="6">
        <v>35.549999999999997</v>
      </c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273.55</v>
      </c>
      <c r="H158" s="6">
        <v>631.73</v>
      </c>
      <c r="I158" s="6">
        <v>306.61</v>
      </c>
      <c r="J158" s="6">
        <v>74.349999999999994</v>
      </c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337.22</v>
      </c>
      <c r="H159" s="6">
        <v>632.05999999999995</v>
      </c>
      <c r="I159" s="6">
        <v>289.89</v>
      </c>
      <c r="J159" s="6">
        <v>72.31</v>
      </c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84.97</v>
      </c>
      <c r="G160" s="6">
        <v>389.43</v>
      </c>
      <c r="H160" s="6">
        <v>637.32000000000005</v>
      </c>
      <c r="I160" s="6">
        <v>280.52</v>
      </c>
      <c r="J160" s="6">
        <v>89.85</v>
      </c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130.47</v>
      </c>
      <c r="G161" s="6">
        <v>400.22</v>
      </c>
      <c r="H161" s="6">
        <v>639.51</v>
      </c>
      <c r="I161" s="6">
        <v>262.14</v>
      </c>
      <c r="J161" s="6">
        <v>107.71</v>
      </c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133.69</v>
      </c>
      <c r="G162" s="6">
        <v>402.98</v>
      </c>
      <c r="H162" s="6">
        <v>619.83000000000004</v>
      </c>
      <c r="I162" s="6">
        <v>240.66</v>
      </c>
      <c r="J162" s="6">
        <v>106.6</v>
      </c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134.72</v>
      </c>
      <c r="G163" s="6">
        <v>409.27</v>
      </c>
      <c r="H163" s="6">
        <v>615.25</v>
      </c>
      <c r="I163" s="6">
        <v>211.63</v>
      </c>
      <c r="J163" s="6">
        <v>99.14</v>
      </c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136.57</v>
      </c>
      <c r="G164" s="6">
        <v>412.74</v>
      </c>
      <c r="H164" s="6">
        <v>620.13</v>
      </c>
      <c r="I164" s="6">
        <v>200.37</v>
      </c>
      <c r="J164" s="6">
        <v>95.4</v>
      </c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136.31</v>
      </c>
      <c r="G165" s="6">
        <v>412.74</v>
      </c>
      <c r="H165" s="6">
        <v>616.62</v>
      </c>
      <c r="I165" s="6">
        <v>170.75</v>
      </c>
      <c r="J165" s="6">
        <v>100.24</v>
      </c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134.08000000000001</v>
      </c>
      <c r="G166" s="6">
        <v>431.51</v>
      </c>
      <c r="H166" s="6">
        <v>607.98</v>
      </c>
      <c r="I166" s="6">
        <v>144.30000000000001</v>
      </c>
      <c r="J166" s="6">
        <v>101.43</v>
      </c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132.85</v>
      </c>
      <c r="G167" s="6">
        <v>464.19</v>
      </c>
      <c r="H167" s="6">
        <v>609.87</v>
      </c>
      <c r="I167" s="6">
        <v>116.54</v>
      </c>
      <c r="J167" s="6">
        <v>98.41</v>
      </c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138.46</v>
      </c>
      <c r="G168" s="6">
        <v>465.32</v>
      </c>
      <c r="H168" s="6">
        <v>616.87</v>
      </c>
      <c r="I168" s="6">
        <v>108.14</v>
      </c>
      <c r="J168" s="6">
        <v>97.65</v>
      </c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115.7</v>
      </c>
      <c r="G169" s="6">
        <v>460.61</v>
      </c>
      <c r="H169" s="6">
        <v>587.20000000000005</v>
      </c>
      <c r="I169" s="6">
        <v>97.86</v>
      </c>
      <c r="J169" s="6">
        <v>97.15</v>
      </c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104.52</v>
      </c>
      <c r="G170" s="6">
        <v>461.13</v>
      </c>
      <c r="H170" s="6">
        <v>579.46</v>
      </c>
      <c r="I170" s="6">
        <v>91.09</v>
      </c>
      <c r="J170" s="6">
        <v>113.05</v>
      </c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105.78</v>
      </c>
      <c r="G171" s="6">
        <v>478.8</v>
      </c>
      <c r="H171" s="6">
        <v>549.35</v>
      </c>
      <c r="I171" s="6">
        <v>88.94</v>
      </c>
      <c r="J171" s="6">
        <v>136.47999999999999</v>
      </c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105.18</v>
      </c>
      <c r="G172" s="6">
        <v>486.77</v>
      </c>
      <c r="H172" s="6">
        <v>524.51</v>
      </c>
      <c r="I172" s="6">
        <v>88</v>
      </c>
      <c r="J172" s="6">
        <v>144.16</v>
      </c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104.52</v>
      </c>
      <c r="G173" s="6">
        <v>484.73</v>
      </c>
      <c r="H173" s="6">
        <v>512.12</v>
      </c>
      <c r="I173" s="6">
        <v>88</v>
      </c>
      <c r="J173" s="6">
        <v>141.58000000000001</v>
      </c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103.4</v>
      </c>
      <c r="G174" s="6">
        <v>492.45</v>
      </c>
      <c r="H174" s="6">
        <v>517.37</v>
      </c>
      <c r="I174" s="6">
        <v>86.5</v>
      </c>
      <c r="J174" s="6">
        <v>130.72999999999999</v>
      </c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103.19</v>
      </c>
      <c r="G175" s="6">
        <v>507.35</v>
      </c>
      <c r="H175" s="6">
        <v>528.16</v>
      </c>
      <c r="I175" s="6">
        <v>83.97</v>
      </c>
      <c r="J175" s="6">
        <v>124.23</v>
      </c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104.72</v>
      </c>
      <c r="G176" s="6">
        <v>521.66999999999996</v>
      </c>
      <c r="H176" s="6">
        <v>499.52</v>
      </c>
      <c r="I176" s="6">
        <v>73.17</v>
      </c>
      <c r="J176" s="6">
        <v>122.96</v>
      </c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105.18</v>
      </c>
      <c r="G177" s="6">
        <v>524.29999999999995</v>
      </c>
      <c r="H177" s="6">
        <v>446.44</v>
      </c>
      <c r="I177" s="6">
        <v>62.74</v>
      </c>
      <c r="J177" s="6">
        <v>116.25</v>
      </c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105.18</v>
      </c>
      <c r="G178" s="6">
        <v>541.14</v>
      </c>
      <c r="H178" s="6">
        <v>411</v>
      </c>
      <c r="I178" s="6">
        <v>61.98</v>
      </c>
      <c r="J178" s="6">
        <v>113.13</v>
      </c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105.83</v>
      </c>
      <c r="G179" s="6">
        <v>539.72</v>
      </c>
      <c r="H179" s="6">
        <v>309.8</v>
      </c>
      <c r="I179" s="6">
        <v>63.62</v>
      </c>
      <c r="J179" s="6">
        <v>112.29</v>
      </c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117.77</v>
      </c>
      <c r="G180" s="6">
        <v>554.78</v>
      </c>
      <c r="H180" s="6">
        <v>274.39999999999998</v>
      </c>
      <c r="I180" s="6">
        <v>62.67</v>
      </c>
      <c r="J180" s="6">
        <v>112.2</v>
      </c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134.15</v>
      </c>
      <c r="G181" s="6">
        <v>539.88</v>
      </c>
      <c r="H181" s="6">
        <v>277.04000000000002</v>
      </c>
      <c r="I181" s="6">
        <v>61.6</v>
      </c>
      <c r="J181" s="6">
        <v>118.16</v>
      </c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133.11000000000001</v>
      </c>
      <c r="G182" s="6">
        <v>550.16999999999996</v>
      </c>
      <c r="H182" s="6">
        <v>282.76</v>
      </c>
      <c r="I182" s="6">
        <v>69.61</v>
      </c>
      <c r="J182" s="6">
        <v>121.68</v>
      </c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148.03</v>
      </c>
      <c r="G183" s="6">
        <v>614.65</v>
      </c>
      <c r="H183" s="6">
        <v>281.92</v>
      </c>
      <c r="I183" s="6">
        <v>77.86</v>
      </c>
      <c r="J183" s="6">
        <v>118.21</v>
      </c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155.24</v>
      </c>
      <c r="G184" s="6">
        <v>633.41</v>
      </c>
      <c r="H184" s="6">
        <v>285.13</v>
      </c>
      <c r="I184" s="6">
        <v>76.88</v>
      </c>
      <c r="J184" s="6">
        <v>109.18</v>
      </c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188.19</v>
      </c>
      <c r="G185" s="6">
        <v>628.84</v>
      </c>
      <c r="H185" s="6">
        <v>300.45</v>
      </c>
      <c r="I185" s="6">
        <v>76.12</v>
      </c>
      <c r="J185" s="6">
        <v>103.35</v>
      </c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617.72</v>
      </c>
      <c r="H186" s="7">
        <v>299.81</v>
      </c>
      <c r="I186" s="9" t="s">
        <v>16</v>
      </c>
      <c r="J186" s="10">
        <v>71.790000000000006</v>
      </c>
      <c r="K186" s="10"/>
      <c r="L186" s="5"/>
      <c r="M186" s="2"/>
    </row>
    <row r="187" spans="1:13" ht="15.75">
      <c r="A187" s="2" t="s">
        <v>17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0</v>
      </c>
      <c r="F187" s="11">
        <f t="shared" si="8"/>
        <v>3201.8100000000009</v>
      </c>
      <c r="G187" s="11">
        <f t="shared" si="8"/>
        <v>14472.599999999995</v>
      </c>
      <c r="H187" s="11">
        <f t="shared" si="8"/>
        <v>15568.570000000003</v>
      </c>
      <c r="I187" s="11">
        <f t="shared" si="8"/>
        <v>4247.1099999999997</v>
      </c>
      <c r="J187" s="11">
        <f t="shared" si="8"/>
        <v>3299.7599999999993</v>
      </c>
      <c r="K187" s="11">
        <f t="shared" si="8"/>
        <v>83.69</v>
      </c>
      <c r="L187" s="11">
        <f t="shared" si="8"/>
        <v>0</v>
      </c>
      <c r="M187" s="2"/>
    </row>
    <row r="188" spans="1:13" ht="15.75">
      <c r="A188" s="2" t="s">
        <v>18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0</v>
      </c>
      <c r="F188" s="12">
        <f t="shared" si="9"/>
        <v>6350.790135000002</v>
      </c>
      <c r="G188" s="12">
        <f t="shared" si="9"/>
        <v>28706.402099999992</v>
      </c>
      <c r="H188" s="12">
        <f t="shared" si="9"/>
        <v>30880.258595000007</v>
      </c>
      <c r="I188" s="12">
        <f t="shared" si="9"/>
        <v>8424.1426849999989</v>
      </c>
      <c r="J188" s="12">
        <f t="shared" si="9"/>
        <v>6545.0739599999988</v>
      </c>
      <c r="K188" s="12">
        <f t="shared" si="9"/>
        <v>165.99911499999999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19</v>
      </c>
      <c r="J189" s="11"/>
      <c r="K189" s="13">
        <f>COUNTA(C156:L186)-4</f>
        <v>150</v>
      </c>
      <c r="L189" s="11" t="s">
        <v>20</v>
      </c>
      <c r="M189" s="2"/>
    </row>
    <row r="190" spans="1:13" ht="16.5" thickBot="1">
      <c r="A190" s="14">
        <v>1984</v>
      </c>
      <c r="B190" s="14" t="s">
        <v>21</v>
      </c>
      <c r="C190" s="14"/>
      <c r="D190" s="15">
        <f>SUM(C187:K187)</f>
        <v>40873.54</v>
      </c>
      <c r="E190" s="16" t="s">
        <v>17</v>
      </c>
      <c r="F190" s="16"/>
      <c r="G190" s="15">
        <f>D190*1.9835-1</f>
        <v>81071.666590000008</v>
      </c>
      <c r="H190" s="16" t="s">
        <v>22</v>
      </c>
      <c r="I190" s="14" t="s">
        <v>23</v>
      </c>
      <c r="J190" s="14"/>
      <c r="K190" s="17">
        <v>150</v>
      </c>
      <c r="L190" s="14" t="s">
        <v>20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>
      <c r="A192" t="s">
        <v>1</v>
      </c>
      <c r="F192" t="s">
        <v>2</v>
      </c>
      <c r="H192" t="s">
        <v>3</v>
      </c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1985</v>
      </c>
      <c r="B194" s="5">
        <v>1</v>
      </c>
      <c r="C194" s="6"/>
      <c r="D194" s="6"/>
      <c r="E194" s="6"/>
      <c r="F194" s="6">
        <v>90.68</v>
      </c>
      <c r="G194" s="6">
        <v>379.72</v>
      </c>
      <c r="H194" s="6">
        <v>258.05</v>
      </c>
      <c r="I194" s="6">
        <v>151.81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>
        <v>90.26</v>
      </c>
      <c r="G195" s="6">
        <v>396.39</v>
      </c>
      <c r="H195" s="6">
        <v>152.94</v>
      </c>
      <c r="I195" s="6">
        <v>151.81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>
        <v>89.94</v>
      </c>
      <c r="G196" s="6">
        <v>376.53</v>
      </c>
      <c r="H196" s="6">
        <v>154.31</v>
      </c>
      <c r="I196" s="6">
        <v>151.81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>
        <v>90.19</v>
      </c>
      <c r="G197" s="6">
        <v>374.25</v>
      </c>
      <c r="H197" s="6">
        <v>150.74</v>
      </c>
      <c r="I197" s="6">
        <v>139.85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>
        <v>90.35</v>
      </c>
      <c r="G198" s="6">
        <v>374.96</v>
      </c>
      <c r="H198" s="6">
        <v>80.42</v>
      </c>
      <c r="I198" s="6">
        <v>116.32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>
        <v>90.19</v>
      </c>
      <c r="G199" s="6">
        <v>374.93</v>
      </c>
      <c r="H199" s="6">
        <v>50.48</v>
      </c>
      <c r="I199" s="6">
        <v>107.15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>
        <v>90.84</v>
      </c>
      <c r="G200" s="6">
        <v>376.46</v>
      </c>
      <c r="H200" s="6">
        <v>50.53</v>
      </c>
      <c r="I200" s="6">
        <v>105.47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>
        <v>92.73</v>
      </c>
      <c r="G201" s="6">
        <v>376.75</v>
      </c>
      <c r="H201" s="6">
        <v>67.010000000000005</v>
      </c>
      <c r="I201" s="6">
        <v>103.57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>
        <v>92.1</v>
      </c>
      <c r="G202" s="6">
        <v>372.7</v>
      </c>
      <c r="H202" s="6">
        <v>75.09</v>
      </c>
      <c r="I202" s="6">
        <v>89.87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>
        <v>116.63</v>
      </c>
      <c r="G203" s="6">
        <v>381.06</v>
      </c>
      <c r="H203" s="6">
        <v>79.319999999999993</v>
      </c>
      <c r="I203" s="6">
        <v>70.12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>
        <v>128.76</v>
      </c>
      <c r="G204" s="6">
        <v>387.93</v>
      </c>
      <c r="H204" s="6">
        <v>78.72</v>
      </c>
      <c r="I204" s="6">
        <v>49.66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>
        <v>128.97999999999999</v>
      </c>
      <c r="G205" s="6">
        <v>410.37</v>
      </c>
      <c r="H205" s="6">
        <v>97.73</v>
      </c>
      <c r="I205" s="6">
        <v>13.79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>
        <v>128.91</v>
      </c>
      <c r="G206" s="6">
        <v>438.28</v>
      </c>
      <c r="H206" s="6">
        <v>118.1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>
        <v>115.78</v>
      </c>
      <c r="G207" s="6">
        <v>449.05</v>
      </c>
      <c r="H207" s="6">
        <v>129.78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>
        <v>111.98</v>
      </c>
      <c r="G208" s="6">
        <v>513.85</v>
      </c>
      <c r="H208" s="6">
        <v>131.22999999999999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>
        <v>111.06</v>
      </c>
      <c r="G209" s="6">
        <v>561.16999999999996</v>
      </c>
      <c r="H209" s="6">
        <v>132.1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>
        <v>133.46</v>
      </c>
      <c r="G210" s="6">
        <v>583.99</v>
      </c>
      <c r="H210" s="6">
        <v>161.55000000000001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>
        <v>144.18</v>
      </c>
      <c r="G211" s="6">
        <v>588.55999999999995</v>
      </c>
      <c r="H211" s="6">
        <v>175.39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>
        <v>125.54</v>
      </c>
      <c r="G212" s="6">
        <v>587.97</v>
      </c>
      <c r="H212" s="6">
        <v>208.94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>
        <v>94.43</v>
      </c>
      <c r="F213" s="6">
        <v>153.18</v>
      </c>
      <c r="G213" s="6">
        <v>596.20000000000005</v>
      </c>
      <c r="H213" s="6">
        <v>241.72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>
        <v>144.75</v>
      </c>
      <c r="F214" s="6">
        <v>177.95</v>
      </c>
      <c r="G214" s="6">
        <v>548.55999999999995</v>
      </c>
      <c r="H214" s="6">
        <v>263.64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>
        <v>143.93</v>
      </c>
      <c r="F215" s="6">
        <v>204.46</v>
      </c>
      <c r="G215" s="6">
        <v>457.79</v>
      </c>
      <c r="H215" s="6">
        <v>276.58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>
        <v>134.51</v>
      </c>
      <c r="F216" s="6">
        <v>211.23</v>
      </c>
      <c r="G216" s="6">
        <v>347.42</v>
      </c>
      <c r="H216" s="6">
        <v>259.5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>
        <v>130.19999999999999</v>
      </c>
      <c r="F217" s="6">
        <v>221.85</v>
      </c>
      <c r="G217" s="6">
        <v>314.42</v>
      </c>
      <c r="H217" s="6">
        <v>239.3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>
        <v>122.63</v>
      </c>
      <c r="F218" s="6">
        <v>225.69</v>
      </c>
      <c r="G218" s="6">
        <v>318.93</v>
      </c>
      <c r="H218" s="6">
        <v>234.54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>
        <v>122.23</v>
      </c>
      <c r="F219" s="6">
        <v>263.38</v>
      </c>
      <c r="G219" s="6">
        <v>316.66000000000003</v>
      </c>
      <c r="H219" s="6">
        <v>233.33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>
        <v>122.56</v>
      </c>
      <c r="F220" s="6">
        <v>333.42</v>
      </c>
      <c r="G220" s="6">
        <v>316.52</v>
      </c>
      <c r="H220" s="6">
        <v>226.28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>
        <v>104.53</v>
      </c>
      <c r="F221" s="6">
        <v>363.67</v>
      </c>
      <c r="G221" s="6">
        <v>319.45999999999998</v>
      </c>
      <c r="H221" s="6">
        <v>224.55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>
        <v>97.2</v>
      </c>
      <c r="F222" s="6">
        <v>376.3</v>
      </c>
      <c r="G222" s="6">
        <v>335.88</v>
      </c>
      <c r="H222" s="6">
        <v>213.63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>
        <v>97.28</v>
      </c>
      <c r="F223" s="6">
        <v>381.68</v>
      </c>
      <c r="G223" s="6">
        <v>347.68</v>
      </c>
      <c r="H223" s="6">
        <v>207.15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>
        <v>91.1</v>
      </c>
      <c r="F224" s="8" t="s">
        <v>16</v>
      </c>
      <c r="G224" s="6">
        <v>285.88</v>
      </c>
      <c r="H224" s="7">
        <v>167.44</v>
      </c>
      <c r="I224" s="9" t="s">
        <v>16</v>
      </c>
      <c r="J224" s="10"/>
      <c r="K224" s="9" t="s">
        <v>16</v>
      </c>
      <c r="L224" s="5"/>
      <c r="M224" s="2"/>
    </row>
    <row r="225" spans="1:13" ht="15.75">
      <c r="A225" s="2" t="s">
        <v>17</v>
      </c>
      <c r="B225" s="2"/>
      <c r="C225" s="11">
        <f t="shared" ref="C225:L225" si="10">SUM(C194:C224)</f>
        <v>0</v>
      </c>
      <c r="D225" s="11">
        <f t="shared" si="10"/>
        <v>0</v>
      </c>
      <c r="E225" s="11">
        <f t="shared" si="10"/>
        <v>1405.35</v>
      </c>
      <c r="F225" s="11">
        <f t="shared" si="10"/>
        <v>4975.3700000000008</v>
      </c>
      <c r="G225" s="11">
        <f t="shared" si="10"/>
        <v>12810.319999999998</v>
      </c>
      <c r="H225" s="11">
        <f t="shared" si="10"/>
        <v>5140.0899999999992</v>
      </c>
      <c r="I225" s="11">
        <f t="shared" si="10"/>
        <v>1251.2299999999998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18</v>
      </c>
      <c r="B226" s="2"/>
      <c r="C226" s="12">
        <f t="shared" ref="C226:L226" si="11">C225*1.9835</f>
        <v>0</v>
      </c>
      <c r="D226" s="12">
        <f t="shared" si="11"/>
        <v>0</v>
      </c>
      <c r="E226" s="12">
        <f t="shared" si="11"/>
        <v>2787.5117249999998</v>
      </c>
      <c r="F226" s="12">
        <f t="shared" si="11"/>
        <v>9868.6463950000016</v>
      </c>
      <c r="G226" s="12">
        <f t="shared" si="11"/>
        <v>25409.269719999997</v>
      </c>
      <c r="H226" s="12">
        <f t="shared" si="11"/>
        <v>10195.368514999998</v>
      </c>
      <c r="I226" s="12">
        <f t="shared" si="11"/>
        <v>2481.8147049999998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19</v>
      </c>
      <c r="J227" s="11"/>
      <c r="K227" s="13">
        <f>COUNTA(C194:L224)-4</f>
        <v>116</v>
      </c>
      <c r="L227" s="11" t="s">
        <v>20</v>
      </c>
      <c r="M227" s="2"/>
    </row>
    <row r="228" spans="1:13" ht="16.5" thickBot="1">
      <c r="A228" s="14">
        <v>1985</v>
      </c>
      <c r="B228" s="14" t="s">
        <v>21</v>
      </c>
      <c r="C228" s="14"/>
      <c r="D228" s="15">
        <f>SUM(C225:I225)</f>
        <v>25582.36</v>
      </c>
      <c r="E228" s="16" t="s">
        <v>17</v>
      </c>
      <c r="F228" s="16"/>
      <c r="G228" s="15">
        <f>D228*1.9835-1</f>
        <v>50741.611060000003</v>
      </c>
      <c r="H228" s="16" t="s">
        <v>22</v>
      </c>
      <c r="I228" s="14" t="s">
        <v>23</v>
      </c>
      <c r="J228" s="14"/>
      <c r="K228" s="17">
        <v>116</v>
      </c>
      <c r="L228" s="14" t="s">
        <v>20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>
      <c r="A230" t="s">
        <v>1</v>
      </c>
      <c r="F230" t="s">
        <v>2</v>
      </c>
      <c r="H230" t="s">
        <v>3</v>
      </c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1986</v>
      </c>
      <c r="B232" s="5">
        <v>1</v>
      </c>
      <c r="C232" s="6"/>
      <c r="D232" s="6"/>
      <c r="E232" s="6"/>
      <c r="F232" s="6"/>
      <c r="G232" s="6">
        <v>493.31</v>
      </c>
      <c r="H232" s="6">
        <v>665.09</v>
      </c>
      <c r="I232" s="6">
        <v>106.49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>
        <v>26.98</v>
      </c>
      <c r="G233" s="6">
        <v>442.55</v>
      </c>
      <c r="H233" s="6">
        <v>687.58</v>
      </c>
      <c r="I233" s="6">
        <v>40.86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>
        <v>56.85</v>
      </c>
      <c r="G234" s="6">
        <v>425.59</v>
      </c>
      <c r="H234" s="6">
        <v>662.04</v>
      </c>
      <c r="I234" s="6"/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>
        <v>62.2</v>
      </c>
      <c r="G235" s="6">
        <v>430.7</v>
      </c>
      <c r="H235" s="6">
        <v>666.86</v>
      </c>
      <c r="I235" s="6"/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>
        <v>83.06</v>
      </c>
      <c r="G236" s="6">
        <v>420.27</v>
      </c>
      <c r="H236" s="6">
        <v>655.99</v>
      </c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>
        <v>92.07</v>
      </c>
      <c r="G237" s="6">
        <v>421.17</v>
      </c>
      <c r="H237" s="6">
        <v>566.69000000000005</v>
      </c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>
        <v>98.61</v>
      </c>
      <c r="G238" s="6">
        <v>407.36</v>
      </c>
      <c r="H238" s="6">
        <v>527.77</v>
      </c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>
        <v>102.64</v>
      </c>
      <c r="G239" s="6">
        <v>362.01</v>
      </c>
      <c r="H239" s="6">
        <v>410.54</v>
      </c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>
        <v>165.32</v>
      </c>
      <c r="G240" s="6">
        <v>341.83</v>
      </c>
      <c r="H240" s="6">
        <v>357.35</v>
      </c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>
        <v>164.8</v>
      </c>
      <c r="G241" s="6">
        <v>346.07</v>
      </c>
      <c r="H241" s="6">
        <v>349.27</v>
      </c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>
        <v>147.19</v>
      </c>
      <c r="G242" s="6">
        <v>351.76</v>
      </c>
      <c r="H242" s="6">
        <v>348.01</v>
      </c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>
        <v>159.13999999999999</v>
      </c>
      <c r="G243" s="6">
        <v>349.52</v>
      </c>
      <c r="H243" s="6">
        <v>276.14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>
        <v>165.47</v>
      </c>
      <c r="G244" s="6">
        <v>350.75</v>
      </c>
      <c r="H244" s="6">
        <v>214.89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>
        <v>164.01</v>
      </c>
      <c r="G245" s="6">
        <v>356.48</v>
      </c>
      <c r="H245" s="6">
        <v>199.56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>
        <v>163.97</v>
      </c>
      <c r="G246" s="6">
        <v>358</v>
      </c>
      <c r="H246" s="6">
        <v>198.46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>
        <v>200.85</v>
      </c>
      <c r="G247" s="6">
        <v>335.07</v>
      </c>
      <c r="H247" s="6">
        <v>199.48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244</v>
      </c>
      <c r="G248" s="6">
        <v>324.02999999999997</v>
      </c>
      <c r="H248" s="6">
        <v>203.67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278.91000000000003</v>
      </c>
      <c r="G249" s="6">
        <v>347.6</v>
      </c>
      <c r="H249" s="6">
        <v>204.1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335.07</v>
      </c>
      <c r="G250" s="6">
        <v>418.03</v>
      </c>
      <c r="H250" s="6">
        <v>200.94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381.54</v>
      </c>
      <c r="G251" s="6">
        <v>440.33</v>
      </c>
      <c r="H251" s="6">
        <v>200.38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392.98</v>
      </c>
      <c r="G252" s="6">
        <v>486.54</v>
      </c>
      <c r="H252" s="6">
        <v>199.99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391.36</v>
      </c>
      <c r="G253" s="6">
        <v>521.15</v>
      </c>
      <c r="H253" s="6">
        <v>167.91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400.27</v>
      </c>
      <c r="G254" s="6">
        <v>569.37</v>
      </c>
      <c r="H254" s="6">
        <v>153.77000000000001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395.26</v>
      </c>
      <c r="G255" s="6">
        <v>582.87</v>
      </c>
      <c r="H255" s="6">
        <v>153.77000000000001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>
        <v>398.61</v>
      </c>
      <c r="G256" s="6">
        <v>578.23</v>
      </c>
      <c r="H256" s="6">
        <v>153.77000000000001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426.8</v>
      </c>
      <c r="G257" s="6">
        <v>585.49</v>
      </c>
      <c r="H257" s="6">
        <v>154.99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456.87</v>
      </c>
      <c r="G258" s="6">
        <v>576.16999999999996</v>
      </c>
      <c r="H258" s="6">
        <v>126.73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462.94</v>
      </c>
      <c r="G259" s="6">
        <v>579.83000000000004</v>
      </c>
      <c r="H259" s="6">
        <v>106.77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463.16</v>
      </c>
      <c r="G260" s="6">
        <v>609.38</v>
      </c>
      <c r="H260" s="6">
        <v>106.49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483.43</v>
      </c>
      <c r="G261" s="6">
        <v>647.41999999999996</v>
      </c>
      <c r="H261" s="6">
        <v>107.13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>
        <v>669.78</v>
      </c>
      <c r="H262" s="7">
        <v>107.13</v>
      </c>
      <c r="I262" s="9" t="s">
        <v>16</v>
      </c>
      <c r="J262" s="10"/>
      <c r="K262" s="9" t="s">
        <v>16</v>
      </c>
      <c r="L262" s="5"/>
      <c r="M262" s="2"/>
    </row>
    <row r="263" spans="1:13" ht="15.75">
      <c r="A263" s="2" t="s">
        <v>17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0</v>
      </c>
      <c r="F263" s="11">
        <f t="shared" si="12"/>
        <v>7364.36</v>
      </c>
      <c r="G263" s="11">
        <f t="shared" si="12"/>
        <v>14128.66</v>
      </c>
      <c r="H263" s="11">
        <f t="shared" si="12"/>
        <v>9333.26</v>
      </c>
      <c r="I263" s="11">
        <f t="shared" si="12"/>
        <v>147.35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18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0</v>
      </c>
      <c r="F264" s="12">
        <f t="shared" si="13"/>
        <v>14607.208059999999</v>
      </c>
      <c r="G264" s="12">
        <f t="shared" si="13"/>
        <v>28024.197110000001</v>
      </c>
      <c r="H264" s="12">
        <f t="shared" si="13"/>
        <v>18512.521210000003</v>
      </c>
      <c r="I264" s="12">
        <f t="shared" si="13"/>
        <v>292.26872500000002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19</v>
      </c>
      <c r="J265" s="11"/>
      <c r="K265" s="13">
        <f>COUNTA(C232:L262)-4</f>
        <v>93</v>
      </c>
      <c r="L265" s="11" t="s">
        <v>20</v>
      </c>
      <c r="M265" s="2"/>
    </row>
    <row r="266" spans="1:13" ht="16.5" thickBot="1">
      <c r="A266" s="14">
        <v>1986</v>
      </c>
      <c r="B266" s="14" t="s">
        <v>21</v>
      </c>
      <c r="C266" s="14"/>
      <c r="D266" s="15">
        <f>SUM(C263:I263)</f>
        <v>30973.629999999997</v>
      </c>
      <c r="E266" s="16" t="s">
        <v>17</v>
      </c>
      <c r="F266" s="16"/>
      <c r="G266" s="15">
        <f>D266*1.9835-1</f>
        <v>61435.195104999999</v>
      </c>
      <c r="H266" s="16" t="s">
        <v>22</v>
      </c>
      <c r="I266" s="14" t="s">
        <v>23</v>
      </c>
      <c r="J266" s="14"/>
      <c r="K266" s="17">
        <v>93</v>
      </c>
      <c r="L266" s="14" t="s">
        <v>20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>
      <c r="A268" t="s">
        <v>1</v>
      </c>
      <c r="F268" t="s">
        <v>2</v>
      </c>
      <c r="H268" t="s">
        <v>3</v>
      </c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1987</v>
      </c>
      <c r="B270" s="5">
        <v>1</v>
      </c>
      <c r="C270" s="6"/>
      <c r="D270" s="6"/>
      <c r="E270" s="6"/>
      <c r="F270" s="6">
        <v>68.150000000000006</v>
      </c>
      <c r="G270" s="6">
        <v>107.62</v>
      </c>
      <c r="H270" s="6">
        <v>393.57</v>
      </c>
      <c r="I270" s="6">
        <v>83.05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>
        <v>68.319999999999993</v>
      </c>
      <c r="G271" s="6">
        <v>124.27</v>
      </c>
      <c r="H271" s="6">
        <v>394.82</v>
      </c>
      <c r="I271" s="6">
        <v>82.81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>
        <v>68.319999999999993</v>
      </c>
      <c r="G272" s="6">
        <v>130.77000000000001</v>
      </c>
      <c r="H272" s="6">
        <v>411.33</v>
      </c>
      <c r="I272" s="6">
        <v>83.15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>
        <v>67.36</v>
      </c>
      <c r="G273" s="6">
        <v>210.05</v>
      </c>
      <c r="H273" s="6">
        <v>417.95</v>
      </c>
      <c r="I273" s="6">
        <v>83.15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>
        <v>67.94</v>
      </c>
      <c r="G274" s="6">
        <v>241.98</v>
      </c>
      <c r="H274" s="6">
        <v>421.92</v>
      </c>
      <c r="I274" s="6">
        <v>82.57</v>
      </c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>
        <v>68.319999999999993</v>
      </c>
      <c r="G275" s="6">
        <v>314.33999999999997</v>
      </c>
      <c r="H275" s="6">
        <v>421.08</v>
      </c>
      <c r="I275" s="6">
        <v>82.57</v>
      </c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>
        <v>68.319999999999993</v>
      </c>
      <c r="G276" s="6">
        <v>346.08</v>
      </c>
      <c r="H276" s="6">
        <v>368.94</v>
      </c>
      <c r="I276" s="6">
        <v>83.15</v>
      </c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>
        <v>89.85</v>
      </c>
      <c r="G277" s="6">
        <v>357.1</v>
      </c>
      <c r="H277" s="6">
        <v>338.17</v>
      </c>
      <c r="I277" s="6">
        <v>83.15</v>
      </c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>
        <v>106.78</v>
      </c>
      <c r="G278" s="6">
        <v>391.96</v>
      </c>
      <c r="H278" s="6">
        <v>329.53</v>
      </c>
      <c r="I278" s="6">
        <v>55.38</v>
      </c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>
        <v>107.65</v>
      </c>
      <c r="G279" s="6">
        <v>372.16</v>
      </c>
      <c r="H279" s="6">
        <v>251.71</v>
      </c>
      <c r="I279" s="6">
        <v>11.81</v>
      </c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>
        <v>22.6</v>
      </c>
      <c r="F280" s="6">
        <v>108.34</v>
      </c>
      <c r="G280" s="6">
        <v>353.12</v>
      </c>
      <c r="H280" s="6">
        <v>216.58</v>
      </c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>
        <v>59.67</v>
      </c>
      <c r="F281" s="6">
        <v>107.93</v>
      </c>
      <c r="G281" s="6">
        <v>354.42</v>
      </c>
      <c r="H281" s="6">
        <v>221.08</v>
      </c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>
        <v>73.8</v>
      </c>
      <c r="F282" s="6">
        <v>107.99</v>
      </c>
      <c r="G282" s="6">
        <v>354.42</v>
      </c>
      <c r="H282" s="6">
        <v>222.16</v>
      </c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>
        <v>69.44</v>
      </c>
      <c r="F283" s="6">
        <v>107.27</v>
      </c>
      <c r="G283" s="6">
        <v>354.42</v>
      </c>
      <c r="H283" s="6">
        <v>221.1</v>
      </c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>
        <v>69.44</v>
      </c>
      <c r="F284" s="6">
        <v>122.06</v>
      </c>
      <c r="G284" s="6">
        <v>352.56</v>
      </c>
      <c r="H284" s="6">
        <v>219.43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>
        <v>69.44</v>
      </c>
      <c r="F285" s="6">
        <v>130.6</v>
      </c>
      <c r="G285" s="6">
        <v>354.13</v>
      </c>
      <c r="H285" s="6">
        <v>218.18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>
        <v>69.44</v>
      </c>
      <c r="F286" s="6">
        <v>183.12</v>
      </c>
      <c r="G286" s="6">
        <v>352.69</v>
      </c>
      <c r="H286" s="6">
        <v>218.18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>
        <v>69.44</v>
      </c>
      <c r="F287" s="6">
        <v>282.14999999999998</v>
      </c>
      <c r="G287" s="6">
        <v>372.01</v>
      </c>
      <c r="H287" s="6">
        <v>218.18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>
        <v>69.44</v>
      </c>
      <c r="F288" s="6">
        <v>372.77</v>
      </c>
      <c r="G288" s="6">
        <v>366.05</v>
      </c>
      <c r="H288" s="6">
        <v>217.78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>
        <v>69.44</v>
      </c>
      <c r="F289" s="6">
        <v>399.17</v>
      </c>
      <c r="G289" s="6">
        <v>367.49</v>
      </c>
      <c r="H289" s="6">
        <v>216.65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>
        <v>62.95</v>
      </c>
      <c r="F290" s="6">
        <v>399.32</v>
      </c>
      <c r="G290" s="6">
        <v>355.05</v>
      </c>
      <c r="H290" s="6">
        <v>218.18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>
        <v>55.06</v>
      </c>
      <c r="F291" s="6">
        <v>399.32</v>
      </c>
      <c r="G291" s="6">
        <v>365.03</v>
      </c>
      <c r="H291" s="6">
        <v>220.26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>
        <v>54.37</v>
      </c>
      <c r="F292" s="6">
        <v>398.88</v>
      </c>
      <c r="G292" s="6">
        <v>378.34</v>
      </c>
      <c r="H292" s="6">
        <v>221.37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>
        <v>54.37</v>
      </c>
      <c r="F293" s="6">
        <v>399.32</v>
      </c>
      <c r="G293" s="6">
        <v>378.34</v>
      </c>
      <c r="H293" s="6">
        <v>208.29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>
        <v>54.37</v>
      </c>
      <c r="F294" s="6">
        <v>395.65</v>
      </c>
      <c r="G294" s="6">
        <v>378.34</v>
      </c>
      <c r="H294" s="6">
        <v>171.55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>
        <v>59.75</v>
      </c>
      <c r="F295" s="6">
        <v>399.81</v>
      </c>
      <c r="G295" s="6">
        <v>380.14</v>
      </c>
      <c r="H295" s="6">
        <v>145.46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>
        <v>66</v>
      </c>
      <c r="F296" s="6">
        <v>384.39</v>
      </c>
      <c r="G296" s="6">
        <v>379.11</v>
      </c>
      <c r="H296" s="6">
        <v>117.56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>
        <v>66</v>
      </c>
      <c r="F297" s="6">
        <v>360.98</v>
      </c>
      <c r="G297" s="6">
        <v>379.44</v>
      </c>
      <c r="H297" s="6">
        <v>88.29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>
        <v>66.58</v>
      </c>
      <c r="F298" s="6">
        <v>271.79000000000002</v>
      </c>
      <c r="G298" s="6">
        <v>383.51</v>
      </c>
      <c r="H298" s="6">
        <v>83.08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>
        <v>67.17</v>
      </c>
      <c r="F299" s="6">
        <v>149.21</v>
      </c>
      <c r="G299" s="6">
        <v>389.35</v>
      </c>
      <c r="H299" s="6">
        <v>81.99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>
        <v>67.17</v>
      </c>
      <c r="F300" s="8" t="s">
        <v>16</v>
      </c>
      <c r="G300" s="6">
        <v>391.6</v>
      </c>
      <c r="H300" s="7">
        <v>82.6</v>
      </c>
      <c r="I300" s="9" t="s">
        <v>16</v>
      </c>
      <c r="J300" s="10"/>
      <c r="K300" s="9" t="s">
        <v>16</v>
      </c>
      <c r="L300" s="5"/>
      <c r="M300" s="2"/>
    </row>
    <row r="301" spans="1:13" ht="15.75">
      <c r="A301" s="2" t="s">
        <v>17</v>
      </c>
      <c r="B301" s="2"/>
      <c r="C301" s="11">
        <f t="shared" ref="C301:L301" si="14">SUM(C270:C300)</f>
        <v>0</v>
      </c>
      <c r="D301" s="11">
        <f t="shared" si="14"/>
        <v>0</v>
      </c>
      <c r="E301" s="11">
        <f t="shared" si="14"/>
        <v>1315.94</v>
      </c>
      <c r="F301" s="11">
        <f t="shared" si="14"/>
        <v>6261.08</v>
      </c>
      <c r="G301" s="11">
        <f t="shared" si="14"/>
        <v>10335.890000000003</v>
      </c>
      <c r="H301" s="11">
        <f t="shared" si="14"/>
        <v>7576.9700000000021</v>
      </c>
      <c r="I301" s="11">
        <f t="shared" si="14"/>
        <v>730.79</v>
      </c>
      <c r="J301" s="11">
        <f t="shared" si="14"/>
        <v>0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18</v>
      </c>
      <c r="B302" s="2"/>
      <c r="C302" s="12">
        <f t="shared" ref="C302:L302" si="15">C301*1.9835</f>
        <v>0</v>
      </c>
      <c r="D302" s="12">
        <f t="shared" si="15"/>
        <v>0</v>
      </c>
      <c r="E302" s="12">
        <f t="shared" si="15"/>
        <v>2610.1669900000002</v>
      </c>
      <c r="F302" s="12">
        <f t="shared" si="15"/>
        <v>12418.85218</v>
      </c>
      <c r="G302" s="12">
        <f t="shared" si="15"/>
        <v>20501.237815000008</v>
      </c>
      <c r="H302" s="12">
        <f t="shared" si="15"/>
        <v>15028.919995000004</v>
      </c>
      <c r="I302" s="12">
        <f t="shared" si="15"/>
        <v>1449.5219649999999</v>
      </c>
      <c r="J302" s="12">
        <f t="shared" si="15"/>
        <v>0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/>
      <c r="D303" s="11"/>
      <c r="E303" s="11"/>
      <c r="F303" s="11"/>
      <c r="G303" s="11"/>
      <c r="H303" s="11"/>
      <c r="I303" s="11" t="s">
        <v>19</v>
      </c>
      <c r="J303" s="11"/>
      <c r="K303" s="13">
        <f>COUNTA(C270:L300)-4</f>
        <v>123</v>
      </c>
      <c r="L303" s="11" t="s">
        <v>20</v>
      </c>
      <c r="M303" s="2"/>
    </row>
    <row r="304" spans="1:13" ht="16.5" thickBot="1">
      <c r="A304" s="14">
        <v>1987</v>
      </c>
      <c r="B304" s="14" t="s">
        <v>21</v>
      </c>
      <c r="C304" s="14"/>
      <c r="D304" s="15">
        <f>SUM(C301:I301)</f>
        <v>26220.670000000006</v>
      </c>
      <c r="E304" s="16" t="s">
        <v>17</v>
      </c>
      <c r="F304" s="16"/>
      <c r="G304" s="15">
        <f>D304*1.9835-1</f>
        <v>52007.698945000011</v>
      </c>
      <c r="H304" s="16" t="s">
        <v>22</v>
      </c>
      <c r="I304" s="14" t="s">
        <v>23</v>
      </c>
      <c r="J304" s="14"/>
      <c r="K304" s="17">
        <v>123</v>
      </c>
      <c r="L304" s="14" t="s">
        <v>20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>
      <c r="A306" t="s">
        <v>1</v>
      </c>
      <c r="F306" t="s">
        <v>2</v>
      </c>
      <c r="H306" t="s">
        <v>3</v>
      </c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1988</v>
      </c>
      <c r="B308" s="5">
        <v>1</v>
      </c>
      <c r="C308" s="6"/>
      <c r="D308" s="6"/>
      <c r="E308" s="6"/>
      <c r="F308" s="6">
        <v>76.680000000000007</v>
      </c>
      <c r="G308" s="6">
        <v>657.66</v>
      </c>
      <c r="H308" s="6">
        <v>451.19</v>
      </c>
      <c r="I308" s="6">
        <v>256.04000000000002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77.83</v>
      </c>
      <c r="G309" s="6">
        <v>679.04</v>
      </c>
      <c r="H309" s="6">
        <v>436.97</v>
      </c>
      <c r="I309" s="6">
        <v>203.37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118.26</v>
      </c>
      <c r="G310" s="6">
        <v>685.84</v>
      </c>
      <c r="H310" s="6">
        <v>424.07</v>
      </c>
      <c r="I310" s="6">
        <v>165.02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147.94</v>
      </c>
      <c r="G311" s="6">
        <v>693.53</v>
      </c>
      <c r="H311" s="6">
        <v>424.07</v>
      </c>
      <c r="I311" s="6">
        <v>126.37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151.28</v>
      </c>
      <c r="G312" s="6">
        <v>694.13</v>
      </c>
      <c r="H312" s="6">
        <v>407.6</v>
      </c>
      <c r="I312" s="6">
        <v>159.4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153</v>
      </c>
      <c r="G313" s="6">
        <v>704.33</v>
      </c>
      <c r="H313" s="6">
        <v>399.13</v>
      </c>
      <c r="I313" s="6">
        <v>152.77000000000001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155.22</v>
      </c>
      <c r="G314" s="6">
        <v>709.96</v>
      </c>
      <c r="H314" s="6">
        <v>401.61</v>
      </c>
      <c r="I314" s="6">
        <v>131.5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153.87</v>
      </c>
      <c r="G315" s="6">
        <v>709.96</v>
      </c>
      <c r="H315" s="6">
        <v>404.63</v>
      </c>
      <c r="I315" s="6">
        <v>116.19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153.97</v>
      </c>
      <c r="G316" s="6">
        <v>709.96</v>
      </c>
      <c r="H316" s="6">
        <v>404.63</v>
      </c>
      <c r="I316" s="6">
        <v>95.69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210.76</v>
      </c>
      <c r="G317" s="6">
        <v>717</v>
      </c>
      <c r="H317" s="6">
        <v>390.17</v>
      </c>
      <c r="I317" s="6">
        <v>82.57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>
        <v>9.92</v>
      </c>
      <c r="F318" s="6">
        <v>263.86</v>
      </c>
      <c r="G318" s="6">
        <v>701.08</v>
      </c>
      <c r="H318" s="6">
        <v>385.58</v>
      </c>
      <c r="I318" s="6">
        <v>81.99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>
        <v>46.2</v>
      </c>
      <c r="F319" s="6">
        <v>258.94</v>
      </c>
      <c r="G319" s="6">
        <v>712.83</v>
      </c>
      <c r="H319" s="6">
        <v>388.24</v>
      </c>
      <c r="I319" s="6">
        <v>74.37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>
        <v>77.62</v>
      </c>
      <c r="F320" s="6">
        <v>344.73</v>
      </c>
      <c r="G320" s="6">
        <v>718.31</v>
      </c>
      <c r="H320" s="6">
        <v>378.8</v>
      </c>
      <c r="I320" s="6">
        <v>63.82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>
        <v>80.19</v>
      </c>
      <c r="F321" s="6">
        <v>404.04</v>
      </c>
      <c r="G321" s="6">
        <v>709.16</v>
      </c>
      <c r="H321" s="6">
        <v>315.45</v>
      </c>
      <c r="I321" s="6">
        <v>63.63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>
        <v>79.37</v>
      </c>
      <c r="F322" s="6">
        <v>472.53</v>
      </c>
      <c r="G322" s="6">
        <v>706.05</v>
      </c>
      <c r="H322" s="6">
        <v>276.27999999999997</v>
      </c>
      <c r="I322" s="6">
        <v>96.48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>
        <v>80.680000000000007</v>
      </c>
      <c r="F323" s="6">
        <v>521.72</v>
      </c>
      <c r="G323" s="6">
        <v>709.96</v>
      </c>
      <c r="H323" s="6">
        <v>282.56</v>
      </c>
      <c r="I323" s="6">
        <v>52.33</v>
      </c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>
        <v>82.93</v>
      </c>
      <c r="F324" s="6">
        <v>556.70000000000005</v>
      </c>
      <c r="G324" s="6">
        <v>709.96</v>
      </c>
      <c r="H324" s="6">
        <v>288.25</v>
      </c>
      <c r="I324" s="6"/>
      <c r="J324" s="6" t="s">
        <v>84</v>
      </c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>
        <v>83.6</v>
      </c>
      <c r="F325" s="6">
        <v>547.63</v>
      </c>
      <c r="G325" s="6">
        <v>709.96</v>
      </c>
      <c r="H325" s="6">
        <v>289.24</v>
      </c>
      <c r="I325" s="6">
        <v>1753</v>
      </c>
      <c r="J325" s="6">
        <v>1520</v>
      </c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>
        <v>82.73</v>
      </c>
      <c r="F326" s="6">
        <v>548.07000000000005</v>
      </c>
      <c r="G326" s="6">
        <v>668.59</v>
      </c>
      <c r="H326" s="6">
        <v>289.24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>
        <v>82.16</v>
      </c>
      <c r="F327" s="6">
        <v>633.33000000000004</v>
      </c>
      <c r="G327" s="6">
        <v>541.25</v>
      </c>
      <c r="H327" s="6">
        <v>283.87</v>
      </c>
      <c r="I327" s="6"/>
      <c r="J327" s="7"/>
      <c r="K327" s="20" t="s">
        <v>85</v>
      </c>
      <c r="L327" s="7"/>
      <c r="M327" s="2"/>
    </row>
    <row r="328" spans="1:13" ht="15.75">
      <c r="A328" s="2"/>
      <c r="B328" s="5">
        <v>21</v>
      </c>
      <c r="C328" s="6"/>
      <c r="D328" s="6"/>
      <c r="E328" s="6">
        <v>79.23</v>
      </c>
      <c r="F328" s="6">
        <v>642.55999999999995</v>
      </c>
      <c r="G328" s="6">
        <v>369.24</v>
      </c>
      <c r="H328" s="6">
        <v>281.92</v>
      </c>
      <c r="I328" s="6"/>
      <c r="J328" s="7"/>
      <c r="K328" s="20" t="s">
        <v>86</v>
      </c>
      <c r="L328" s="7"/>
      <c r="M328" s="2"/>
    </row>
    <row r="329" spans="1:13" ht="15.75">
      <c r="A329" s="2"/>
      <c r="B329" s="5">
        <v>22</v>
      </c>
      <c r="C329" s="6"/>
      <c r="D329" s="6"/>
      <c r="E329" s="6">
        <v>67.53</v>
      </c>
      <c r="F329" s="6">
        <v>630.6</v>
      </c>
      <c r="G329" s="6">
        <v>266.97000000000003</v>
      </c>
      <c r="H329" s="6">
        <v>287.14999999999998</v>
      </c>
      <c r="I329" s="6"/>
      <c r="J329" s="7"/>
      <c r="K329" s="20" t="s">
        <v>87</v>
      </c>
      <c r="L329" s="7"/>
      <c r="M329" s="2"/>
    </row>
    <row r="330" spans="1:13" ht="15.75">
      <c r="A330" s="2"/>
      <c r="B330" s="5">
        <v>23</v>
      </c>
      <c r="C330" s="6"/>
      <c r="D330" s="6"/>
      <c r="E330" s="6">
        <v>77.77</v>
      </c>
      <c r="F330" s="6">
        <v>688.62</v>
      </c>
      <c r="G330" s="6">
        <v>254.76</v>
      </c>
      <c r="H330" s="6">
        <v>289.24</v>
      </c>
      <c r="I330" s="6"/>
      <c r="J330" s="7"/>
      <c r="K330" s="20" t="s">
        <v>88</v>
      </c>
      <c r="L330" s="7"/>
      <c r="M330" s="2"/>
    </row>
    <row r="331" spans="1:13" ht="15.75">
      <c r="A331" s="2"/>
      <c r="B331" s="5">
        <v>24</v>
      </c>
      <c r="C331" s="6"/>
      <c r="D331" s="6"/>
      <c r="E331" s="6">
        <v>87.31</v>
      </c>
      <c r="F331" s="6">
        <v>701.03</v>
      </c>
      <c r="G331" s="6">
        <v>260.42</v>
      </c>
      <c r="H331" s="6">
        <v>267.95999999999998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>
        <v>87.31</v>
      </c>
      <c r="F332" s="6">
        <v>701.03</v>
      </c>
      <c r="G332" s="6">
        <v>302.82</v>
      </c>
      <c r="H332" s="6">
        <v>253.46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>
        <v>86.77</v>
      </c>
      <c r="F333" s="6">
        <v>701.03</v>
      </c>
      <c r="G333" s="6">
        <v>358.94</v>
      </c>
      <c r="H333" s="6">
        <v>252.89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>
        <v>84.96</v>
      </c>
      <c r="F334" s="6">
        <v>707.44</v>
      </c>
      <c r="G334" s="6">
        <v>391.37</v>
      </c>
      <c r="H334" s="6">
        <v>254.59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>
        <v>80.92</v>
      </c>
      <c r="F335" s="6">
        <v>709.96</v>
      </c>
      <c r="G335" s="6">
        <v>427.71</v>
      </c>
      <c r="H335" s="6">
        <v>254.95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>
        <v>76.83</v>
      </c>
      <c r="F336" s="6">
        <v>705.12</v>
      </c>
      <c r="G336" s="6">
        <v>435.69</v>
      </c>
      <c r="H336" s="6">
        <v>259.08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>
        <v>74.930000000000007</v>
      </c>
      <c r="F337" s="6">
        <v>716.56</v>
      </c>
      <c r="G337" s="6">
        <v>442.92</v>
      </c>
      <c r="H337" s="6">
        <v>256.85000000000002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>
        <v>74.260000000000005</v>
      </c>
      <c r="F338" s="8" t="s">
        <v>16</v>
      </c>
      <c r="G338" s="6">
        <v>450.44</v>
      </c>
      <c r="H338" s="7">
        <v>256.14999999999998</v>
      </c>
      <c r="I338" s="9" t="s">
        <v>16</v>
      </c>
      <c r="J338" s="10"/>
      <c r="K338" s="9" t="s">
        <v>16</v>
      </c>
      <c r="L338" s="5"/>
      <c r="M338" s="2"/>
    </row>
    <row r="339" spans="1:13" ht="15.75">
      <c r="A339" s="2" t="s">
        <v>17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1583.22</v>
      </c>
      <c r="F339" s="11">
        <f t="shared" si="16"/>
        <v>12854.310000000001</v>
      </c>
      <c r="G339" s="11">
        <f t="shared" si="16"/>
        <v>17809.839999999993</v>
      </c>
      <c r="H339" s="11">
        <f t="shared" si="16"/>
        <v>10235.819999999998</v>
      </c>
      <c r="I339" s="11">
        <f t="shared" si="16"/>
        <v>3674.54</v>
      </c>
      <c r="J339" s="11">
        <f t="shared" si="16"/>
        <v>1520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18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3140.3168700000001</v>
      </c>
      <c r="F340" s="12">
        <f t="shared" si="17"/>
        <v>25496.523885000002</v>
      </c>
      <c r="G340" s="12">
        <f t="shared" si="17"/>
        <v>35325.817639999987</v>
      </c>
      <c r="H340" s="12">
        <f t="shared" si="17"/>
        <v>20302.748969999997</v>
      </c>
      <c r="I340" s="12">
        <f t="shared" si="17"/>
        <v>7288.4500900000003</v>
      </c>
      <c r="J340" s="12">
        <f t="shared" si="17"/>
        <v>3014.92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19</v>
      </c>
      <c r="J341" s="11"/>
      <c r="K341" s="13">
        <v>160</v>
      </c>
      <c r="L341" s="11" t="s">
        <v>20</v>
      </c>
      <c r="M341" s="2"/>
    </row>
    <row r="342" spans="1:13" ht="16.5" thickBot="1">
      <c r="A342" s="14">
        <v>1988</v>
      </c>
      <c r="B342" s="14" t="s">
        <v>21</v>
      </c>
      <c r="C342" s="14"/>
      <c r="D342" s="15">
        <f>SUM(C339:J339)</f>
        <v>47677.729999999996</v>
      </c>
      <c r="E342" s="16" t="s">
        <v>17</v>
      </c>
      <c r="F342" s="16"/>
      <c r="G342" s="15">
        <f>D342*1.9835</f>
        <v>94568.777454999989</v>
      </c>
      <c r="H342" s="16" t="s">
        <v>22</v>
      </c>
      <c r="I342" s="14" t="s">
        <v>23</v>
      </c>
      <c r="J342" s="14"/>
      <c r="K342" s="17">
        <v>160</v>
      </c>
      <c r="L342" s="14" t="s">
        <v>20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>
      <c r="A344" t="s">
        <v>1</v>
      </c>
      <c r="F344" t="s">
        <v>2</v>
      </c>
      <c r="H344" t="s">
        <v>3</v>
      </c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1989</v>
      </c>
      <c r="B346" s="5">
        <v>1</v>
      </c>
      <c r="C346" s="6"/>
      <c r="D346" s="6"/>
      <c r="E346" s="6">
        <v>65.62</v>
      </c>
      <c r="F346" s="6">
        <v>46.04</v>
      </c>
      <c r="G346" s="6">
        <v>318.83999999999997</v>
      </c>
      <c r="H346" s="6">
        <v>393.25</v>
      </c>
      <c r="I346" s="6">
        <v>148.58000000000001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>
        <v>68.34</v>
      </c>
      <c r="F347" s="6">
        <v>48.1</v>
      </c>
      <c r="G347" s="6">
        <v>281.13</v>
      </c>
      <c r="H347" s="6">
        <v>367.44</v>
      </c>
      <c r="I347" s="6">
        <v>141.91</v>
      </c>
      <c r="J347" s="6" t="s">
        <v>89</v>
      </c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>
        <v>67.92</v>
      </c>
      <c r="F348" s="6">
        <v>54.65</v>
      </c>
      <c r="G348" s="6">
        <v>338.12</v>
      </c>
      <c r="H348" s="6">
        <v>358.8</v>
      </c>
      <c r="I348" s="6">
        <v>128.52000000000001</v>
      </c>
      <c r="J348" s="6">
        <v>149</v>
      </c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>
        <v>68.599999999999994</v>
      </c>
      <c r="F349" s="6">
        <v>55.14</v>
      </c>
      <c r="G349" s="6">
        <v>353.99</v>
      </c>
      <c r="H349" s="6">
        <v>355.09</v>
      </c>
      <c r="I349" s="6">
        <v>155.22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>
        <v>68.83</v>
      </c>
      <c r="F350" s="6">
        <v>73.59</v>
      </c>
      <c r="G350" s="6">
        <v>358.42</v>
      </c>
      <c r="H350" s="6">
        <v>352.95</v>
      </c>
      <c r="I350" s="6">
        <v>147.08000000000001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>
        <v>66.53</v>
      </c>
      <c r="F351" s="6">
        <v>122.57</v>
      </c>
      <c r="G351" s="6">
        <v>376.04</v>
      </c>
      <c r="H351" s="6">
        <v>349.23</v>
      </c>
      <c r="I351" s="6">
        <v>140.47999999999999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>
        <v>63.85</v>
      </c>
      <c r="F352" s="6">
        <v>125.43</v>
      </c>
      <c r="G352" s="6">
        <v>384.02</v>
      </c>
      <c r="H352" s="6">
        <v>380</v>
      </c>
      <c r="I352" s="6">
        <v>127.26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>
        <v>63.03</v>
      </c>
      <c r="F353" s="6">
        <v>128.46</v>
      </c>
      <c r="G353" s="6">
        <v>386.09</v>
      </c>
      <c r="H353" s="6">
        <v>392.1</v>
      </c>
      <c r="I353" s="6">
        <v>144.09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>
        <v>58.85</v>
      </c>
      <c r="F354" s="6">
        <v>143.01</v>
      </c>
      <c r="G354" s="6">
        <v>388.27</v>
      </c>
      <c r="H354" s="6">
        <v>374.32</v>
      </c>
      <c r="I354" s="6">
        <v>211.51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>
        <v>52.35</v>
      </c>
      <c r="F355" s="6">
        <v>147.08000000000001</v>
      </c>
      <c r="G355" s="6">
        <v>386.01</v>
      </c>
      <c r="H355" s="6">
        <v>366.34</v>
      </c>
      <c r="I355" s="6">
        <v>183.38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>
        <v>48.94</v>
      </c>
      <c r="F356" s="6">
        <v>147.08000000000001</v>
      </c>
      <c r="G356" s="6">
        <v>400.3</v>
      </c>
      <c r="H356" s="6">
        <v>368.13</v>
      </c>
      <c r="I356" s="6">
        <v>59.33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>
        <v>47.88</v>
      </c>
      <c r="F357" s="6">
        <v>161.72999999999999</v>
      </c>
      <c r="G357" s="6">
        <v>412.52</v>
      </c>
      <c r="H357" s="6">
        <v>368.13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>
        <v>57.36</v>
      </c>
      <c r="F358" s="6">
        <v>169.73</v>
      </c>
      <c r="G358" s="6">
        <v>400.53</v>
      </c>
      <c r="H358" s="6">
        <v>368.13</v>
      </c>
      <c r="I358" s="6" t="s">
        <v>90</v>
      </c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>
        <v>64.28</v>
      </c>
      <c r="F359" s="6">
        <v>134.06</v>
      </c>
      <c r="G359" s="6">
        <v>403.36</v>
      </c>
      <c r="H359" s="6">
        <v>370.81</v>
      </c>
      <c r="I359" s="6">
        <v>1863</v>
      </c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>
        <v>66.61</v>
      </c>
      <c r="F360" s="6">
        <v>120.36</v>
      </c>
      <c r="G360" s="6">
        <v>415.64</v>
      </c>
      <c r="H360" s="6">
        <v>376.74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>
        <v>65.53</v>
      </c>
      <c r="F361" s="6">
        <v>120.41</v>
      </c>
      <c r="G361" s="6">
        <v>409.59</v>
      </c>
      <c r="H361" s="7">
        <v>386.09</v>
      </c>
      <c r="I361" s="20" t="s">
        <v>91</v>
      </c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>
        <v>58.3</v>
      </c>
      <c r="F362" s="6">
        <v>160.13</v>
      </c>
      <c r="G362" s="6">
        <v>336.72</v>
      </c>
      <c r="H362" s="7">
        <v>386.09</v>
      </c>
      <c r="I362" s="20" t="s">
        <v>92</v>
      </c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>
        <v>65.87</v>
      </c>
      <c r="F363" s="6">
        <v>182.53</v>
      </c>
      <c r="G363" s="6">
        <v>271.94</v>
      </c>
      <c r="H363" s="7">
        <v>380.16</v>
      </c>
      <c r="I363" s="20" t="s">
        <v>93</v>
      </c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>
        <v>33.380000000000003</v>
      </c>
      <c r="E364" s="6">
        <v>70.91</v>
      </c>
      <c r="F364" s="6">
        <v>226.58</v>
      </c>
      <c r="G364" s="6">
        <v>249.45</v>
      </c>
      <c r="H364" s="6">
        <v>381.58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>
        <v>67.849999999999994</v>
      </c>
      <c r="E365" s="6">
        <v>67.45</v>
      </c>
      <c r="F365" s="6">
        <v>260.29000000000002</v>
      </c>
      <c r="G365" s="6">
        <v>251.03</v>
      </c>
      <c r="H365" s="6">
        <v>381.68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>
        <v>69.25</v>
      </c>
      <c r="E366" s="6">
        <v>61.63</v>
      </c>
      <c r="F366" s="6">
        <v>339.51</v>
      </c>
      <c r="G366" s="6">
        <v>249.45</v>
      </c>
      <c r="H366" s="6">
        <v>350.53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>
        <v>70.44</v>
      </c>
      <c r="E367" s="6">
        <v>69.849999999999994</v>
      </c>
      <c r="F367" s="6">
        <v>426.12</v>
      </c>
      <c r="G367" s="6">
        <v>251.17</v>
      </c>
      <c r="H367" s="6">
        <v>334.37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>
        <v>71.25</v>
      </c>
      <c r="E368" s="6">
        <v>73.89</v>
      </c>
      <c r="F368" s="6">
        <v>435.3</v>
      </c>
      <c r="G368" s="6">
        <v>249.45</v>
      </c>
      <c r="H368" s="6">
        <v>312.43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>
        <v>70.72</v>
      </c>
      <c r="E369" s="6">
        <v>73.3</v>
      </c>
      <c r="F369" s="6">
        <v>414.7</v>
      </c>
      <c r="G369" s="6">
        <v>329.64</v>
      </c>
      <c r="H369" s="6">
        <v>286.82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>
        <v>71.430000000000007</v>
      </c>
      <c r="E370" s="6">
        <v>69.78</v>
      </c>
      <c r="F370" s="6">
        <v>425.75</v>
      </c>
      <c r="G370" s="6">
        <v>383.36</v>
      </c>
      <c r="H370" s="6">
        <v>339.33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>
        <v>72.540000000000006</v>
      </c>
      <c r="E371" s="6">
        <v>57.51</v>
      </c>
      <c r="F371" s="6">
        <v>434.28</v>
      </c>
      <c r="G371" s="6">
        <v>378.28</v>
      </c>
      <c r="H371" s="6">
        <v>380.08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>
        <v>65.44</v>
      </c>
      <c r="E372" s="6">
        <v>52.95</v>
      </c>
      <c r="F372" s="6">
        <v>322.87</v>
      </c>
      <c r="G372" s="6">
        <v>367.94</v>
      </c>
      <c r="H372" s="6">
        <v>340.23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>
        <v>58.89</v>
      </c>
      <c r="E373" s="6">
        <v>51.01</v>
      </c>
      <c r="F373" s="6">
        <v>210.08</v>
      </c>
      <c r="G373" s="6">
        <v>400.59</v>
      </c>
      <c r="H373" s="6">
        <v>274.33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>
        <v>64.25</v>
      </c>
      <c r="E374" s="6">
        <v>49.87</v>
      </c>
      <c r="F374" s="6">
        <v>238.39</v>
      </c>
      <c r="G374" s="6">
        <v>410.46</v>
      </c>
      <c r="H374" s="6">
        <v>212.64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>
        <v>63.69</v>
      </c>
      <c r="E375" s="6">
        <v>47.16</v>
      </c>
      <c r="F375" s="6">
        <v>304.67</v>
      </c>
      <c r="G375" s="6">
        <v>411.23</v>
      </c>
      <c r="H375" s="6">
        <v>190.35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>
        <v>43.83</v>
      </c>
      <c r="F376" s="8" t="s">
        <v>16</v>
      </c>
      <c r="G376" s="6">
        <v>423.76</v>
      </c>
      <c r="H376" s="7">
        <v>167.21</v>
      </c>
      <c r="I376" s="9" t="s">
        <v>16</v>
      </c>
      <c r="J376" s="10"/>
      <c r="K376" s="9" t="s">
        <v>16</v>
      </c>
      <c r="L376" s="5"/>
      <c r="M376" s="2"/>
    </row>
    <row r="377" spans="1:13" ht="15.75">
      <c r="A377" s="2" t="s">
        <v>17</v>
      </c>
      <c r="B377" s="2"/>
      <c r="C377" s="11">
        <f t="shared" ref="C377:L377" si="18">SUM(C346:C376)</f>
        <v>0</v>
      </c>
      <c r="D377" s="11">
        <f t="shared" si="18"/>
        <v>779.12999999999988</v>
      </c>
      <c r="E377" s="11">
        <f t="shared" si="18"/>
        <v>1907.8300000000002</v>
      </c>
      <c r="F377" s="11">
        <f t="shared" si="18"/>
        <v>6178.64</v>
      </c>
      <c r="G377" s="11">
        <f t="shared" si="18"/>
        <v>10977.34</v>
      </c>
      <c r="H377" s="11">
        <f t="shared" si="18"/>
        <v>10645.38</v>
      </c>
      <c r="I377" s="11">
        <f t="shared" si="18"/>
        <v>3450.36</v>
      </c>
      <c r="J377" s="11">
        <f t="shared" si="18"/>
        <v>149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18</v>
      </c>
      <c r="B378" s="2"/>
      <c r="C378" s="12">
        <f t="shared" ref="C378:L378" si="19">C377*1.9835</f>
        <v>0</v>
      </c>
      <c r="D378" s="12">
        <f t="shared" si="19"/>
        <v>1545.4043549999999</v>
      </c>
      <c r="E378" s="12">
        <f t="shared" si="19"/>
        <v>3784.1808050000004</v>
      </c>
      <c r="F378" s="12">
        <f t="shared" si="19"/>
        <v>12255.33244</v>
      </c>
      <c r="G378" s="12">
        <f t="shared" si="19"/>
        <v>21773.553889999999</v>
      </c>
      <c r="H378" s="12">
        <f t="shared" si="19"/>
        <v>21115.111229999999</v>
      </c>
      <c r="I378" s="12">
        <f t="shared" si="19"/>
        <v>6843.7890600000001</v>
      </c>
      <c r="J378" s="12">
        <f t="shared" si="19"/>
        <v>295.54149999999998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19</v>
      </c>
      <c r="J379" s="11"/>
      <c r="K379" s="13">
        <v>168</v>
      </c>
      <c r="L379" s="11" t="s">
        <v>20</v>
      </c>
      <c r="M379" s="2"/>
    </row>
    <row r="380" spans="1:13" ht="16.5" thickBot="1">
      <c r="A380" s="14">
        <v>1989</v>
      </c>
      <c r="B380" s="14" t="s">
        <v>21</v>
      </c>
      <c r="C380" s="14"/>
      <c r="D380" s="15">
        <f>SUM(C377:J377)</f>
        <v>34087.68</v>
      </c>
      <c r="E380" s="16" t="s">
        <v>17</v>
      </c>
      <c r="F380" s="16"/>
      <c r="G380" s="15">
        <f>D380*1.9835-2</f>
        <v>67610.913280000008</v>
      </c>
      <c r="H380" s="16" t="s">
        <v>22</v>
      </c>
      <c r="I380" s="14" t="s">
        <v>23</v>
      </c>
      <c r="J380" s="14"/>
      <c r="K380" s="17">
        <v>168</v>
      </c>
      <c r="L380" s="14" t="s">
        <v>20</v>
      </c>
      <c r="M380" s="2"/>
    </row>
  </sheetData>
  <phoneticPr fontId="5" type="noConversion"/>
  <pageMargins left="1" right="0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indexed="11"/>
  </sheetPr>
  <dimension ref="A1:M380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1" t="s">
        <v>162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 t="s">
        <v>2</v>
      </c>
      <c r="F2" s="2"/>
      <c r="G2" s="2" t="s">
        <v>3</v>
      </c>
      <c r="H2" s="2"/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1990</v>
      </c>
      <c r="B4" s="5">
        <v>1</v>
      </c>
      <c r="C4" s="6"/>
      <c r="D4" s="6"/>
      <c r="E4" s="6">
        <v>78.75</v>
      </c>
      <c r="F4" s="6">
        <v>105.98</v>
      </c>
      <c r="G4" s="6">
        <v>283.89</v>
      </c>
      <c r="H4" s="6">
        <v>362.79</v>
      </c>
      <c r="I4" s="6">
        <v>253.74</v>
      </c>
      <c r="J4" s="6"/>
      <c r="K4" s="6"/>
      <c r="L4" s="7"/>
      <c r="M4" s="2"/>
    </row>
    <row r="5" spans="1:13" ht="15.75">
      <c r="A5" s="2"/>
      <c r="B5" s="5">
        <v>2</v>
      </c>
      <c r="C5" s="6" t="s">
        <v>94</v>
      </c>
      <c r="D5" s="6"/>
      <c r="E5" s="6">
        <v>78.39</v>
      </c>
      <c r="F5" s="6">
        <v>104.49</v>
      </c>
      <c r="G5" s="6">
        <v>314.02999999999997</v>
      </c>
      <c r="H5" s="6">
        <v>411.04</v>
      </c>
      <c r="I5" s="6">
        <v>253.74</v>
      </c>
      <c r="J5" s="6" t="s">
        <v>95</v>
      </c>
      <c r="K5" s="6" t="s">
        <v>96</v>
      </c>
      <c r="L5" s="7" t="s">
        <v>97</v>
      </c>
      <c r="M5" s="2"/>
    </row>
    <row r="6" spans="1:13" ht="15.75">
      <c r="A6" s="2"/>
      <c r="B6" s="5">
        <v>3</v>
      </c>
      <c r="C6" s="6">
        <v>925</v>
      </c>
      <c r="D6" s="6"/>
      <c r="E6" s="6">
        <v>80.08</v>
      </c>
      <c r="F6" s="6">
        <v>103.86</v>
      </c>
      <c r="G6" s="6">
        <v>332.39</v>
      </c>
      <c r="H6" s="6">
        <v>420.5</v>
      </c>
      <c r="I6" s="6">
        <v>253.74</v>
      </c>
      <c r="J6" s="6">
        <v>3056</v>
      </c>
      <c r="K6" s="6">
        <v>3038</v>
      </c>
      <c r="L6" s="7">
        <v>1683</v>
      </c>
      <c r="M6" s="2"/>
    </row>
    <row r="7" spans="1:13" ht="15.75">
      <c r="A7" s="2"/>
      <c r="B7" s="5">
        <v>4</v>
      </c>
      <c r="C7" s="6"/>
      <c r="D7" s="6"/>
      <c r="E7" s="6">
        <v>86.05</v>
      </c>
      <c r="F7" s="6">
        <v>105.28</v>
      </c>
      <c r="G7" s="6">
        <v>278.41000000000003</v>
      </c>
      <c r="H7" s="6">
        <v>416.06</v>
      </c>
      <c r="I7" s="6">
        <v>253.74</v>
      </c>
      <c r="J7" s="6"/>
      <c r="K7" s="6"/>
      <c r="L7" s="7"/>
      <c r="M7" s="2"/>
    </row>
    <row r="8" spans="1:13" ht="15.75">
      <c r="A8" s="2"/>
      <c r="B8" s="5">
        <v>5</v>
      </c>
      <c r="C8" s="6" t="s">
        <v>98</v>
      </c>
      <c r="D8" s="6"/>
      <c r="E8" s="6">
        <v>86.41</v>
      </c>
      <c r="F8" s="6">
        <v>105.39</v>
      </c>
      <c r="G8" s="6">
        <v>408.15</v>
      </c>
      <c r="H8" s="6">
        <v>385.65</v>
      </c>
      <c r="I8" s="7">
        <v>248.25</v>
      </c>
      <c r="J8" s="19" t="s">
        <v>99</v>
      </c>
      <c r="K8" s="6"/>
      <c r="L8" s="7"/>
      <c r="M8" s="2"/>
    </row>
    <row r="9" spans="1:13" ht="15.75">
      <c r="A9" s="2"/>
      <c r="B9" s="5">
        <v>6</v>
      </c>
      <c r="C9" s="6">
        <v>2501</v>
      </c>
      <c r="D9" s="6"/>
      <c r="E9" s="6">
        <v>86.41</v>
      </c>
      <c r="F9" s="6">
        <v>106.17</v>
      </c>
      <c r="G9" s="6">
        <v>490.81</v>
      </c>
      <c r="H9" s="6">
        <v>376.99</v>
      </c>
      <c r="I9" s="7">
        <v>244.84</v>
      </c>
      <c r="J9" s="19" t="s">
        <v>100</v>
      </c>
      <c r="K9" s="6"/>
      <c r="L9" s="7"/>
      <c r="M9" s="2"/>
    </row>
    <row r="10" spans="1:13" ht="15.75">
      <c r="A10" s="2"/>
      <c r="B10" s="5">
        <v>7</v>
      </c>
      <c r="C10" s="6"/>
      <c r="D10" s="6"/>
      <c r="E10" s="6">
        <v>87.02</v>
      </c>
      <c r="F10" s="6">
        <v>108.23</v>
      </c>
      <c r="G10" s="6">
        <v>515.89</v>
      </c>
      <c r="H10" s="6">
        <v>374.18</v>
      </c>
      <c r="I10" s="7">
        <v>252.12</v>
      </c>
      <c r="J10" s="19" t="s">
        <v>101</v>
      </c>
      <c r="K10" s="6"/>
      <c r="L10" s="7"/>
      <c r="M10" s="2"/>
    </row>
    <row r="11" spans="1:13" ht="15.75">
      <c r="A11" s="2"/>
      <c r="B11" s="5">
        <v>8</v>
      </c>
      <c r="C11" s="6"/>
      <c r="D11" s="6"/>
      <c r="E11" s="6">
        <v>86.43</v>
      </c>
      <c r="F11" s="6">
        <v>109.39</v>
      </c>
      <c r="G11" s="6">
        <v>513.23</v>
      </c>
      <c r="H11" s="6">
        <v>361.32</v>
      </c>
      <c r="I11" s="7">
        <v>292.57</v>
      </c>
      <c r="J11" s="19" t="s">
        <v>102</v>
      </c>
      <c r="K11" s="6"/>
      <c r="L11" s="7"/>
      <c r="M11" s="2"/>
    </row>
    <row r="12" spans="1:13" ht="15.75">
      <c r="A12" s="2"/>
      <c r="B12" s="5">
        <v>9</v>
      </c>
      <c r="C12" s="20" t="s">
        <v>103</v>
      </c>
      <c r="D12" s="6"/>
      <c r="E12" s="6">
        <v>89.22</v>
      </c>
      <c r="F12" s="6">
        <v>107.32</v>
      </c>
      <c r="G12" s="6">
        <v>525.29999999999995</v>
      </c>
      <c r="H12" s="6">
        <v>354.01</v>
      </c>
      <c r="I12" s="6">
        <v>313.95</v>
      </c>
      <c r="J12" s="6"/>
      <c r="K12" s="6"/>
      <c r="L12" s="7"/>
      <c r="M12" s="2"/>
    </row>
    <row r="13" spans="1:13" ht="15.75">
      <c r="A13" s="2"/>
      <c r="B13" s="5">
        <v>10</v>
      </c>
      <c r="C13" s="20" t="s">
        <v>104</v>
      </c>
      <c r="D13" s="6"/>
      <c r="E13" s="6">
        <v>125.06</v>
      </c>
      <c r="F13" s="6">
        <v>105.78</v>
      </c>
      <c r="G13" s="6">
        <v>535.76</v>
      </c>
      <c r="H13" s="6">
        <v>358.42</v>
      </c>
      <c r="I13" s="6">
        <v>314.45</v>
      </c>
      <c r="J13" s="6"/>
      <c r="K13" s="6"/>
      <c r="L13" s="7"/>
      <c r="M13" s="2"/>
    </row>
    <row r="14" spans="1:13" ht="15.75">
      <c r="A14" s="2"/>
      <c r="B14" s="5">
        <v>11</v>
      </c>
      <c r="C14" s="7"/>
      <c r="D14" s="6"/>
      <c r="E14" s="6">
        <v>143.9</v>
      </c>
      <c r="F14" s="6">
        <v>103.99</v>
      </c>
      <c r="G14" s="6">
        <v>535.37</v>
      </c>
      <c r="H14" s="6">
        <v>350.6</v>
      </c>
      <c r="I14" s="6">
        <v>287</v>
      </c>
      <c r="J14" s="6"/>
      <c r="K14" s="6"/>
      <c r="L14" s="7"/>
      <c r="M14" s="2"/>
    </row>
    <row r="15" spans="1:13" ht="15.75">
      <c r="A15" s="2"/>
      <c r="B15" s="5">
        <v>12</v>
      </c>
      <c r="C15" s="7"/>
      <c r="D15" s="6"/>
      <c r="E15" s="6">
        <v>142.33000000000001</v>
      </c>
      <c r="F15" s="6">
        <v>102.52</v>
      </c>
      <c r="G15" s="6">
        <v>524.48</v>
      </c>
      <c r="H15" s="6">
        <v>338.55</v>
      </c>
      <c r="I15" s="6">
        <v>228.53</v>
      </c>
      <c r="J15" s="6"/>
      <c r="K15" s="6"/>
      <c r="L15" s="7"/>
      <c r="M15" s="2"/>
    </row>
    <row r="16" spans="1:13" ht="15.75">
      <c r="A16" s="2"/>
      <c r="B16" s="5">
        <v>13</v>
      </c>
      <c r="C16" s="7"/>
      <c r="D16" s="6"/>
      <c r="E16" s="6">
        <v>142.33000000000001</v>
      </c>
      <c r="F16" s="6">
        <v>102.37</v>
      </c>
      <c r="G16" s="6">
        <v>523.98</v>
      </c>
      <c r="H16" s="6">
        <v>309.47000000000003</v>
      </c>
      <c r="I16" s="6">
        <v>207.35</v>
      </c>
      <c r="J16" s="6"/>
      <c r="K16" s="6"/>
      <c r="L16" s="7"/>
      <c r="M16" s="2"/>
    </row>
    <row r="17" spans="1:13" ht="15.75">
      <c r="A17" s="2"/>
      <c r="B17" s="5">
        <v>14</v>
      </c>
      <c r="C17" s="7"/>
      <c r="D17" s="6"/>
      <c r="E17" s="6">
        <v>142.75</v>
      </c>
      <c r="F17" s="6">
        <v>97.88</v>
      </c>
      <c r="G17" s="6">
        <v>522.84</v>
      </c>
      <c r="H17" s="6">
        <v>302.75</v>
      </c>
      <c r="I17" s="6">
        <v>191.56</v>
      </c>
      <c r="J17" s="6"/>
      <c r="K17" s="6"/>
      <c r="L17" s="7"/>
      <c r="M17" s="2"/>
    </row>
    <row r="18" spans="1:13" ht="15.75">
      <c r="A18" s="2"/>
      <c r="B18" s="5">
        <v>15</v>
      </c>
      <c r="C18" s="7"/>
      <c r="D18" s="6"/>
      <c r="E18" s="6">
        <v>112.76</v>
      </c>
      <c r="F18" s="6">
        <v>94.55</v>
      </c>
      <c r="G18" s="6">
        <v>513.21</v>
      </c>
      <c r="H18" s="6">
        <v>303.02</v>
      </c>
      <c r="I18" s="6">
        <v>144.78</v>
      </c>
      <c r="J18" s="6"/>
      <c r="K18" s="6"/>
      <c r="L18" s="7"/>
      <c r="M18" s="2"/>
    </row>
    <row r="19" spans="1:13" ht="15.75">
      <c r="A19" s="2"/>
      <c r="B19" s="5">
        <v>16</v>
      </c>
      <c r="C19" s="7"/>
      <c r="D19" s="6"/>
      <c r="E19" s="6">
        <v>91.09</v>
      </c>
      <c r="F19" s="6">
        <v>99.02</v>
      </c>
      <c r="G19" s="6">
        <v>511.94</v>
      </c>
      <c r="H19" s="6">
        <v>297.54000000000002</v>
      </c>
      <c r="I19" s="6">
        <v>126.47</v>
      </c>
      <c r="J19" s="6"/>
      <c r="K19" s="6"/>
      <c r="L19" s="7"/>
      <c r="M19" s="2"/>
    </row>
    <row r="20" spans="1:13" ht="15.75">
      <c r="A20" s="2"/>
      <c r="B20" s="5">
        <v>17</v>
      </c>
      <c r="C20" s="7"/>
      <c r="D20" s="6"/>
      <c r="E20" s="6">
        <v>91.09</v>
      </c>
      <c r="F20" s="6">
        <v>108.34</v>
      </c>
      <c r="G20" s="6">
        <v>519.64</v>
      </c>
      <c r="H20" s="6">
        <v>305.13</v>
      </c>
      <c r="I20" s="6">
        <v>37.15</v>
      </c>
      <c r="J20" s="6"/>
      <c r="K20" s="6"/>
      <c r="L20" s="7"/>
      <c r="M20" s="2"/>
    </row>
    <row r="21" spans="1:13" ht="15.75">
      <c r="A21" s="2"/>
      <c r="B21" s="5">
        <v>18</v>
      </c>
      <c r="C21" s="7"/>
      <c r="D21" s="6"/>
      <c r="E21" s="6">
        <v>89.95</v>
      </c>
      <c r="F21" s="6">
        <v>102.94</v>
      </c>
      <c r="G21" s="6">
        <v>513.28</v>
      </c>
      <c r="H21" s="6">
        <v>293.35000000000002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7"/>
      <c r="D22" s="6"/>
      <c r="E22" s="6">
        <v>91.17</v>
      </c>
      <c r="F22" s="6">
        <v>104.52</v>
      </c>
      <c r="G22" s="6">
        <v>511.94</v>
      </c>
      <c r="H22" s="6">
        <v>298.82</v>
      </c>
      <c r="I22" s="6" t="s">
        <v>105</v>
      </c>
      <c r="J22" s="6"/>
      <c r="K22" s="6"/>
      <c r="L22" s="7"/>
      <c r="M22" s="2"/>
    </row>
    <row r="23" spans="1:13" ht="15.75">
      <c r="A23" s="2"/>
      <c r="B23" s="5">
        <v>20</v>
      </c>
      <c r="C23" s="7"/>
      <c r="D23" s="6"/>
      <c r="E23" s="6">
        <v>91.09</v>
      </c>
      <c r="F23" s="6">
        <v>106.03</v>
      </c>
      <c r="G23" s="6">
        <v>511.94</v>
      </c>
      <c r="H23" s="6">
        <v>290.39</v>
      </c>
      <c r="I23" s="6">
        <v>1670</v>
      </c>
      <c r="J23" s="6"/>
      <c r="K23" s="6"/>
      <c r="L23" s="7"/>
      <c r="M23" s="2"/>
    </row>
    <row r="24" spans="1:13" ht="15.75">
      <c r="A24" s="2"/>
      <c r="B24" s="5">
        <v>21</v>
      </c>
      <c r="C24" s="7"/>
      <c r="D24" s="6"/>
      <c r="E24" s="6">
        <v>98.19</v>
      </c>
      <c r="F24" s="6">
        <v>106.79</v>
      </c>
      <c r="G24" s="6">
        <v>474.71</v>
      </c>
      <c r="H24" s="6">
        <v>296.85000000000002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106.86</v>
      </c>
      <c r="F25" s="6">
        <v>106.7</v>
      </c>
      <c r="G25" s="6">
        <v>446.85</v>
      </c>
      <c r="H25" s="6">
        <v>295.69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106.49</v>
      </c>
      <c r="F26" s="6">
        <v>107.5</v>
      </c>
      <c r="G26" s="6">
        <v>447.91</v>
      </c>
      <c r="H26" s="6">
        <v>241.57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106.49</v>
      </c>
      <c r="F27" s="6">
        <v>106.98</v>
      </c>
      <c r="G27" s="6">
        <v>445.98</v>
      </c>
      <c r="H27" s="6">
        <v>205.49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105.83</v>
      </c>
      <c r="F28" s="6">
        <v>106.49</v>
      </c>
      <c r="G28" s="6">
        <v>444.38</v>
      </c>
      <c r="H28" s="6">
        <v>246.65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105.18</v>
      </c>
      <c r="F29" s="6">
        <v>107.54</v>
      </c>
      <c r="G29" s="6">
        <v>455.23</v>
      </c>
      <c r="H29" s="6">
        <v>278.7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104.52</v>
      </c>
      <c r="F30" s="6">
        <v>98.75</v>
      </c>
      <c r="G30" s="6">
        <v>344.91</v>
      </c>
      <c r="H30" s="6">
        <v>287.25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103.86</v>
      </c>
      <c r="F31" s="6">
        <v>127.65</v>
      </c>
      <c r="G31" s="6">
        <v>258.25</v>
      </c>
      <c r="H31" s="6">
        <v>300.61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101.71</v>
      </c>
      <c r="F32" s="6">
        <v>186.79</v>
      </c>
      <c r="G32" s="6">
        <v>256.32</v>
      </c>
      <c r="H32" s="6">
        <v>321.64999999999998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>
        <v>33.35</v>
      </c>
      <c r="E33" s="6">
        <v>104.39</v>
      </c>
      <c r="F33" s="6">
        <v>265.64</v>
      </c>
      <c r="G33" s="6">
        <v>279.02</v>
      </c>
      <c r="H33" s="6">
        <v>326.27999999999997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>
        <v>107.78</v>
      </c>
      <c r="F34" s="8" t="s">
        <v>16</v>
      </c>
      <c r="G34" s="6">
        <v>312.33999999999997</v>
      </c>
      <c r="H34" s="7">
        <v>280.22000000000003</v>
      </c>
      <c r="I34" s="9" t="s">
        <v>16</v>
      </c>
      <c r="J34" s="10"/>
      <c r="K34" s="10"/>
      <c r="L34" s="5"/>
      <c r="M34" s="2"/>
    </row>
    <row r="35" spans="1:13" ht="15.75">
      <c r="A35" s="2" t="s">
        <v>17</v>
      </c>
      <c r="B35" s="2"/>
      <c r="C35" s="11">
        <f t="shared" ref="C35:L35" si="0">SUM(C4:C34)</f>
        <v>3426</v>
      </c>
      <c r="D35" s="11">
        <f t="shared" si="0"/>
        <v>33.35</v>
      </c>
      <c r="E35" s="11">
        <f t="shared" si="0"/>
        <v>3173.5799999999995</v>
      </c>
      <c r="F35" s="11">
        <f t="shared" si="0"/>
        <v>3404.8799999999997</v>
      </c>
      <c r="G35" s="11">
        <f t="shared" si="0"/>
        <v>13552.379999999997</v>
      </c>
      <c r="H35" s="11">
        <f t="shared" si="0"/>
        <v>9991.5400000000009</v>
      </c>
      <c r="I35" s="11">
        <f t="shared" si="0"/>
        <v>5573.98</v>
      </c>
      <c r="J35" s="11">
        <f t="shared" si="0"/>
        <v>3056</v>
      </c>
      <c r="K35" s="11">
        <f t="shared" si="0"/>
        <v>3038</v>
      </c>
      <c r="L35" s="11">
        <f t="shared" si="0"/>
        <v>1683</v>
      </c>
      <c r="M35" s="2"/>
    </row>
    <row r="36" spans="1:13" ht="15.75">
      <c r="A36" s="2" t="s">
        <v>18</v>
      </c>
      <c r="B36" s="2"/>
      <c r="C36" s="12">
        <f t="shared" ref="C36:L36" si="1">C35*1.9835</f>
        <v>6795.4710000000005</v>
      </c>
      <c r="D36" s="12">
        <f t="shared" si="1"/>
        <v>66.149725000000004</v>
      </c>
      <c r="E36" s="12">
        <f t="shared" si="1"/>
        <v>6294.7959299999993</v>
      </c>
      <c r="F36" s="12">
        <f t="shared" si="1"/>
        <v>6753.5794799999994</v>
      </c>
      <c r="G36" s="12">
        <f t="shared" si="1"/>
        <v>26881.145729999997</v>
      </c>
      <c r="H36" s="12">
        <f t="shared" si="1"/>
        <v>19818.219590000001</v>
      </c>
      <c r="I36" s="12">
        <f t="shared" si="1"/>
        <v>11055.989329999999</v>
      </c>
      <c r="J36" s="12">
        <f t="shared" si="1"/>
        <v>6061.576</v>
      </c>
      <c r="K36" s="12">
        <f t="shared" si="1"/>
        <v>6025.8730000000005</v>
      </c>
      <c r="L36" s="12">
        <f t="shared" si="1"/>
        <v>3338.2305000000001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19</v>
      </c>
      <c r="J37" s="11"/>
      <c r="K37" s="13">
        <v>259</v>
      </c>
      <c r="L37" s="11" t="s">
        <v>20</v>
      </c>
      <c r="M37" s="2"/>
    </row>
    <row r="38" spans="1:13" ht="16.5" thickBot="1">
      <c r="A38" s="14">
        <v>1990</v>
      </c>
      <c r="B38" s="14" t="s">
        <v>21</v>
      </c>
      <c r="C38" s="14"/>
      <c r="D38" s="15">
        <f>SUM(C35:L35)</f>
        <v>46932.709999999992</v>
      </c>
      <c r="E38" s="16" t="s">
        <v>17</v>
      </c>
      <c r="F38" s="16"/>
      <c r="G38" s="15">
        <f>D38*1.9835</f>
        <v>93091.030284999986</v>
      </c>
      <c r="H38" s="16" t="s">
        <v>22</v>
      </c>
      <c r="I38" s="14" t="s">
        <v>23</v>
      </c>
      <c r="J38" s="14"/>
      <c r="K38" s="17">
        <v>310</v>
      </c>
      <c r="L38" s="14" t="s">
        <v>20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>
      <c r="A40" t="s">
        <v>1</v>
      </c>
      <c r="F40" t="s">
        <v>2</v>
      </c>
      <c r="H40" t="s">
        <v>3</v>
      </c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1991</v>
      </c>
      <c r="B42" s="5">
        <v>1</v>
      </c>
      <c r="C42" s="6"/>
      <c r="D42" s="6"/>
      <c r="E42" s="6"/>
      <c r="F42" s="6">
        <v>115.8</v>
      </c>
      <c r="G42" s="6">
        <v>391.69</v>
      </c>
      <c r="H42" s="6">
        <v>219.03</v>
      </c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 t="s">
        <v>106</v>
      </c>
      <c r="F43" s="6">
        <v>117.76</v>
      </c>
      <c r="G43" s="6">
        <v>386.4</v>
      </c>
      <c r="H43" s="6">
        <v>247.77</v>
      </c>
      <c r="I43" s="6" t="s">
        <v>107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>
        <v>557</v>
      </c>
      <c r="F44" s="6">
        <v>113.78</v>
      </c>
      <c r="G44" s="6">
        <v>271.77999999999997</v>
      </c>
      <c r="H44" s="6">
        <v>296.2</v>
      </c>
      <c r="I44" s="6">
        <v>1473</v>
      </c>
      <c r="J44" s="6"/>
      <c r="K44" s="6"/>
      <c r="L44" s="7"/>
      <c r="M44" s="2"/>
    </row>
    <row r="45" spans="1:13" ht="15.75">
      <c r="A45" s="2"/>
      <c r="B45" s="5">
        <v>4</v>
      </c>
      <c r="C45" s="7" t="s">
        <v>108</v>
      </c>
      <c r="D45" s="7"/>
      <c r="E45" s="19" t="s">
        <v>109</v>
      </c>
      <c r="F45" s="6">
        <v>98.5</v>
      </c>
      <c r="G45" s="6">
        <v>266.8</v>
      </c>
      <c r="H45" s="6">
        <v>335.83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7">
        <v>2636</v>
      </c>
      <c r="D46" s="7"/>
      <c r="E46" s="19" t="s">
        <v>110</v>
      </c>
      <c r="F46" s="6">
        <v>68.92</v>
      </c>
      <c r="G46" s="6">
        <v>277.18</v>
      </c>
      <c r="H46" s="6">
        <v>374.25</v>
      </c>
      <c r="I46" s="6"/>
      <c r="J46" s="6" t="s">
        <v>111</v>
      </c>
      <c r="K46" s="6"/>
      <c r="L46" s="7"/>
      <c r="M46" s="2"/>
    </row>
    <row r="47" spans="1:13" ht="15.75">
      <c r="A47" s="2"/>
      <c r="B47" s="5">
        <v>6</v>
      </c>
      <c r="C47" s="7"/>
      <c r="D47" s="6"/>
      <c r="E47" s="6">
        <v>85.87</v>
      </c>
      <c r="F47" s="6">
        <v>54.68</v>
      </c>
      <c r="G47" s="6">
        <v>268.93</v>
      </c>
      <c r="H47" s="6">
        <v>322.60000000000002</v>
      </c>
      <c r="I47" s="6"/>
      <c r="J47" s="6">
        <v>1712</v>
      </c>
      <c r="K47" s="6"/>
      <c r="L47" s="7"/>
      <c r="M47" s="2"/>
    </row>
    <row r="48" spans="1:13" ht="15.75">
      <c r="A48" s="2"/>
      <c r="B48" s="5">
        <v>7</v>
      </c>
      <c r="C48" s="7"/>
      <c r="D48" s="6"/>
      <c r="E48" s="6">
        <v>184.07</v>
      </c>
      <c r="F48" s="6">
        <v>50.44</v>
      </c>
      <c r="G48" s="6">
        <v>262.72000000000003</v>
      </c>
      <c r="H48" s="6">
        <v>267.95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7"/>
      <c r="D49" s="6" t="s">
        <v>112</v>
      </c>
      <c r="E49" s="6">
        <v>149.96</v>
      </c>
      <c r="F49" s="6">
        <v>55.13</v>
      </c>
      <c r="G49" s="6">
        <v>262.72000000000003</v>
      </c>
      <c r="H49" s="6">
        <v>276.62</v>
      </c>
      <c r="I49" s="6"/>
      <c r="J49" s="6"/>
      <c r="K49" s="6" t="s">
        <v>113</v>
      </c>
      <c r="L49" s="7"/>
      <c r="M49" s="2"/>
    </row>
    <row r="50" spans="1:13" ht="15.75">
      <c r="A50" s="2"/>
      <c r="B50" s="5">
        <v>9</v>
      </c>
      <c r="C50" s="7"/>
      <c r="D50" s="6">
        <v>3265</v>
      </c>
      <c r="E50" s="6">
        <v>113.6</v>
      </c>
      <c r="F50" s="6">
        <v>55.88</v>
      </c>
      <c r="G50" s="6">
        <v>254.65</v>
      </c>
      <c r="H50" s="6">
        <v>278.95</v>
      </c>
      <c r="I50" s="6"/>
      <c r="J50" s="6"/>
      <c r="K50" s="6">
        <v>2433</v>
      </c>
      <c r="L50" s="7"/>
      <c r="M50" s="2"/>
    </row>
    <row r="51" spans="1:13" ht="15.75">
      <c r="A51" s="2"/>
      <c r="B51" s="5">
        <v>10</v>
      </c>
      <c r="C51" s="7"/>
      <c r="D51" s="6"/>
      <c r="E51" s="6">
        <v>108.11</v>
      </c>
      <c r="F51" s="6">
        <v>76.349999999999994</v>
      </c>
      <c r="G51" s="6">
        <v>249.45</v>
      </c>
      <c r="H51" s="6">
        <v>254.08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20" t="s">
        <v>114</v>
      </c>
      <c r="D52" s="6"/>
      <c r="E52" s="6">
        <v>103.58</v>
      </c>
      <c r="F52" s="6">
        <v>79.86</v>
      </c>
      <c r="G52" s="6">
        <v>222.2</v>
      </c>
      <c r="H52" s="6">
        <v>240.11</v>
      </c>
      <c r="I52" s="6"/>
      <c r="J52" s="6"/>
      <c r="K52" s="6"/>
      <c r="L52" s="7" t="s">
        <v>115</v>
      </c>
      <c r="M52" s="2"/>
    </row>
    <row r="53" spans="1:13" ht="15.75">
      <c r="A53" s="2"/>
      <c r="B53" s="5">
        <v>12</v>
      </c>
      <c r="C53" s="20" t="s">
        <v>116</v>
      </c>
      <c r="D53" s="6"/>
      <c r="E53" s="6">
        <v>101.23</v>
      </c>
      <c r="F53" s="6">
        <v>85.6</v>
      </c>
      <c r="G53" s="6">
        <v>164.01</v>
      </c>
      <c r="H53" s="7">
        <v>267.89999999999998</v>
      </c>
      <c r="I53" s="6"/>
      <c r="J53" s="6"/>
      <c r="K53" s="6"/>
      <c r="L53" s="7">
        <v>2949</v>
      </c>
      <c r="M53" s="2"/>
    </row>
    <row r="54" spans="1:13" ht="15.75">
      <c r="A54" s="2"/>
      <c r="B54" s="5">
        <v>13</v>
      </c>
      <c r="C54" s="20" t="s">
        <v>100</v>
      </c>
      <c r="D54" s="6"/>
      <c r="E54" s="6">
        <v>92.36</v>
      </c>
      <c r="F54" s="6">
        <v>86.88</v>
      </c>
      <c r="G54" s="6">
        <v>130.91999999999999</v>
      </c>
      <c r="H54" s="7">
        <v>314.94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20" t="s">
        <v>117</v>
      </c>
      <c r="D55" s="6"/>
      <c r="E55" s="6">
        <v>88.91</v>
      </c>
      <c r="F55" s="6">
        <v>88.67</v>
      </c>
      <c r="G55" s="6">
        <v>134.72</v>
      </c>
      <c r="H55" s="7">
        <v>231.1</v>
      </c>
      <c r="I55" s="20" t="s">
        <v>118</v>
      </c>
      <c r="J55" s="6"/>
      <c r="K55" s="6"/>
      <c r="L55" s="7"/>
      <c r="M55" s="2"/>
    </row>
    <row r="56" spans="1:13" ht="15.75">
      <c r="A56" s="2"/>
      <c r="B56" s="5">
        <v>15</v>
      </c>
      <c r="C56" s="20" t="s">
        <v>119</v>
      </c>
      <c r="D56" s="6"/>
      <c r="E56" s="6">
        <v>87.65</v>
      </c>
      <c r="F56" s="6">
        <v>100.15</v>
      </c>
      <c r="G56" s="6">
        <v>135.63999999999999</v>
      </c>
      <c r="H56" s="7">
        <v>220.85</v>
      </c>
      <c r="I56" s="20" t="s">
        <v>120</v>
      </c>
      <c r="J56" s="6"/>
      <c r="K56" s="6"/>
      <c r="L56" s="7"/>
      <c r="M56" s="2"/>
    </row>
    <row r="57" spans="1:13" ht="15.75">
      <c r="A57" s="2"/>
      <c r="B57" s="5">
        <v>16</v>
      </c>
      <c r="C57" s="7"/>
      <c r="D57" s="6"/>
      <c r="E57" s="6">
        <v>96.61</v>
      </c>
      <c r="F57" s="6">
        <v>94.07</v>
      </c>
      <c r="G57" s="6">
        <v>170.22</v>
      </c>
      <c r="H57" s="7">
        <v>223.94</v>
      </c>
      <c r="I57" s="20" t="s">
        <v>121</v>
      </c>
      <c r="J57" s="6"/>
      <c r="K57" s="6"/>
      <c r="L57" s="7"/>
      <c r="M57" s="2"/>
    </row>
    <row r="58" spans="1:13" ht="15.75">
      <c r="A58" s="2"/>
      <c r="B58" s="5">
        <v>17</v>
      </c>
      <c r="C58" s="7"/>
      <c r="D58" s="6"/>
      <c r="E58" s="6">
        <v>104.56</v>
      </c>
      <c r="F58" s="6">
        <v>89.56</v>
      </c>
      <c r="G58" s="6">
        <v>198.03</v>
      </c>
      <c r="H58" s="7">
        <v>166.15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7"/>
      <c r="D59" s="6"/>
      <c r="E59" s="6">
        <v>116.09</v>
      </c>
      <c r="F59" s="6">
        <v>84.3</v>
      </c>
      <c r="G59" s="6">
        <v>221.61</v>
      </c>
      <c r="H59" s="7">
        <v>121.29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7"/>
      <c r="D60" s="6"/>
      <c r="E60" s="6">
        <v>108</v>
      </c>
      <c r="F60" s="6">
        <v>90.76</v>
      </c>
      <c r="G60" s="6">
        <v>229.34</v>
      </c>
      <c r="H60" s="7">
        <v>121.36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7"/>
      <c r="D61" s="6"/>
      <c r="E61" s="6">
        <v>99.17</v>
      </c>
      <c r="F61" s="6">
        <v>94.43</v>
      </c>
      <c r="G61" s="6">
        <v>266.61</v>
      </c>
      <c r="H61" s="6">
        <v>114.62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>
        <v>97.01</v>
      </c>
      <c r="F62" s="6">
        <v>92.91</v>
      </c>
      <c r="G62" s="6">
        <v>278.89999999999998</v>
      </c>
      <c r="H62" s="6">
        <v>132.66999999999999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>
        <v>93.26</v>
      </c>
      <c r="F63" s="6">
        <v>113.84</v>
      </c>
      <c r="G63" s="6">
        <v>281.62</v>
      </c>
      <c r="H63" s="6">
        <v>172.99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>
        <v>106.36</v>
      </c>
      <c r="F64" s="6">
        <v>135.55000000000001</v>
      </c>
      <c r="G64" s="6">
        <v>286.05</v>
      </c>
      <c r="H64" s="6">
        <v>188.87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>
        <v>121.47</v>
      </c>
      <c r="F65" s="6">
        <v>168.19</v>
      </c>
      <c r="G65" s="6">
        <v>281.39</v>
      </c>
      <c r="H65" s="6">
        <v>166.22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>
        <v>120.34</v>
      </c>
      <c r="F66" s="6">
        <v>208.88</v>
      </c>
      <c r="G66" s="6">
        <v>275.77999999999997</v>
      </c>
      <c r="H66" s="6">
        <v>110.17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>
        <v>136.49</v>
      </c>
      <c r="F67" s="6">
        <v>246.09</v>
      </c>
      <c r="G67" s="6">
        <v>239.85</v>
      </c>
      <c r="H67" s="6">
        <v>39.96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>
        <v>131.44</v>
      </c>
      <c r="F68" s="6">
        <v>258.98</v>
      </c>
      <c r="G68" s="6">
        <v>233.94</v>
      </c>
      <c r="H68" s="6" t="s">
        <v>122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>
        <v>133.19999999999999</v>
      </c>
      <c r="F69" s="6">
        <v>272.43</v>
      </c>
      <c r="G69" s="6">
        <v>233.68</v>
      </c>
      <c r="H69" s="6">
        <v>489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>
        <v>213.98</v>
      </c>
      <c r="F70" s="6">
        <v>292.85000000000002</v>
      </c>
      <c r="G70" s="7">
        <v>235.53</v>
      </c>
      <c r="H70" s="20" t="s">
        <v>109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>
        <v>264.58999999999997</v>
      </c>
      <c r="F71" s="6">
        <v>304.56</v>
      </c>
      <c r="G71" s="7">
        <v>233.48</v>
      </c>
      <c r="H71" s="20" t="s">
        <v>123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>
        <v>195.49</v>
      </c>
      <c r="F72" s="8" t="s">
        <v>16</v>
      </c>
      <c r="G72" s="7">
        <v>230.1</v>
      </c>
      <c r="H72" s="20" t="s">
        <v>124</v>
      </c>
      <c r="I72" s="9" t="s">
        <v>16</v>
      </c>
      <c r="J72" s="10"/>
      <c r="K72" s="10"/>
      <c r="L72" s="5"/>
      <c r="M72" s="2"/>
    </row>
    <row r="73" spans="1:13" ht="15.75">
      <c r="A73" s="2" t="s">
        <v>17</v>
      </c>
      <c r="B73" s="2"/>
      <c r="C73" s="11">
        <f t="shared" ref="C73:L73" si="2">SUM(C42:C72)</f>
        <v>2636</v>
      </c>
      <c r="D73" s="11">
        <f t="shared" si="2"/>
        <v>3265</v>
      </c>
      <c r="E73" s="11">
        <f t="shared" si="2"/>
        <v>3810.3999999999996</v>
      </c>
      <c r="F73" s="11">
        <f t="shared" si="2"/>
        <v>3795.7999999999997</v>
      </c>
      <c r="G73" s="11">
        <f t="shared" si="2"/>
        <v>7575.9399999999987</v>
      </c>
      <c r="H73" s="11">
        <f t="shared" si="2"/>
        <v>6195.4199999999983</v>
      </c>
      <c r="I73" s="11">
        <f t="shared" si="2"/>
        <v>1473</v>
      </c>
      <c r="J73" s="11">
        <f t="shared" si="2"/>
        <v>1712</v>
      </c>
      <c r="K73" s="11">
        <f t="shared" si="2"/>
        <v>2433</v>
      </c>
      <c r="L73" s="11">
        <f t="shared" si="2"/>
        <v>2949</v>
      </c>
      <c r="M73" s="2"/>
    </row>
    <row r="74" spans="1:13" ht="15.75">
      <c r="A74" s="2" t="s">
        <v>18</v>
      </c>
      <c r="B74" s="2"/>
      <c r="C74" s="12">
        <f t="shared" ref="C74:L74" si="3">C73*1.9835</f>
        <v>5228.5060000000003</v>
      </c>
      <c r="D74" s="12">
        <f t="shared" si="3"/>
        <v>6476.1275000000005</v>
      </c>
      <c r="E74" s="12">
        <f t="shared" si="3"/>
        <v>7557.9283999999998</v>
      </c>
      <c r="F74" s="12">
        <f t="shared" si="3"/>
        <v>7528.9692999999997</v>
      </c>
      <c r="G74" s="12">
        <f t="shared" si="3"/>
        <v>15026.876989999997</v>
      </c>
      <c r="H74" s="12">
        <f t="shared" si="3"/>
        <v>12288.615569999996</v>
      </c>
      <c r="I74" s="12">
        <f t="shared" si="3"/>
        <v>2921.6955000000003</v>
      </c>
      <c r="J74" s="12">
        <f t="shared" si="3"/>
        <v>3395.752</v>
      </c>
      <c r="K74" s="12">
        <f t="shared" si="3"/>
        <v>4825.8554999999997</v>
      </c>
      <c r="L74" s="12">
        <f t="shared" si="3"/>
        <v>5849.3415000000005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19</v>
      </c>
      <c r="J75" s="11"/>
      <c r="K75" s="13">
        <f>COUNTA(C42:L72)-4+26+30+6+30+31+30+31+5-28</f>
        <v>302</v>
      </c>
      <c r="L75" s="11" t="s">
        <v>20</v>
      </c>
      <c r="M75" s="2"/>
    </row>
    <row r="76" spans="1:13" ht="16.5" thickBot="1">
      <c r="A76" s="14">
        <v>1991</v>
      </c>
      <c r="B76" s="14" t="s">
        <v>21</v>
      </c>
      <c r="C76" s="14"/>
      <c r="D76" s="15">
        <f>SUM(C73:L73)+2</f>
        <v>35847.56</v>
      </c>
      <c r="E76" s="16" t="s">
        <v>17</v>
      </c>
      <c r="F76" s="16"/>
      <c r="G76" s="15">
        <f>D76*1.9835+1</f>
        <v>71104.635259999995</v>
      </c>
      <c r="H76" s="16" t="s">
        <v>22</v>
      </c>
      <c r="I76" s="14" t="s">
        <v>23</v>
      </c>
      <c r="J76" s="14"/>
      <c r="K76" s="17">
        <v>302</v>
      </c>
      <c r="L76" s="14" t="s">
        <v>20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>
      <c r="A78" t="s">
        <v>1</v>
      </c>
      <c r="F78" t="s">
        <v>2</v>
      </c>
      <c r="H78" t="s">
        <v>3</v>
      </c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1992</v>
      </c>
      <c r="B80" s="5">
        <v>1</v>
      </c>
      <c r="C80" s="6" t="s">
        <v>125</v>
      </c>
      <c r="D80" s="6">
        <v>103.82</v>
      </c>
      <c r="E80" s="6">
        <v>86.75</v>
      </c>
      <c r="F80" s="6">
        <v>80.37</v>
      </c>
      <c r="G80" s="6">
        <v>221.62</v>
      </c>
      <c r="H80" s="6">
        <v>96.11</v>
      </c>
      <c r="I80" s="6">
        <v>70.66</v>
      </c>
      <c r="J80" s="6"/>
      <c r="K80" s="6"/>
      <c r="L80" s="7"/>
      <c r="M80" s="2"/>
    </row>
    <row r="81" spans="1:13" ht="15.75">
      <c r="A81" s="2"/>
      <c r="B81" s="5">
        <v>2</v>
      </c>
      <c r="C81" s="6">
        <v>2862</v>
      </c>
      <c r="D81" s="6">
        <v>102.67</v>
      </c>
      <c r="E81" s="6">
        <v>82.5</v>
      </c>
      <c r="F81" s="6">
        <v>99.7</v>
      </c>
      <c r="G81" s="6">
        <v>296.49</v>
      </c>
      <c r="H81" s="6">
        <v>99.43</v>
      </c>
      <c r="I81" s="6">
        <v>70.66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>
        <v>104.07</v>
      </c>
      <c r="E82" s="6">
        <v>79.34</v>
      </c>
      <c r="F82" s="6">
        <v>137.91</v>
      </c>
      <c r="G82" s="6">
        <v>339.06</v>
      </c>
      <c r="H82" s="6">
        <v>109.33</v>
      </c>
      <c r="I82" s="6">
        <v>70.66</v>
      </c>
      <c r="J82" s="6"/>
      <c r="K82" s="6"/>
      <c r="L82" s="7"/>
      <c r="M82" s="2"/>
    </row>
    <row r="83" spans="1:13" ht="15.75">
      <c r="A83" s="2"/>
      <c r="B83" s="5">
        <v>4</v>
      </c>
      <c r="C83" s="6" t="s">
        <v>126</v>
      </c>
      <c r="D83" s="6">
        <v>102.85</v>
      </c>
      <c r="E83" s="6">
        <v>75.959999999999994</v>
      </c>
      <c r="F83" s="6">
        <v>96.31</v>
      </c>
      <c r="G83" s="6">
        <v>359.35</v>
      </c>
      <c r="H83" s="6">
        <v>118.95</v>
      </c>
      <c r="I83" s="6">
        <v>21.22</v>
      </c>
      <c r="J83" s="6"/>
      <c r="K83" s="6"/>
      <c r="L83" s="7"/>
      <c r="M83" s="2"/>
    </row>
    <row r="84" spans="1:13" ht="15.75">
      <c r="A84" s="2"/>
      <c r="B84" s="5">
        <v>5</v>
      </c>
      <c r="C84" s="6">
        <v>2723</v>
      </c>
      <c r="D84" s="6">
        <v>102.13</v>
      </c>
      <c r="E84" s="6">
        <v>74.069999999999993</v>
      </c>
      <c r="F84" s="6">
        <v>105.32</v>
      </c>
      <c r="G84" s="6">
        <v>322.87</v>
      </c>
      <c r="H84" s="6">
        <v>108.3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>
        <v>102.02</v>
      </c>
      <c r="E85" s="6">
        <v>71.97</v>
      </c>
      <c r="F85" s="6">
        <v>98.11</v>
      </c>
      <c r="G85" s="6">
        <v>171.05</v>
      </c>
      <c r="H85" s="6">
        <v>97.44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 t="s">
        <v>127</v>
      </c>
      <c r="D86" s="6">
        <v>101.61</v>
      </c>
      <c r="E86" s="6">
        <v>70.5</v>
      </c>
      <c r="F86" s="6">
        <v>95.05</v>
      </c>
      <c r="G86" s="6">
        <v>118.18</v>
      </c>
      <c r="H86" s="6">
        <v>99.14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>
        <v>1636</v>
      </c>
      <c r="D87" s="6">
        <v>101.43</v>
      </c>
      <c r="E87" s="6">
        <v>70.59</v>
      </c>
      <c r="F87" s="6">
        <v>84.65</v>
      </c>
      <c r="G87" s="6">
        <v>118.32</v>
      </c>
      <c r="H87" s="6">
        <v>100.11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>
        <v>99.9</v>
      </c>
      <c r="E88" s="6">
        <v>68.58</v>
      </c>
      <c r="F88" s="6">
        <v>90.75</v>
      </c>
      <c r="G88" s="6">
        <v>104.86</v>
      </c>
      <c r="H88" s="6">
        <v>99.84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>
        <v>99.44</v>
      </c>
      <c r="E89" s="6">
        <v>69.099999999999994</v>
      </c>
      <c r="F89" s="6">
        <v>117.9</v>
      </c>
      <c r="G89" s="6">
        <v>115.92</v>
      </c>
      <c r="H89" s="6">
        <v>98.38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>
        <v>97.47</v>
      </c>
      <c r="E90" s="6">
        <v>83.5</v>
      </c>
      <c r="F90" s="6">
        <v>182.41</v>
      </c>
      <c r="G90" s="6">
        <v>119.92</v>
      </c>
      <c r="H90" s="6">
        <v>98.39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>
        <v>92.63</v>
      </c>
      <c r="E91" s="6">
        <v>102.69</v>
      </c>
      <c r="F91" s="6">
        <v>187.55</v>
      </c>
      <c r="G91" s="6">
        <v>93.26</v>
      </c>
      <c r="H91" s="6">
        <v>115.84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>
        <v>92.05</v>
      </c>
      <c r="E92" s="6">
        <v>88.98</v>
      </c>
      <c r="F92" s="6">
        <v>174.17</v>
      </c>
      <c r="G92" s="6">
        <v>59.81</v>
      </c>
      <c r="H92" s="6">
        <v>124.18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>
        <v>95.36</v>
      </c>
      <c r="E93" s="6">
        <v>81.16</v>
      </c>
      <c r="F93" s="6">
        <v>129.07</v>
      </c>
      <c r="G93" s="6">
        <v>67.849999999999994</v>
      </c>
      <c r="H93" s="6">
        <v>99.6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>
        <v>97.01</v>
      </c>
      <c r="E94" s="6">
        <v>80.599999999999994</v>
      </c>
      <c r="F94" s="6">
        <v>162.55000000000001</v>
      </c>
      <c r="G94" s="6">
        <v>64.11</v>
      </c>
      <c r="H94" s="6">
        <v>84.59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>
        <v>94.09</v>
      </c>
      <c r="E95" s="6">
        <v>5.16</v>
      </c>
      <c r="F95" s="6">
        <v>167.07</v>
      </c>
      <c r="G95" s="6">
        <v>87.52</v>
      </c>
      <c r="H95" s="6">
        <v>84.59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>
        <v>109.11</v>
      </c>
      <c r="E96" s="6"/>
      <c r="F96" s="6">
        <v>100.57</v>
      </c>
      <c r="G96" s="6">
        <v>107.72</v>
      </c>
      <c r="H96" s="6">
        <v>84.59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 t="s">
        <v>128</v>
      </c>
      <c r="D97" s="6">
        <v>109.75</v>
      </c>
      <c r="E97" s="6">
        <v>45.51</v>
      </c>
      <c r="F97" s="6">
        <v>96.35</v>
      </c>
      <c r="G97" s="6">
        <v>105.6</v>
      </c>
      <c r="H97" s="6">
        <v>88.4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 t="s">
        <v>129</v>
      </c>
      <c r="D98" s="6">
        <v>109.75</v>
      </c>
      <c r="E98" s="6">
        <v>62.54</v>
      </c>
      <c r="F98" s="6">
        <v>87.6</v>
      </c>
      <c r="G98" s="6">
        <v>106.82</v>
      </c>
      <c r="H98" s="6">
        <v>91.23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>
        <v>56.5</v>
      </c>
      <c r="D99" s="6">
        <v>96.25</v>
      </c>
      <c r="E99" s="6">
        <v>60.44</v>
      </c>
      <c r="F99" s="6">
        <v>83.18</v>
      </c>
      <c r="G99" s="6">
        <v>89.67</v>
      </c>
      <c r="H99" s="6">
        <v>107.65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>
        <v>107.08</v>
      </c>
      <c r="D100" s="6">
        <v>95.7</v>
      </c>
      <c r="E100" s="6">
        <v>61.35</v>
      </c>
      <c r="F100" s="6">
        <v>82.32</v>
      </c>
      <c r="G100" s="6">
        <v>74.63</v>
      </c>
      <c r="H100" s="6">
        <v>115.66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>
        <v>102.76</v>
      </c>
      <c r="D101" s="6">
        <v>94.82</v>
      </c>
      <c r="E101" s="6">
        <v>61.35</v>
      </c>
      <c r="F101" s="6">
        <v>60.76</v>
      </c>
      <c r="G101" s="6">
        <v>56.89</v>
      </c>
      <c r="H101" s="6">
        <v>133.66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>
        <v>99.32</v>
      </c>
      <c r="D102" s="6">
        <v>97.26</v>
      </c>
      <c r="E102" s="6">
        <v>62.79</v>
      </c>
      <c r="F102" s="6">
        <v>47.02</v>
      </c>
      <c r="G102" s="6">
        <v>34.64</v>
      </c>
      <c r="H102" s="6">
        <v>145.46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>
        <v>98.45</v>
      </c>
      <c r="D103" s="6">
        <v>96.82</v>
      </c>
      <c r="E103" s="6">
        <v>62.95</v>
      </c>
      <c r="F103" s="6">
        <v>46.71</v>
      </c>
      <c r="G103" s="6">
        <v>66.239999999999995</v>
      </c>
      <c r="H103" s="6">
        <v>156.94999999999999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>
        <v>94.31</v>
      </c>
      <c r="D104" s="6">
        <v>93.15</v>
      </c>
      <c r="E104" s="6">
        <v>65.569999999999993</v>
      </c>
      <c r="F104" s="6">
        <v>36.49</v>
      </c>
      <c r="G104" s="6">
        <v>97.42</v>
      </c>
      <c r="H104" s="6">
        <v>109.99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>
        <v>87.98</v>
      </c>
      <c r="D105" s="6">
        <v>90.16</v>
      </c>
      <c r="E105" s="6">
        <v>64.27</v>
      </c>
      <c r="F105" s="6">
        <v>61.17</v>
      </c>
      <c r="G105" s="6">
        <v>100.95</v>
      </c>
      <c r="H105" s="6">
        <v>73.22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>
        <v>91.37</v>
      </c>
      <c r="D106" s="6">
        <v>88.76</v>
      </c>
      <c r="E106" s="6">
        <v>64.349999999999994</v>
      </c>
      <c r="F106" s="6">
        <v>65.040000000000006</v>
      </c>
      <c r="G106" s="6">
        <v>89.01</v>
      </c>
      <c r="H106" s="6">
        <v>71.34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>
        <v>100.52</v>
      </c>
      <c r="D107" s="6">
        <v>89.23</v>
      </c>
      <c r="E107" s="6">
        <v>65.430000000000007</v>
      </c>
      <c r="F107" s="6">
        <v>92.79</v>
      </c>
      <c r="G107" s="6">
        <v>88.87</v>
      </c>
      <c r="H107" s="6">
        <v>72.010000000000005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>
        <v>105.25</v>
      </c>
      <c r="D108" s="6">
        <v>90.61</v>
      </c>
      <c r="E108" s="6">
        <v>63.5</v>
      </c>
      <c r="F108" s="6">
        <v>112.68</v>
      </c>
      <c r="G108" s="6">
        <v>92.97</v>
      </c>
      <c r="H108" s="6">
        <v>72.010000000000005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>
        <v>105.38</v>
      </c>
      <c r="D109" s="6">
        <v>90.32</v>
      </c>
      <c r="E109" s="6">
        <v>61.26</v>
      </c>
      <c r="F109" s="6">
        <v>181.07</v>
      </c>
      <c r="G109" s="6">
        <v>90.18</v>
      </c>
      <c r="H109" s="6">
        <v>72.010000000000005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>
        <v>104.48</v>
      </c>
      <c r="D110" s="8" t="s">
        <v>16</v>
      </c>
      <c r="E110" s="7">
        <v>62.9</v>
      </c>
      <c r="F110" s="8" t="s">
        <v>16</v>
      </c>
      <c r="G110" s="6">
        <v>89.59</v>
      </c>
      <c r="H110" s="7">
        <v>71.34</v>
      </c>
      <c r="I110" s="9" t="s">
        <v>16</v>
      </c>
      <c r="J110" s="10"/>
      <c r="K110" s="9" t="s">
        <v>16</v>
      </c>
      <c r="L110" s="5"/>
      <c r="M110" s="2"/>
    </row>
    <row r="111" spans="1:13" ht="15.75">
      <c r="A111" s="2" t="s">
        <v>17</v>
      </c>
      <c r="B111" s="2"/>
      <c r="C111" s="11">
        <f t="shared" ref="C111:L111" si="4">SUM(C80:C110)</f>
        <v>8374.4</v>
      </c>
      <c r="D111" s="11">
        <f t="shared" si="4"/>
        <v>2940.2400000000007</v>
      </c>
      <c r="E111" s="11">
        <f t="shared" si="4"/>
        <v>2055.66</v>
      </c>
      <c r="F111" s="11">
        <f t="shared" si="4"/>
        <v>3162.64</v>
      </c>
      <c r="G111" s="11">
        <f t="shared" si="4"/>
        <v>3951.3899999999994</v>
      </c>
      <c r="H111" s="11">
        <f t="shared" si="4"/>
        <v>3099.7400000000002</v>
      </c>
      <c r="I111" s="11">
        <f t="shared" si="4"/>
        <v>233.2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18</v>
      </c>
      <c r="B112" s="2"/>
      <c r="C112" s="12">
        <f t="shared" ref="C112:L112" si="5">C111*1.9835</f>
        <v>16610.6224</v>
      </c>
      <c r="D112" s="12">
        <f t="shared" si="5"/>
        <v>5831.9660400000012</v>
      </c>
      <c r="E112" s="12">
        <f t="shared" si="5"/>
        <v>4077.4016099999999</v>
      </c>
      <c r="F112" s="12">
        <f t="shared" si="5"/>
        <v>6273.0964400000003</v>
      </c>
      <c r="G112" s="12">
        <f t="shared" si="5"/>
        <v>7837.5820649999987</v>
      </c>
      <c r="H112" s="12">
        <f t="shared" si="5"/>
        <v>6148.3342900000007</v>
      </c>
      <c r="I112" s="12">
        <f t="shared" si="5"/>
        <v>462.55219999999997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19</v>
      </c>
      <c r="J113" s="11"/>
      <c r="K113" s="13">
        <v>247</v>
      </c>
      <c r="L113" s="11" t="s">
        <v>20</v>
      </c>
      <c r="M113" s="2"/>
    </row>
    <row r="114" spans="1:13" ht="16.5" thickBot="1">
      <c r="A114" s="14">
        <v>1992</v>
      </c>
      <c r="B114" s="14" t="s">
        <v>21</v>
      </c>
      <c r="C114" s="14"/>
      <c r="D114" s="15">
        <f>SUM(C111:L111)</f>
        <v>23817.27</v>
      </c>
      <c r="E114" s="16" t="s">
        <v>17</v>
      </c>
      <c r="F114" s="16"/>
      <c r="G114" s="15">
        <f>D114*1.9835-1</f>
        <v>47240.555045000001</v>
      </c>
      <c r="H114" s="16" t="s">
        <v>22</v>
      </c>
      <c r="I114" s="14" t="s">
        <v>23</v>
      </c>
      <c r="J114" s="14"/>
      <c r="K114" s="17">
        <v>248</v>
      </c>
      <c r="L114" s="14" t="s">
        <v>20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>
      <c r="A116" t="s">
        <v>1</v>
      </c>
      <c r="F116" t="s">
        <v>2</v>
      </c>
      <c r="H116" t="s">
        <v>3</v>
      </c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1993</v>
      </c>
      <c r="B118" s="5">
        <v>1</v>
      </c>
      <c r="C118" s="6"/>
      <c r="D118" s="6"/>
      <c r="E118" s="6">
        <v>98.93</v>
      </c>
      <c r="F118" s="6">
        <v>56.56</v>
      </c>
      <c r="G118" s="6">
        <v>132</v>
      </c>
      <c r="H118" s="6">
        <v>61.73</v>
      </c>
      <c r="I118" s="6">
        <v>57.34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98.93</v>
      </c>
      <c r="F119" s="6">
        <v>54.71</v>
      </c>
      <c r="G119" s="6">
        <v>132</v>
      </c>
      <c r="H119" s="6">
        <v>73.94</v>
      </c>
      <c r="I119" s="6">
        <v>53.66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98.93</v>
      </c>
      <c r="F120" s="6">
        <v>51.41</v>
      </c>
      <c r="G120" s="6">
        <v>132</v>
      </c>
      <c r="H120" s="6">
        <v>86.41</v>
      </c>
      <c r="I120" s="6">
        <v>21.54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97.97</v>
      </c>
      <c r="F121" s="6">
        <v>51.79</v>
      </c>
      <c r="G121" s="6">
        <v>137.83000000000001</v>
      </c>
      <c r="H121" s="6">
        <v>95.15</v>
      </c>
      <c r="I121" s="6"/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73.78</v>
      </c>
      <c r="F122" s="6">
        <v>53.13</v>
      </c>
      <c r="G122" s="6">
        <v>148.46</v>
      </c>
      <c r="H122" s="6">
        <v>103.76</v>
      </c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50.41</v>
      </c>
      <c r="F123" s="6">
        <v>54.44</v>
      </c>
      <c r="G123" s="6">
        <v>139.88999999999999</v>
      </c>
      <c r="H123" s="6">
        <v>87.44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26.35</v>
      </c>
      <c r="F124" s="6">
        <v>55.28</v>
      </c>
      <c r="G124" s="6">
        <v>136.91999999999999</v>
      </c>
      <c r="H124" s="6">
        <v>74.25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7.02</v>
      </c>
      <c r="F125" s="6">
        <v>55.73</v>
      </c>
      <c r="G125" s="6">
        <v>133.61000000000001</v>
      </c>
      <c r="H125" s="6">
        <v>73.3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7.54</v>
      </c>
      <c r="F126" s="6">
        <v>55.08</v>
      </c>
      <c r="G126" s="6">
        <v>133.35</v>
      </c>
      <c r="H126" s="6">
        <v>104.56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7.65</v>
      </c>
      <c r="F127" s="6">
        <v>54.37</v>
      </c>
      <c r="G127" s="6">
        <v>126.87</v>
      </c>
      <c r="H127" s="6">
        <v>149.78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7.59</v>
      </c>
      <c r="F128" s="6">
        <v>54.18</v>
      </c>
      <c r="G128" s="6">
        <v>122.21</v>
      </c>
      <c r="H128" s="6">
        <v>195.8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7.37</v>
      </c>
      <c r="F129" s="6">
        <v>54.01</v>
      </c>
      <c r="G129" s="6">
        <v>122.21</v>
      </c>
      <c r="H129" s="6">
        <v>251.94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7.07</v>
      </c>
      <c r="F130" s="6">
        <v>54.74</v>
      </c>
      <c r="G130" s="6">
        <v>119.23</v>
      </c>
      <c r="H130" s="6">
        <v>250.45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34.57</v>
      </c>
      <c r="F131" s="6">
        <v>79.739999999999995</v>
      </c>
      <c r="G131" s="6">
        <v>116.11</v>
      </c>
      <c r="H131" s="6">
        <v>231.99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>
        <v>25.2</v>
      </c>
      <c r="E132" s="6">
        <v>52.69</v>
      </c>
      <c r="F132" s="6">
        <v>94.05</v>
      </c>
      <c r="G132" s="6">
        <v>110.9</v>
      </c>
      <c r="H132" s="6">
        <v>232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>
        <v>54.68</v>
      </c>
      <c r="E133" s="6">
        <v>52.24</v>
      </c>
      <c r="F133" s="6">
        <v>93.05</v>
      </c>
      <c r="G133" s="6">
        <v>108.73</v>
      </c>
      <c r="H133" s="6">
        <v>222.4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>
        <v>54.88</v>
      </c>
      <c r="E134" s="6">
        <v>79.849999999999994</v>
      </c>
      <c r="F134" s="6">
        <v>93.38</v>
      </c>
      <c r="G134" s="6">
        <v>112.57</v>
      </c>
      <c r="H134" s="6">
        <v>246.83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>
        <v>40.869999999999997</v>
      </c>
      <c r="E135" s="6">
        <v>97.43</v>
      </c>
      <c r="F135" s="6">
        <v>96.85</v>
      </c>
      <c r="G135" s="6">
        <v>99.3</v>
      </c>
      <c r="H135" s="6">
        <v>257.31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>
        <v>10.220000000000001</v>
      </c>
      <c r="E136" s="6">
        <v>97.01</v>
      </c>
      <c r="F136" s="6">
        <v>100.19</v>
      </c>
      <c r="G136" s="6">
        <v>91.03</v>
      </c>
      <c r="H136" s="6">
        <v>174.32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>
        <v>54.74</v>
      </c>
      <c r="E137" s="6">
        <v>97.01</v>
      </c>
      <c r="F137" s="6">
        <v>98.93</v>
      </c>
      <c r="G137" s="6">
        <v>65.48</v>
      </c>
      <c r="H137" s="6">
        <v>107.49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>
        <v>55.3</v>
      </c>
      <c r="E138" s="6">
        <v>71.400000000000006</v>
      </c>
      <c r="F138" s="6">
        <v>110.93</v>
      </c>
      <c r="G138" s="6">
        <v>69.569999999999993</v>
      </c>
      <c r="H138" s="6">
        <v>106.71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>
        <v>56.39</v>
      </c>
      <c r="E139" s="6">
        <v>51.22</v>
      </c>
      <c r="F139" s="6">
        <v>121.16</v>
      </c>
      <c r="G139" s="6">
        <v>69.33</v>
      </c>
      <c r="H139" s="6">
        <v>109.18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>
        <v>44.91</v>
      </c>
      <c r="E140" s="6">
        <v>48.42</v>
      </c>
      <c r="F140" s="6">
        <v>119.54</v>
      </c>
      <c r="G140" s="6">
        <v>68.099999999999994</v>
      </c>
      <c r="H140" s="6">
        <v>107.2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>
        <v>36.299999999999997</v>
      </c>
      <c r="E141" s="6">
        <v>55.84</v>
      </c>
      <c r="F141" s="6">
        <v>122.15</v>
      </c>
      <c r="G141" s="6">
        <v>69.78</v>
      </c>
      <c r="H141" s="6">
        <v>102.38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>
        <v>36.299999999999997</v>
      </c>
      <c r="E142" s="6">
        <v>58.21</v>
      </c>
      <c r="F142" s="6">
        <v>142.91</v>
      </c>
      <c r="G142" s="6">
        <v>93.27</v>
      </c>
      <c r="H142" s="6">
        <v>93.22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>
        <v>36.299999999999997</v>
      </c>
      <c r="E143" s="6">
        <v>58.21</v>
      </c>
      <c r="F143" s="6">
        <v>151.36000000000001</v>
      </c>
      <c r="G143" s="6">
        <v>80.17</v>
      </c>
      <c r="H143" s="6">
        <v>87.87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>
        <v>47.26</v>
      </c>
      <c r="E144" s="6">
        <v>57.8</v>
      </c>
      <c r="F144" s="6">
        <v>149.66999999999999</v>
      </c>
      <c r="G144" s="6">
        <v>84.57</v>
      </c>
      <c r="H144" s="6">
        <v>87.57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>
        <v>83.44</v>
      </c>
      <c r="E145" s="6">
        <v>57.39</v>
      </c>
      <c r="F145" s="6">
        <v>143.37</v>
      </c>
      <c r="G145" s="6">
        <v>68.180000000000007</v>
      </c>
      <c r="H145" s="6">
        <v>86.9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>
        <v>105.97</v>
      </c>
      <c r="E146" s="6">
        <v>57.39</v>
      </c>
      <c r="F146" s="6">
        <v>130.88</v>
      </c>
      <c r="G146" s="6">
        <v>64.5</v>
      </c>
      <c r="H146" s="6">
        <v>86.24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78.569999999999993</v>
      </c>
      <c r="E147" s="6">
        <v>57.39</v>
      </c>
      <c r="F147" s="6">
        <v>130.63999999999999</v>
      </c>
      <c r="G147" s="6">
        <v>62.98</v>
      </c>
      <c r="H147" s="6">
        <v>86.24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>
        <v>57.39</v>
      </c>
      <c r="F148" s="8" t="s">
        <v>16</v>
      </c>
      <c r="G148" s="6">
        <v>62.36</v>
      </c>
      <c r="H148" s="7">
        <v>75.59</v>
      </c>
      <c r="I148" s="9" t="s">
        <v>16</v>
      </c>
      <c r="J148" s="10"/>
      <c r="K148" s="9" t="s">
        <v>16</v>
      </c>
      <c r="L148" s="5"/>
      <c r="M148" s="2"/>
    </row>
    <row r="149" spans="1:13" ht="15.75">
      <c r="A149" s="2" t="s">
        <v>17</v>
      </c>
      <c r="B149" s="2"/>
      <c r="C149" s="11">
        <f t="shared" ref="C149:L149" si="6">SUM(C118:C148)</f>
        <v>0</v>
      </c>
      <c r="D149" s="11">
        <f t="shared" si="6"/>
        <v>821.32999999999993</v>
      </c>
      <c r="E149" s="11">
        <f t="shared" si="6"/>
        <v>1731.0000000000005</v>
      </c>
      <c r="F149" s="11">
        <f t="shared" si="6"/>
        <v>2684.23</v>
      </c>
      <c r="G149" s="11">
        <f t="shared" si="6"/>
        <v>3213.5100000000007</v>
      </c>
      <c r="H149" s="11">
        <f t="shared" si="6"/>
        <v>4109.9499999999989</v>
      </c>
      <c r="I149" s="11">
        <f t="shared" si="6"/>
        <v>132.54</v>
      </c>
      <c r="J149" s="11">
        <f t="shared" si="6"/>
        <v>0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18</v>
      </c>
      <c r="B150" s="2"/>
      <c r="C150" s="12">
        <f t="shared" ref="C150:L150" si="7">C149*1.9835</f>
        <v>0</v>
      </c>
      <c r="D150" s="12">
        <f t="shared" si="7"/>
        <v>1629.1080549999999</v>
      </c>
      <c r="E150" s="12">
        <f t="shared" si="7"/>
        <v>3433.4385000000011</v>
      </c>
      <c r="F150" s="12">
        <f t="shared" si="7"/>
        <v>5324.1702050000004</v>
      </c>
      <c r="G150" s="12">
        <f t="shared" si="7"/>
        <v>6373.9970850000018</v>
      </c>
      <c r="H150" s="12">
        <f t="shared" si="7"/>
        <v>8152.0858249999983</v>
      </c>
      <c r="I150" s="12">
        <f t="shared" si="7"/>
        <v>262.89308999999997</v>
      </c>
      <c r="J150" s="12">
        <f t="shared" si="7"/>
        <v>0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19</v>
      </c>
      <c r="J151" s="11"/>
      <c r="K151" s="13">
        <f>COUNTA(C118:L148)-4</f>
        <v>142</v>
      </c>
      <c r="L151" s="11" t="s">
        <v>20</v>
      </c>
      <c r="M151" s="2"/>
    </row>
    <row r="152" spans="1:13" ht="16.5" thickBot="1">
      <c r="A152" s="14">
        <v>1993</v>
      </c>
      <c r="B152" s="14" t="s">
        <v>21</v>
      </c>
      <c r="C152" s="14"/>
      <c r="D152" s="15">
        <f>SUM(C149:L149)</f>
        <v>12692.560000000001</v>
      </c>
      <c r="E152" s="16" t="s">
        <v>17</v>
      </c>
      <c r="F152" s="16"/>
      <c r="G152" s="15">
        <f>D152*1.9835</f>
        <v>25175.692760000002</v>
      </c>
      <c r="H152" s="16" t="s">
        <v>22</v>
      </c>
      <c r="I152" s="14" t="s">
        <v>23</v>
      </c>
      <c r="J152" s="14"/>
      <c r="K152" s="17">
        <v>142</v>
      </c>
      <c r="L152" s="14" t="s">
        <v>20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>
      <c r="A154" t="s">
        <v>1</v>
      </c>
      <c r="F154" t="s">
        <v>2</v>
      </c>
      <c r="H154" t="s">
        <v>3</v>
      </c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1994</v>
      </c>
      <c r="B156" s="5">
        <v>1</v>
      </c>
      <c r="C156" s="6"/>
      <c r="D156" s="6"/>
      <c r="E156" s="6"/>
      <c r="F156" s="6">
        <v>141.25</v>
      </c>
      <c r="G156" s="6">
        <v>427.67</v>
      </c>
      <c r="H156" s="6">
        <v>311.12</v>
      </c>
      <c r="I156" s="6">
        <v>132.06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>
        <v>161.43</v>
      </c>
      <c r="G157" s="6">
        <v>468.16</v>
      </c>
      <c r="H157" s="6">
        <v>342.25</v>
      </c>
      <c r="I157" s="6"/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>
        <v>161.43</v>
      </c>
      <c r="G158" s="6">
        <v>493.33</v>
      </c>
      <c r="H158" s="6">
        <v>363.26</v>
      </c>
      <c r="I158" s="6"/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>
        <v>161.43</v>
      </c>
      <c r="G159" s="6">
        <v>434.14</v>
      </c>
      <c r="H159" s="6">
        <v>365.5</v>
      </c>
      <c r="I159" s="6"/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159.27000000000001</v>
      </c>
      <c r="G160" s="6">
        <v>379.96</v>
      </c>
      <c r="H160" s="6">
        <v>360.16</v>
      </c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150.9</v>
      </c>
      <c r="G161" s="6">
        <v>375.89</v>
      </c>
      <c r="H161" s="6">
        <v>360.1</v>
      </c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151.72999999999999</v>
      </c>
      <c r="G162" s="6">
        <v>374.94</v>
      </c>
      <c r="H162" s="6">
        <v>360.1</v>
      </c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150.63</v>
      </c>
      <c r="G163" s="6">
        <v>277.17</v>
      </c>
      <c r="H163" s="6">
        <v>359.98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150.38999999999999</v>
      </c>
      <c r="G164" s="6">
        <v>215.73</v>
      </c>
      <c r="H164" s="6">
        <v>360.1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>
        <v>24.54</v>
      </c>
      <c r="F165" s="6">
        <v>150.38999999999999</v>
      </c>
      <c r="G165" s="6">
        <v>214.14</v>
      </c>
      <c r="H165" s="6">
        <v>341.43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>
        <v>35.76</v>
      </c>
      <c r="F166" s="6">
        <v>150.38999999999999</v>
      </c>
      <c r="G166" s="6">
        <v>213.86</v>
      </c>
      <c r="H166" s="6">
        <v>331.63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>
        <v>35.76</v>
      </c>
      <c r="F167" s="6">
        <v>150.38999999999999</v>
      </c>
      <c r="G167" s="6">
        <v>211.52</v>
      </c>
      <c r="H167" s="6">
        <v>313.82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>
        <v>35.76</v>
      </c>
      <c r="F168" s="6">
        <v>151.61000000000001</v>
      </c>
      <c r="G168" s="6">
        <v>214.14</v>
      </c>
      <c r="H168" s="6">
        <v>285.75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>
        <v>35.76</v>
      </c>
      <c r="F169" s="6">
        <v>151.44999999999999</v>
      </c>
      <c r="G169" s="6">
        <v>252.9</v>
      </c>
      <c r="H169" s="6">
        <v>279.14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>
        <v>35.89</v>
      </c>
      <c r="F170" s="6">
        <v>138.1</v>
      </c>
      <c r="G170" s="6">
        <v>271.43</v>
      </c>
      <c r="H170" s="6">
        <v>278.27999999999997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>
        <v>43.36</v>
      </c>
      <c r="F171" s="6">
        <v>140.68</v>
      </c>
      <c r="G171" s="6">
        <v>272.41000000000003</v>
      </c>
      <c r="H171" s="6">
        <v>315.16000000000003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>
        <v>43.57</v>
      </c>
      <c r="F172" s="6">
        <v>216.58</v>
      </c>
      <c r="G172" s="6">
        <v>274.23</v>
      </c>
      <c r="H172" s="6">
        <v>305.02999999999997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>
        <v>44.72</v>
      </c>
      <c r="F173" s="6">
        <v>294.79000000000002</v>
      </c>
      <c r="G173" s="6">
        <v>285.07</v>
      </c>
      <c r="H173" s="6">
        <v>303.48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>
        <v>57.31</v>
      </c>
      <c r="F174" s="6">
        <v>322.02999999999997</v>
      </c>
      <c r="G174" s="6">
        <v>282</v>
      </c>
      <c r="H174" s="6">
        <v>310.60000000000002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>
        <v>45.19</v>
      </c>
      <c r="F175" s="6">
        <v>360.6</v>
      </c>
      <c r="G175" s="6">
        <v>275.60000000000002</v>
      </c>
      <c r="H175" s="6">
        <v>337.08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>
        <v>35.06</v>
      </c>
      <c r="F176" s="6">
        <v>408.05</v>
      </c>
      <c r="G176" s="6">
        <v>274.95999999999998</v>
      </c>
      <c r="H176" s="6">
        <v>347.85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>
        <v>35.06</v>
      </c>
      <c r="F177" s="6">
        <v>484.39</v>
      </c>
      <c r="G177" s="6">
        <v>293.04000000000002</v>
      </c>
      <c r="H177" s="6">
        <v>347.85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>
        <v>35.06</v>
      </c>
      <c r="F178" s="6">
        <v>487.42</v>
      </c>
      <c r="G178" s="6">
        <v>321.37</v>
      </c>
      <c r="H178" s="6">
        <v>347.85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>
        <v>35.06</v>
      </c>
      <c r="F179" s="6">
        <v>460.62</v>
      </c>
      <c r="G179" s="6">
        <v>328.49</v>
      </c>
      <c r="H179" s="6">
        <v>347.85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>
        <v>35.06</v>
      </c>
      <c r="F180" s="6">
        <v>436.06</v>
      </c>
      <c r="G180" s="6">
        <v>377.64</v>
      </c>
      <c r="H180" s="6">
        <v>347.85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>
        <v>60.28</v>
      </c>
      <c r="F181" s="6">
        <v>435.57</v>
      </c>
      <c r="G181" s="6">
        <v>391.58</v>
      </c>
      <c r="H181" s="6">
        <v>350.75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>
        <v>80.709999999999994</v>
      </c>
      <c r="F182" s="6">
        <v>435.57</v>
      </c>
      <c r="G182" s="6">
        <v>329.84</v>
      </c>
      <c r="H182" s="6">
        <v>353.31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>
        <v>80.510000000000005</v>
      </c>
      <c r="F183" s="6">
        <v>444.77</v>
      </c>
      <c r="G183" s="6">
        <v>289.37</v>
      </c>
      <c r="H183" s="6">
        <v>351.55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>
        <v>80.709999999999994</v>
      </c>
      <c r="F184" s="6">
        <v>423.44</v>
      </c>
      <c r="G184" s="6">
        <v>309.73</v>
      </c>
      <c r="H184" s="6">
        <v>351.14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>
        <v>80.709999999999994</v>
      </c>
      <c r="F185" s="6">
        <v>427.05</v>
      </c>
      <c r="G185" s="6">
        <v>309.73</v>
      </c>
      <c r="H185" s="6">
        <v>347.46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>
        <v>101.18</v>
      </c>
      <c r="F186" s="8" t="s">
        <v>16</v>
      </c>
      <c r="G186" s="6">
        <v>309.99</v>
      </c>
      <c r="H186" s="7">
        <v>347.09</v>
      </c>
      <c r="I186" s="9" t="s">
        <v>16</v>
      </c>
      <c r="J186" s="10"/>
      <c r="K186" s="9" t="s">
        <v>16</v>
      </c>
      <c r="L186" s="5"/>
      <c r="M186" s="2"/>
    </row>
    <row r="187" spans="1:13" ht="15.75">
      <c r="A187" s="2" t="s">
        <v>17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1097.02</v>
      </c>
      <c r="F187" s="11">
        <f t="shared" si="8"/>
        <v>8058.409999999998</v>
      </c>
      <c r="G187" s="11">
        <f t="shared" si="8"/>
        <v>9750.0300000000007</v>
      </c>
      <c r="H187" s="11">
        <f t="shared" si="8"/>
        <v>10424.519999999999</v>
      </c>
      <c r="I187" s="11">
        <f t="shared" si="8"/>
        <v>132.06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18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2175.9391700000001</v>
      </c>
      <c r="F188" s="12">
        <f t="shared" si="9"/>
        <v>15983.856234999996</v>
      </c>
      <c r="G188" s="12">
        <f t="shared" si="9"/>
        <v>19339.184505000001</v>
      </c>
      <c r="H188" s="12">
        <f t="shared" si="9"/>
        <v>20677.035419999997</v>
      </c>
      <c r="I188" s="12">
        <f t="shared" si="9"/>
        <v>261.94101000000001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19</v>
      </c>
      <c r="J189" s="11"/>
      <c r="K189" s="13">
        <f>COUNTA(C156:L186)-4</f>
        <v>115</v>
      </c>
      <c r="L189" s="11" t="s">
        <v>20</v>
      </c>
      <c r="M189" s="2"/>
    </row>
    <row r="190" spans="1:13" ht="16.5" thickBot="1">
      <c r="A190" s="14">
        <v>1994</v>
      </c>
      <c r="B190" s="14" t="s">
        <v>21</v>
      </c>
      <c r="C190" s="14"/>
      <c r="D190" s="15">
        <f>SUM(C187:L187)</f>
        <v>29462.039999999997</v>
      </c>
      <c r="E190" s="16" t="s">
        <v>17</v>
      </c>
      <c r="F190" s="16"/>
      <c r="G190" s="15">
        <f>D190*1.9835</f>
        <v>58437.956339999997</v>
      </c>
      <c r="H190" s="16" t="s">
        <v>22</v>
      </c>
      <c r="I190" s="14" t="s">
        <v>23</v>
      </c>
      <c r="J190" s="14"/>
      <c r="K190" s="17">
        <v>115</v>
      </c>
      <c r="L190" s="14" t="s">
        <v>20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>
      <c r="A192" t="s">
        <v>1</v>
      </c>
      <c r="F192" t="s">
        <v>2</v>
      </c>
      <c r="H192" t="s">
        <v>3</v>
      </c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1995</v>
      </c>
      <c r="B194" s="5">
        <v>1</v>
      </c>
      <c r="C194" s="6"/>
      <c r="D194" s="6"/>
      <c r="E194" s="6"/>
      <c r="F194" s="6"/>
      <c r="G194" s="6">
        <v>220.42</v>
      </c>
      <c r="H194" s="6">
        <v>485.72</v>
      </c>
      <c r="I194" s="6">
        <v>344.87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220.86</v>
      </c>
      <c r="H195" s="6">
        <v>493</v>
      </c>
      <c r="I195" s="6">
        <v>321.76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292.52</v>
      </c>
      <c r="H196" s="6">
        <v>486.93</v>
      </c>
      <c r="I196" s="6">
        <v>324.17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316.36</v>
      </c>
      <c r="H197" s="6">
        <v>491.34</v>
      </c>
      <c r="I197" s="6">
        <v>333.01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>
        <v>308.94</v>
      </c>
      <c r="H198" s="6">
        <v>499.23</v>
      </c>
      <c r="I198" s="6">
        <v>332.02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311.12</v>
      </c>
      <c r="H199" s="6">
        <v>503.97</v>
      </c>
      <c r="I199" s="6">
        <v>290.16000000000003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373.58</v>
      </c>
      <c r="H200" s="6">
        <v>506.82</v>
      </c>
      <c r="I200" s="6">
        <v>278.39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388.64</v>
      </c>
      <c r="H201" s="6">
        <v>496.63</v>
      </c>
      <c r="I201" s="7">
        <v>277.45999999999998</v>
      </c>
      <c r="J201" s="20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397.79</v>
      </c>
      <c r="H202" s="6">
        <v>458.67</v>
      </c>
      <c r="I202" s="7">
        <v>278.11</v>
      </c>
      <c r="J202" s="20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424.61</v>
      </c>
      <c r="H203" s="6">
        <v>435.69</v>
      </c>
      <c r="I203" s="7">
        <v>280.35000000000002</v>
      </c>
      <c r="J203" s="20"/>
      <c r="K203" s="6"/>
      <c r="L203" s="7"/>
      <c r="M203" s="2"/>
    </row>
    <row r="204" spans="1:13" ht="15.75">
      <c r="A204" s="2"/>
      <c r="B204" s="5">
        <v>11</v>
      </c>
      <c r="C204" s="20"/>
      <c r="D204" s="6"/>
      <c r="E204" s="6"/>
      <c r="F204" s="6"/>
      <c r="G204" s="6">
        <v>438.97</v>
      </c>
      <c r="H204" s="6">
        <v>424.52</v>
      </c>
      <c r="I204" s="7">
        <v>278.48</v>
      </c>
      <c r="J204" s="20"/>
      <c r="K204" s="6"/>
      <c r="L204" s="7"/>
      <c r="M204" s="2"/>
    </row>
    <row r="205" spans="1:13" ht="15.75">
      <c r="A205" s="2"/>
      <c r="B205" s="5">
        <v>12</v>
      </c>
      <c r="C205" s="20"/>
      <c r="D205" s="6"/>
      <c r="E205" s="6"/>
      <c r="F205" s="6"/>
      <c r="G205" s="6">
        <v>439.8</v>
      </c>
      <c r="H205" s="6">
        <v>387.33</v>
      </c>
      <c r="I205" s="6">
        <v>279.77999999999997</v>
      </c>
      <c r="J205" s="6"/>
      <c r="K205" s="6"/>
      <c r="L205" s="7"/>
      <c r="M205" s="2"/>
    </row>
    <row r="206" spans="1:13" ht="15.75">
      <c r="A206" s="2"/>
      <c r="B206" s="5">
        <v>13</v>
      </c>
      <c r="C206" s="20"/>
      <c r="D206" s="6"/>
      <c r="E206" s="6"/>
      <c r="F206" s="6"/>
      <c r="G206" s="6">
        <v>446.49</v>
      </c>
      <c r="H206" s="6">
        <v>360.05</v>
      </c>
      <c r="I206" s="6">
        <v>279.16000000000003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443.17</v>
      </c>
      <c r="H207" s="6">
        <v>338.87</v>
      </c>
      <c r="I207" s="6">
        <v>271.20999999999998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449.15</v>
      </c>
      <c r="H208" s="6">
        <v>298.33999999999997</v>
      </c>
      <c r="I208" s="6">
        <v>266.68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449.71</v>
      </c>
      <c r="H209" s="6">
        <v>281.77</v>
      </c>
      <c r="I209" s="6">
        <v>189.43</v>
      </c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448.36</v>
      </c>
      <c r="H210" s="6">
        <v>295.39</v>
      </c>
      <c r="I210" s="6">
        <v>160.57</v>
      </c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472.89</v>
      </c>
      <c r="H211" s="6">
        <v>313.04000000000002</v>
      </c>
      <c r="I211" s="6">
        <v>69.02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471.13</v>
      </c>
      <c r="H212" s="6">
        <v>316.07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450.25</v>
      </c>
      <c r="H213" s="6">
        <v>315.82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8.64</v>
      </c>
      <c r="G214" s="6">
        <v>449.71</v>
      </c>
      <c r="H214" s="6">
        <v>319.45999999999998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73.599999999999994</v>
      </c>
      <c r="G215" s="6">
        <v>449.71</v>
      </c>
      <c r="H215" s="6">
        <v>318.01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170.82</v>
      </c>
      <c r="G216" s="6">
        <v>451.86</v>
      </c>
      <c r="H216" s="6">
        <v>320.18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217.6</v>
      </c>
      <c r="G217" s="6">
        <v>454.51</v>
      </c>
      <c r="H217" s="6">
        <v>320.61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228.34</v>
      </c>
      <c r="G218" s="6">
        <v>447.09</v>
      </c>
      <c r="H218" s="6">
        <v>381.45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229.68</v>
      </c>
      <c r="G219" s="6">
        <v>434.4</v>
      </c>
      <c r="H219" s="6">
        <v>451.42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226.89</v>
      </c>
      <c r="G220" s="6">
        <v>418.13</v>
      </c>
      <c r="H220" s="6">
        <v>452.9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228.17</v>
      </c>
      <c r="G221" s="6">
        <v>440.01</v>
      </c>
      <c r="H221" s="6">
        <v>458.24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224.87</v>
      </c>
      <c r="G222" s="6">
        <v>444.04</v>
      </c>
      <c r="H222" s="6">
        <v>449.76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221.14</v>
      </c>
      <c r="G223" s="6">
        <v>440.98</v>
      </c>
      <c r="H223" s="6">
        <v>372.39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457.47</v>
      </c>
      <c r="H224" s="7">
        <v>277.13</v>
      </c>
      <c r="I224" s="9" t="s">
        <v>16</v>
      </c>
      <c r="J224" s="10"/>
      <c r="K224" s="9" t="s">
        <v>16</v>
      </c>
      <c r="L224" s="5"/>
      <c r="M224" s="2"/>
    </row>
    <row r="225" spans="1:13" ht="15.75">
      <c r="A225" s="2" t="s">
        <v>17</v>
      </c>
      <c r="B225" s="2"/>
      <c r="C225" s="11">
        <f t="shared" ref="C225:L225" si="10">SUM(C194:C224)</f>
        <v>0</v>
      </c>
      <c r="D225" s="11">
        <f t="shared" si="10"/>
        <v>0</v>
      </c>
      <c r="E225" s="11">
        <f t="shared" si="10"/>
        <v>0</v>
      </c>
      <c r="F225" s="11">
        <f t="shared" si="10"/>
        <v>1829.75</v>
      </c>
      <c r="G225" s="11">
        <f t="shared" si="10"/>
        <v>12652.669999999998</v>
      </c>
      <c r="H225" s="11">
        <f t="shared" si="10"/>
        <v>12310.75</v>
      </c>
      <c r="I225" s="11">
        <f t="shared" si="10"/>
        <v>4854.630000000001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18</v>
      </c>
      <c r="B226" s="2"/>
      <c r="C226" s="12">
        <f t="shared" ref="C226:L226" si="11">C225*1.9835</f>
        <v>0</v>
      </c>
      <c r="D226" s="12">
        <f t="shared" si="11"/>
        <v>0</v>
      </c>
      <c r="E226" s="12">
        <f t="shared" si="11"/>
        <v>0</v>
      </c>
      <c r="F226" s="12">
        <f t="shared" si="11"/>
        <v>3629.3091250000002</v>
      </c>
      <c r="G226" s="12">
        <f t="shared" si="11"/>
        <v>25096.570944999996</v>
      </c>
      <c r="H226" s="12">
        <f t="shared" si="11"/>
        <v>24418.372625</v>
      </c>
      <c r="I226" s="12">
        <f t="shared" si="11"/>
        <v>9629.1586050000024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19</v>
      </c>
      <c r="J227" s="11"/>
      <c r="K227" s="13">
        <f>COUNTA(C194:L224)-4</f>
        <v>90</v>
      </c>
      <c r="L227" s="11" t="s">
        <v>20</v>
      </c>
      <c r="M227" s="2"/>
    </row>
    <row r="228" spans="1:13" ht="16.5" thickBot="1">
      <c r="A228" s="14">
        <v>1995</v>
      </c>
      <c r="B228" s="14" t="s">
        <v>21</v>
      </c>
      <c r="C228" s="14"/>
      <c r="D228" s="15">
        <f>SUM(C225:L225)</f>
        <v>31647.8</v>
      </c>
      <c r="E228" s="16" t="s">
        <v>17</v>
      </c>
      <c r="F228" s="16"/>
      <c r="G228" s="15">
        <f>D228*1.9835-1</f>
        <v>62772.4113</v>
      </c>
      <c r="H228" s="16" t="s">
        <v>22</v>
      </c>
      <c r="I228" s="14" t="s">
        <v>23</v>
      </c>
      <c r="J228" s="14"/>
      <c r="K228" s="17">
        <v>90</v>
      </c>
      <c r="L228" s="14" t="s">
        <v>20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>
      <c r="A230" t="s">
        <v>1</v>
      </c>
      <c r="F230" t="s">
        <v>2</v>
      </c>
      <c r="H230" t="s">
        <v>3</v>
      </c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1996</v>
      </c>
      <c r="B232" s="5">
        <v>1</v>
      </c>
      <c r="C232" s="6"/>
      <c r="D232" s="6"/>
      <c r="E232" s="6">
        <v>72.75</v>
      </c>
      <c r="F232" s="6">
        <v>88.09</v>
      </c>
      <c r="G232" s="6">
        <v>409.42</v>
      </c>
      <c r="H232" s="6">
        <v>474.52</v>
      </c>
      <c r="I232" s="6">
        <v>344.67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>
        <v>81.38</v>
      </c>
      <c r="F233" s="6">
        <v>83.04</v>
      </c>
      <c r="G233" s="6">
        <v>405.35</v>
      </c>
      <c r="H233" s="6">
        <v>470.91</v>
      </c>
      <c r="I233" s="6">
        <v>342.83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>
        <v>89.81</v>
      </c>
      <c r="F234" s="6">
        <v>69.650000000000006</v>
      </c>
      <c r="G234" s="6">
        <v>401.54</v>
      </c>
      <c r="H234" s="6">
        <v>472.86</v>
      </c>
      <c r="I234" s="6">
        <v>339.62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>
        <v>89.81</v>
      </c>
      <c r="F235" s="6">
        <v>65.38</v>
      </c>
      <c r="G235" s="6">
        <v>395.9</v>
      </c>
      <c r="H235" s="6">
        <v>473.43</v>
      </c>
      <c r="I235" s="6">
        <v>274.94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>
        <v>89.81</v>
      </c>
      <c r="F236" s="6">
        <v>65</v>
      </c>
      <c r="G236" s="6">
        <v>400.36</v>
      </c>
      <c r="H236" s="6">
        <v>435.49</v>
      </c>
      <c r="I236" s="6">
        <v>193.85</v>
      </c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>
        <v>89.81</v>
      </c>
      <c r="F237" s="6">
        <v>65.78</v>
      </c>
      <c r="G237" s="6">
        <v>409.52</v>
      </c>
      <c r="H237" s="6">
        <v>411.25</v>
      </c>
      <c r="I237" s="6">
        <v>128.18</v>
      </c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>
        <v>90.01</v>
      </c>
      <c r="F238" s="6">
        <v>66.459999999999994</v>
      </c>
      <c r="G238" s="6">
        <v>414.72</v>
      </c>
      <c r="H238" s="6">
        <v>449.75</v>
      </c>
      <c r="I238" s="6">
        <v>104.76</v>
      </c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>
        <v>90.88</v>
      </c>
      <c r="F239" s="6">
        <v>66.459999999999994</v>
      </c>
      <c r="G239" s="6">
        <v>431.25</v>
      </c>
      <c r="H239" s="6">
        <v>444.42</v>
      </c>
      <c r="I239" s="6">
        <v>105.36</v>
      </c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>
        <v>89.63</v>
      </c>
      <c r="F240" s="6">
        <v>66.459999999999994</v>
      </c>
      <c r="G240" s="6">
        <v>396.89</v>
      </c>
      <c r="H240" s="6">
        <v>432.41</v>
      </c>
      <c r="I240" s="6">
        <v>62.83</v>
      </c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>
        <v>90.88</v>
      </c>
      <c r="F241" s="6">
        <v>92.64</v>
      </c>
      <c r="G241" s="6">
        <v>428.82</v>
      </c>
      <c r="H241" s="6">
        <v>432.39</v>
      </c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>
        <v>91.4</v>
      </c>
      <c r="F242" s="6">
        <v>113.88</v>
      </c>
      <c r="G242" s="6">
        <v>424.28</v>
      </c>
      <c r="H242" s="6">
        <v>430.87</v>
      </c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>
        <v>91.93</v>
      </c>
      <c r="F243" s="6">
        <v>108.96</v>
      </c>
      <c r="G243" s="6">
        <v>427.29</v>
      </c>
      <c r="H243" s="6">
        <v>361.65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>
        <v>90.04</v>
      </c>
      <c r="F244" s="6">
        <v>98.94</v>
      </c>
      <c r="G244" s="6">
        <v>425.75</v>
      </c>
      <c r="H244" s="6">
        <v>334.49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>
        <v>93.06</v>
      </c>
      <c r="F245" s="6">
        <v>112.73</v>
      </c>
      <c r="G245" s="6">
        <v>431.79</v>
      </c>
      <c r="H245" s="6">
        <v>333.9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>
        <v>96.16</v>
      </c>
      <c r="F246" s="6">
        <v>123.94</v>
      </c>
      <c r="G246" s="6">
        <v>441.92</v>
      </c>
      <c r="H246" s="6">
        <v>333.02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>
        <v>99.27</v>
      </c>
      <c r="F247" s="6">
        <v>121.89</v>
      </c>
      <c r="G247" s="6">
        <v>433.12</v>
      </c>
      <c r="H247" s="6">
        <v>333.9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>
        <v>99.39</v>
      </c>
      <c r="F248" s="6">
        <v>154.87</v>
      </c>
      <c r="G248" s="6">
        <v>433.37</v>
      </c>
      <c r="H248" s="6">
        <v>332.03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>
        <v>99.17</v>
      </c>
      <c r="F249" s="6">
        <v>168.45</v>
      </c>
      <c r="G249" s="6">
        <v>433.06</v>
      </c>
      <c r="H249" s="6">
        <v>328.68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>
        <v>98.97</v>
      </c>
      <c r="F250" s="6">
        <v>195.53</v>
      </c>
      <c r="G250" s="6">
        <v>439.68</v>
      </c>
      <c r="H250" s="6">
        <v>327.26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>
        <v>93.84</v>
      </c>
      <c r="F251" s="6">
        <v>203.84</v>
      </c>
      <c r="G251" s="6">
        <v>458.08</v>
      </c>
      <c r="H251" s="6">
        <v>324.81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>
        <v>90.34</v>
      </c>
      <c r="F252" s="6">
        <v>238.47</v>
      </c>
      <c r="G252" s="6">
        <v>465.71</v>
      </c>
      <c r="H252" s="6">
        <v>324.72000000000003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>
        <v>91.81</v>
      </c>
      <c r="F253" s="6">
        <v>333.84</v>
      </c>
      <c r="G253" s="6">
        <v>453.73</v>
      </c>
      <c r="H253" s="6">
        <v>326.22000000000003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>
        <v>166.65</v>
      </c>
      <c r="F254" s="6">
        <v>364.5</v>
      </c>
      <c r="G254" s="6">
        <v>461.55</v>
      </c>
      <c r="H254" s="6">
        <v>328.01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>
        <v>221.96</v>
      </c>
      <c r="F255" s="6">
        <v>376.78</v>
      </c>
      <c r="G255" s="6">
        <v>444.95</v>
      </c>
      <c r="H255" s="6">
        <v>330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>
        <v>73.349999999999994</v>
      </c>
      <c r="E256" s="6">
        <v>200.3</v>
      </c>
      <c r="F256" s="6">
        <v>374.24</v>
      </c>
      <c r="G256" s="6">
        <v>435.6</v>
      </c>
      <c r="H256" s="6">
        <v>330.39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>
        <v>139.77000000000001</v>
      </c>
      <c r="E257" s="6">
        <v>197.71</v>
      </c>
      <c r="F257" s="6">
        <v>364.59</v>
      </c>
      <c r="G257" s="6">
        <v>430.67</v>
      </c>
      <c r="H257" s="6">
        <v>332.6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>
        <v>133.84</v>
      </c>
      <c r="E258" s="6">
        <v>220.76</v>
      </c>
      <c r="F258" s="6">
        <v>408.48</v>
      </c>
      <c r="G258" s="6">
        <v>433.55</v>
      </c>
      <c r="H258" s="6">
        <v>332.6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>
        <v>125.14</v>
      </c>
      <c r="E259" s="6">
        <v>181.98</v>
      </c>
      <c r="F259" s="6">
        <v>410.1</v>
      </c>
      <c r="G259" s="6">
        <v>434.1</v>
      </c>
      <c r="H259" s="6">
        <v>333.02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>
        <v>92.46</v>
      </c>
      <c r="E260" s="6">
        <v>102.54</v>
      </c>
      <c r="F260" s="6">
        <v>410.87</v>
      </c>
      <c r="G260" s="6">
        <v>441.55</v>
      </c>
      <c r="H260" s="6">
        <v>332.6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>
        <v>64.78</v>
      </c>
      <c r="E261" s="6">
        <v>80.400000000000006</v>
      </c>
      <c r="F261" s="6">
        <v>404.46</v>
      </c>
      <c r="G261" s="6">
        <v>462.62</v>
      </c>
      <c r="H261" s="6">
        <v>332.6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>
        <v>96.66</v>
      </c>
      <c r="F262" s="8" t="s">
        <v>16</v>
      </c>
      <c r="G262" s="6">
        <v>469.69</v>
      </c>
      <c r="H262" s="7">
        <v>337.75</v>
      </c>
      <c r="I262" s="9" t="s">
        <v>16</v>
      </c>
      <c r="J262" s="10"/>
      <c r="K262" s="9" t="s">
        <v>16</v>
      </c>
      <c r="L262" s="5"/>
      <c r="M262" s="2"/>
    </row>
    <row r="263" spans="1:13" ht="15.75">
      <c r="A263" s="2" t="s">
        <v>17</v>
      </c>
      <c r="B263" s="2"/>
      <c r="C263" s="11">
        <f t="shared" ref="C263:L263" si="12">SUM(C232:C262)</f>
        <v>0</v>
      </c>
      <c r="D263" s="11">
        <f t="shared" si="12"/>
        <v>629.34</v>
      </c>
      <c r="E263" s="11">
        <f t="shared" si="12"/>
        <v>3479.1099999999997</v>
      </c>
      <c r="F263" s="11">
        <f t="shared" si="12"/>
        <v>5818.32</v>
      </c>
      <c r="G263" s="11">
        <f t="shared" si="12"/>
        <v>13375.83</v>
      </c>
      <c r="H263" s="11">
        <f t="shared" si="12"/>
        <v>11578.55</v>
      </c>
      <c r="I263" s="11">
        <f t="shared" si="12"/>
        <v>1897.0399999999997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18</v>
      </c>
      <c r="B264" s="2"/>
      <c r="C264" s="12">
        <f t="shared" ref="C264:L264" si="13">C263*1.9835</f>
        <v>0</v>
      </c>
      <c r="D264" s="12">
        <f t="shared" si="13"/>
        <v>1248.2958900000001</v>
      </c>
      <c r="E264" s="12">
        <f t="shared" si="13"/>
        <v>6900.8146849999994</v>
      </c>
      <c r="F264" s="12">
        <f t="shared" si="13"/>
        <v>11540.637719999999</v>
      </c>
      <c r="G264" s="12">
        <f t="shared" si="13"/>
        <v>26530.958805000002</v>
      </c>
      <c r="H264" s="12">
        <f t="shared" si="13"/>
        <v>22966.053925</v>
      </c>
      <c r="I264" s="12">
        <f t="shared" si="13"/>
        <v>3762.7788399999995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19</v>
      </c>
      <c r="J265" s="11"/>
      <c r="K265" s="13">
        <f>COUNTA(C232:L262)-4</f>
        <v>138</v>
      </c>
      <c r="L265" s="11" t="s">
        <v>20</v>
      </c>
      <c r="M265" s="2"/>
    </row>
    <row r="266" spans="1:13" ht="16.5" thickBot="1">
      <c r="A266" s="14">
        <v>1996</v>
      </c>
      <c r="B266" s="14" t="s">
        <v>21</v>
      </c>
      <c r="C266" s="14"/>
      <c r="D266" s="15">
        <f>SUM(C263:L263)</f>
        <v>36778.189999999995</v>
      </c>
      <c r="E266" s="16" t="s">
        <v>17</v>
      </c>
      <c r="F266" s="16"/>
      <c r="G266" s="15">
        <f>D266*1.9835-1</f>
        <v>72948.539864999999</v>
      </c>
      <c r="H266" s="16" t="s">
        <v>22</v>
      </c>
      <c r="I266" s="14" t="s">
        <v>23</v>
      </c>
      <c r="J266" s="14"/>
      <c r="K266" s="17">
        <v>138</v>
      </c>
      <c r="L266" s="14" t="s">
        <v>20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>
      <c r="A268" t="s">
        <v>1</v>
      </c>
      <c r="F268" t="s">
        <v>2</v>
      </c>
      <c r="H268" t="s">
        <v>3</v>
      </c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1997</v>
      </c>
      <c r="B270" s="5">
        <v>1</v>
      </c>
      <c r="C270" s="6"/>
      <c r="D270" s="6"/>
      <c r="E270" s="6"/>
      <c r="F270" s="6">
        <v>204.73</v>
      </c>
      <c r="G270" s="6">
        <v>315.25</v>
      </c>
      <c r="H270" s="6">
        <v>415.06</v>
      </c>
      <c r="I270" s="6">
        <v>184.89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>
        <v>222.05</v>
      </c>
      <c r="G271" s="6">
        <v>364.74</v>
      </c>
      <c r="H271" s="6">
        <v>421.54</v>
      </c>
      <c r="I271" s="6">
        <v>185.93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>
        <v>238.09</v>
      </c>
      <c r="G272" s="6">
        <v>406.56</v>
      </c>
      <c r="H272" s="6">
        <v>417.8</v>
      </c>
      <c r="I272" s="6">
        <v>187.43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>
        <v>217.6</v>
      </c>
      <c r="G273" s="6">
        <v>422.97</v>
      </c>
      <c r="H273" s="6">
        <v>410.17</v>
      </c>
      <c r="I273" s="6">
        <v>186.96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>
        <v>143.54</v>
      </c>
      <c r="G274" s="6">
        <v>426.28</v>
      </c>
      <c r="H274" s="6">
        <v>408.94</v>
      </c>
      <c r="I274" s="6">
        <v>182.96</v>
      </c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>
        <v>114.78</v>
      </c>
      <c r="G275" s="6">
        <v>429.31</v>
      </c>
      <c r="H275" s="6">
        <v>403.44</v>
      </c>
      <c r="I275" s="6">
        <v>180.69</v>
      </c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>
        <v>113.96</v>
      </c>
      <c r="G276" s="6">
        <v>433.8</v>
      </c>
      <c r="H276" s="6">
        <v>412.41</v>
      </c>
      <c r="I276" s="6">
        <v>176.28</v>
      </c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>
        <v>113.55</v>
      </c>
      <c r="G277" s="6">
        <v>447.83</v>
      </c>
      <c r="H277" s="6">
        <v>411.31</v>
      </c>
      <c r="I277" s="6">
        <v>177.23</v>
      </c>
      <c r="J277" s="6">
        <v>55</v>
      </c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>
        <v>114.07</v>
      </c>
      <c r="G278" s="6">
        <v>413.32</v>
      </c>
      <c r="H278" s="6">
        <v>415.21</v>
      </c>
      <c r="I278" s="6">
        <v>183.82</v>
      </c>
      <c r="J278" s="6">
        <v>98</v>
      </c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>
        <v>114.78</v>
      </c>
      <c r="G279" s="6">
        <v>393.21</v>
      </c>
      <c r="H279" s="6">
        <v>416.54</v>
      </c>
      <c r="I279" s="6">
        <v>179.6</v>
      </c>
      <c r="J279" s="6">
        <v>98</v>
      </c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>
        <v>114.4</v>
      </c>
      <c r="G280" s="6">
        <v>397.96</v>
      </c>
      <c r="H280" s="6">
        <v>426.25</v>
      </c>
      <c r="I280" s="6">
        <v>141.25</v>
      </c>
      <c r="J280" s="6">
        <v>98</v>
      </c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>
        <v>113.96</v>
      </c>
      <c r="G281" s="6">
        <v>394.1</v>
      </c>
      <c r="H281" s="6">
        <v>426.49</v>
      </c>
      <c r="I281" s="6">
        <v>132.47999999999999</v>
      </c>
      <c r="J281" s="6">
        <v>98</v>
      </c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>
        <v>114.29</v>
      </c>
      <c r="G282" s="6">
        <v>397.01</v>
      </c>
      <c r="H282" s="6">
        <v>316.58999999999997</v>
      </c>
      <c r="I282" s="6">
        <v>128.1</v>
      </c>
      <c r="J282" s="6">
        <v>98</v>
      </c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>
        <v>114.78</v>
      </c>
      <c r="G283" s="6">
        <v>415.88</v>
      </c>
      <c r="H283" s="6">
        <v>292.12</v>
      </c>
      <c r="I283" s="6">
        <v>128.1</v>
      </c>
      <c r="J283" s="6">
        <v>98</v>
      </c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>
        <v>114.78</v>
      </c>
      <c r="G284" s="6">
        <v>440.55</v>
      </c>
      <c r="H284" s="6">
        <v>253.6</v>
      </c>
      <c r="I284" s="6">
        <v>73.48</v>
      </c>
      <c r="J284" s="6">
        <v>98</v>
      </c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145.79</v>
      </c>
      <c r="G285" s="6">
        <v>455.97</v>
      </c>
      <c r="H285" s="6">
        <v>239.59</v>
      </c>
      <c r="I285" s="6">
        <v>100</v>
      </c>
      <c r="J285" s="6">
        <v>98</v>
      </c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170.86</v>
      </c>
      <c r="G286" s="6">
        <v>440.67</v>
      </c>
      <c r="H286" s="6">
        <v>240.01</v>
      </c>
      <c r="I286" s="6">
        <v>94</v>
      </c>
      <c r="J286" s="6">
        <v>98</v>
      </c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169.44</v>
      </c>
      <c r="G287" s="6">
        <v>434.1</v>
      </c>
      <c r="H287" s="6">
        <v>236.65</v>
      </c>
      <c r="I287" s="6">
        <v>91</v>
      </c>
      <c r="J287" s="6">
        <v>98</v>
      </c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206.68</v>
      </c>
      <c r="G288" s="6">
        <v>434.68</v>
      </c>
      <c r="H288" s="6">
        <v>238.83</v>
      </c>
      <c r="I288" s="6">
        <v>79</v>
      </c>
      <c r="J288" s="6">
        <v>98</v>
      </c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227.72</v>
      </c>
      <c r="G289" s="6">
        <v>429.76</v>
      </c>
      <c r="H289" s="6">
        <v>236.3</v>
      </c>
      <c r="I289" s="6">
        <v>24.5</v>
      </c>
      <c r="J289" s="6">
        <v>99</v>
      </c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279.87</v>
      </c>
      <c r="G290" s="6">
        <v>436.82</v>
      </c>
      <c r="H290" s="7">
        <v>233.68</v>
      </c>
      <c r="I290" s="19" t="s">
        <v>130</v>
      </c>
      <c r="J290" s="6">
        <v>100</v>
      </c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>
        <v>108.1</v>
      </c>
      <c r="F291" s="6">
        <v>312.39999999999998</v>
      </c>
      <c r="G291" s="6">
        <v>441.92</v>
      </c>
      <c r="H291" s="7">
        <v>232.86</v>
      </c>
      <c r="I291" s="19" t="s">
        <v>131</v>
      </c>
      <c r="J291" s="6">
        <v>102</v>
      </c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>
        <v>202.94</v>
      </c>
      <c r="F292" s="6">
        <v>349.07</v>
      </c>
      <c r="G292" s="6">
        <v>440.5</v>
      </c>
      <c r="H292" s="7">
        <v>233.68</v>
      </c>
      <c r="I292" s="19" t="s">
        <v>132</v>
      </c>
      <c r="J292" s="6">
        <v>105</v>
      </c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>
        <v>203.68</v>
      </c>
      <c r="F293" s="6">
        <v>180.71</v>
      </c>
      <c r="G293" s="6">
        <v>435.83</v>
      </c>
      <c r="H293" s="7">
        <v>233.68</v>
      </c>
      <c r="I293" s="19" t="s">
        <v>133</v>
      </c>
      <c r="J293" s="6">
        <v>113</v>
      </c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>
        <v>204.5</v>
      </c>
      <c r="F294" s="6">
        <v>71.89</v>
      </c>
      <c r="G294" s="6">
        <v>429.08</v>
      </c>
      <c r="H294" s="7">
        <v>231.05</v>
      </c>
      <c r="I294" s="19" t="s">
        <v>134</v>
      </c>
      <c r="J294" s="6">
        <v>154</v>
      </c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>
        <v>206.03</v>
      </c>
      <c r="F295" s="6">
        <v>67.67</v>
      </c>
      <c r="G295" s="6">
        <v>408.5</v>
      </c>
      <c r="H295" s="7">
        <v>229.83</v>
      </c>
      <c r="I295" s="19" t="s">
        <v>135</v>
      </c>
      <c r="J295" s="6">
        <v>71</v>
      </c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>
        <v>209.89</v>
      </c>
      <c r="F296" s="6">
        <v>56.93</v>
      </c>
      <c r="G296" s="6">
        <v>397.85</v>
      </c>
      <c r="H296" s="6">
        <v>227.19</v>
      </c>
      <c r="I296" s="6"/>
      <c r="J296" s="6">
        <v>132</v>
      </c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>
        <v>209.53</v>
      </c>
      <c r="F297" s="6">
        <v>91.48</v>
      </c>
      <c r="G297" s="6">
        <v>402.2</v>
      </c>
      <c r="H297" s="6">
        <v>194.44</v>
      </c>
      <c r="I297" s="6"/>
      <c r="J297" s="6">
        <v>230</v>
      </c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>
        <v>206.8</v>
      </c>
      <c r="F298" s="6">
        <v>147.69999999999999</v>
      </c>
      <c r="G298" s="6">
        <v>414.2</v>
      </c>
      <c r="H298" s="6">
        <v>181.75</v>
      </c>
      <c r="I298" s="6"/>
      <c r="J298" s="6">
        <v>244</v>
      </c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>
        <v>205.61</v>
      </c>
      <c r="F299" s="6">
        <v>231.1</v>
      </c>
      <c r="G299" s="6">
        <v>391.97</v>
      </c>
      <c r="H299" s="6">
        <v>183.33</v>
      </c>
      <c r="I299" s="6"/>
      <c r="J299" s="6">
        <v>35</v>
      </c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>
        <v>205.56</v>
      </c>
      <c r="F300" s="8" t="s">
        <v>16</v>
      </c>
      <c r="G300" s="6">
        <v>409.87</v>
      </c>
      <c r="H300" s="7">
        <v>183.85</v>
      </c>
      <c r="I300" s="9" t="s">
        <v>16</v>
      </c>
      <c r="J300" s="10"/>
      <c r="K300" s="9" t="s">
        <v>16</v>
      </c>
      <c r="L300" s="5"/>
      <c r="M300" s="2"/>
    </row>
    <row r="301" spans="1:13" ht="15.75">
      <c r="A301" s="2" t="s">
        <v>17</v>
      </c>
      <c r="B301" s="2"/>
      <c r="C301" s="11">
        <f t="shared" ref="C301:L301" si="14">SUM(C270:C300)</f>
        <v>0</v>
      </c>
      <c r="D301" s="11">
        <f t="shared" si="14"/>
        <v>0</v>
      </c>
      <c r="E301" s="11">
        <f t="shared" si="14"/>
        <v>1962.6399999999999</v>
      </c>
      <c r="F301" s="11">
        <f t="shared" si="14"/>
        <v>4878.67</v>
      </c>
      <c r="G301" s="11">
        <f t="shared" si="14"/>
        <v>12902.690000000004</v>
      </c>
      <c r="H301" s="11">
        <f t="shared" si="14"/>
        <v>9404.1900000000023</v>
      </c>
      <c r="I301" s="11">
        <f t="shared" si="14"/>
        <v>2817.7</v>
      </c>
      <c r="J301" s="11">
        <f t="shared" si="14"/>
        <v>2518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18</v>
      </c>
      <c r="B302" s="2"/>
      <c r="C302" s="12">
        <f t="shared" ref="C302:L302" si="15">C301*1.9835</f>
        <v>0</v>
      </c>
      <c r="D302" s="12">
        <f t="shared" si="15"/>
        <v>0</v>
      </c>
      <c r="E302" s="12">
        <f t="shared" si="15"/>
        <v>3892.89644</v>
      </c>
      <c r="F302" s="12">
        <f t="shared" si="15"/>
        <v>9676.8419450000001</v>
      </c>
      <c r="G302" s="12">
        <f t="shared" si="15"/>
        <v>25592.485615000009</v>
      </c>
      <c r="H302" s="12">
        <f t="shared" si="15"/>
        <v>18653.210865000005</v>
      </c>
      <c r="I302" s="12">
        <f t="shared" si="15"/>
        <v>5588.9079499999998</v>
      </c>
      <c r="J302" s="12">
        <f t="shared" si="15"/>
        <v>4994.4530000000004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 t="s">
        <v>136</v>
      </c>
      <c r="D303" s="11"/>
      <c r="E303" s="11"/>
      <c r="F303" s="11"/>
      <c r="G303" s="11"/>
      <c r="H303" s="11"/>
      <c r="I303" s="11" t="s">
        <v>19</v>
      </c>
      <c r="J303" s="11"/>
      <c r="K303" s="13">
        <f>COUNTA(E291:E300,F270:F299,G270:G300,H270:H300,I270:I284)</f>
        <v>117</v>
      </c>
      <c r="L303" s="11" t="s">
        <v>20</v>
      </c>
      <c r="M303" s="2"/>
    </row>
    <row r="304" spans="1:13" ht="16.5" thickBot="1">
      <c r="A304" s="14">
        <v>1997</v>
      </c>
      <c r="B304" s="14" t="s">
        <v>21</v>
      </c>
      <c r="C304" s="14"/>
      <c r="D304" s="15">
        <f>SUM(C301:I301)</f>
        <v>31965.890000000007</v>
      </c>
      <c r="E304" s="16" t="s">
        <v>17</v>
      </c>
      <c r="F304" s="16"/>
      <c r="G304" s="15">
        <f>D304*1.9835-1</f>
        <v>63403.342815000018</v>
      </c>
      <c r="H304" s="16" t="s">
        <v>22</v>
      </c>
      <c r="I304" s="14" t="s">
        <v>23</v>
      </c>
      <c r="J304" s="14"/>
      <c r="K304" s="17">
        <v>117</v>
      </c>
      <c r="L304" s="14" t="s">
        <v>20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>
      <c r="A306" t="s">
        <v>1</v>
      </c>
      <c r="F306" t="s">
        <v>2</v>
      </c>
      <c r="H306" t="s">
        <v>3</v>
      </c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1998</v>
      </c>
      <c r="B308" s="5">
        <v>1</v>
      </c>
      <c r="C308" s="6"/>
      <c r="D308" s="6"/>
      <c r="E308" s="6"/>
      <c r="F308" s="6">
        <v>80.98</v>
      </c>
      <c r="G308" s="6">
        <v>427.06</v>
      </c>
      <c r="H308" s="6">
        <v>357.26</v>
      </c>
      <c r="I308" s="6">
        <v>144.71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95.8</v>
      </c>
      <c r="G309" s="6">
        <v>462</v>
      </c>
      <c r="H309" s="6">
        <v>355.5</v>
      </c>
      <c r="I309" s="6">
        <v>129.29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130.63999999999999</v>
      </c>
      <c r="G310" s="6">
        <v>481.96</v>
      </c>
      <c r="H310" s="6">
        <v>365.5</v>
      </c>
      <c r="I310" s="6">
        <v>129.35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181.78</v>
      </c>
      <c r="G311" s="6">
        <v>483.65</v>
      </c>
      <c r="H311" s="6">
        <v>363.49</v>
      </c>
      <c r="I311" s="6">
        <v>127.38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202.24</v>
      </c>
      <c r="G312" s="6">
        <v>496.51</v>
      </c>
      <c r="H312" s="6">
        <v>365.83</v>
      </c>
      <c r="I312" s="6">
        <v>127.38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202.24</v>
      </c>
      <c r="G313" s="6">
        <v>509.25</v>
      </c>
      <c r="H313" s="6">
        <v>367.07</v>
      </c>
      <c r="I313" s="6">
        <v>127.38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202.24</v>
      </c>
      <c r="G314" s="6">
        <v>491.54</v>
      </c>
      <c r="H314" s="6">
        <v>367.49</v>
      </c>
      <c r="I314" s="6">
        <v>127.38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202.24</v>
      </c>
      <c r="G315" s="6">
        <v>479.36</v>
      </c>
      <c r="H315" s="6">
        <v>366.92</v>
      </c>
      <c r="I315" s="6">
        <v>137.88999999999999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202.24</v>
      </c>
      <c r="G316" s="6">
        <v>483.97</v>
      </c>
      <c r="H316" s="6">
        <v>365.75</v>
      </c>
      <c r="I316" s="6">
        <v>129.75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202.24</v>
      </c>
      <c r="G317" s="6">
        <v>455.72</v>
      </c>
      <c r="H317" s="6">
        <v>368.13</v>
      </c>
      <c r="I317" s="6">
        <v>108.04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202.24</v>
      </c>
      <c r="G318" s="6">
        <v>425.42</v>
      </c>
      <c r="H318" s="6">
        <v>364.56</v>
      </c>
      <c r="I318" s="6">
        <v>100.92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202.24</v>
      </c>
      <c r="G319" s="6">
        <v>413.94</v>
      </c>
      <c r="H319" s="6">
        <v>359.68</v>
      </c>
      <c r="I319" s="6">
        <v>104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202.24</v>
      </c>
      <c r="G320" s="6">
        <v>410.63</v>
      </c>
      <c r="H320" s="6">
        <v>358.8</v>
      </c>
      <c r="I320" s="6">
        <v>104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202.24</v>
      </c>
      <c r="G321" s="6">
        <v>405.28</v>
      </c>
      <c r="H321" s="6">
        <v>319.60000000000002</v>
      </c>
      <c r="I321" s="6">
        <v>95.53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202.67</v>
      </c>
      <c r="G322" s="6">
        <v>401.88</v>
      </c>
      <c r="H322" s="6">
        <v>303.36</v>
      </c>
      <c r="I322" s="6">
        <v>91.9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197.88</v>
      </c>
      <c r="G323" s="6">
        <v>406.55</v>
      </c>
      <c r="H323" s="6">
        <v>303.36</v>
      </c>
      <c r="I323" s="6">
        <v>94.07</v>
      </c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195.95</v>
      </c>
      <c r="G324" s="6">
        <v>434.72</v>
      </c>
      <c r="H324" s="6">
        <v>299.89999999999998</v>
      </c>
      <c r="I324" s="6">
        <v>94.92</v>
      </c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255.53</v>
      </c>
      <c r="G325" s="6">
        <v>412.22</v>
      </c>
      <c r="H325" s="6">
        <v>299.89</v>
      </c>
      <c r="I325" s="6">
        <v>97.41</v>
      </c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281.92</v>
      </c>
      <c r="G326" s="6">
        <v>399.32</v>
      </c>
      <c r="H326" s="6">
        <v>297.27</v>
      </c>
      <c r="I326" s="6">
        <v>99.16</v>
      </c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309.95999999999998</v>
      </c>
      <c r="G327" s="6">
        <v>405.16</v>
      </c>
      <c r="H327" s="6">
        <v>296.38</v>
      </c>
      <c r="I327" s="6">
        <v>99.16</v>
      </c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322.16000000000003</v>
      </c>
      <c r="G328" s="6">
        <v>396.8</v>
      </c>
      <c r="H328" s="6">
        <v>296.38</v>
      </c>
      <c r="I328" s="6">
        <v>95.78</v>
      </c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328.2</v>
      </c>
      <c r="G329" s="6">
        <v>426.64</v>
      </c>
      <c r="H329" s="6">
        <v>262.54000000000002</v>
      </c>
      <c r="I329" s="6">
        <v>91.55</v>
      </c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330.94</v>
      </c>
      <c r="G330" s="6">
        <v>449.61</v>
      </c>
      <c r="H330" s="6">
        <v>248.2</v>
      </c>
      <c r="I330" s="6">
        <v>40.81</v>
      </c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326.77</v>
      </c>
      <c r="G331" s="6">
        <v>456</v>
      </c>
      <c r="H331" s="6">
        <v>248.2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289.64999999999998</v>
      </c>
      <c r="G332" s="6">
        <v>460.76</v>
      </c>
      <c r="H332" s="6">
        <v>217.15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>
        <v>21.22</v>
      </c>
      <c r="F333" s="6">
        <v>288.58</v>
      </c>
      <c r="G333" s="6">
        <v>458.05</v>
      </c>
      <c r="H333" s="6">
        <v>213.72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>
        <v>51.04</v>
      </c>
      <c r="F334" s="6">
        <v>375.62</v>
      </c>
      <c r="G334" s="6">
        <v>452.41</v>
      </c>
      <c r="H334" s="6">
        <v>209.25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>
        <v>52.68</v>
      </c>
      <c r="F335" s="6">
        <v>394.77</v>
      </c>
      <c r="G335" s="6">
        <v>440.06</v>
      </c>
      <c r="H335" s="6">
        <v>202.66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>
        <v>65.36</v>
      </c>
      <c r="F336" s="6">
        <v>398.05</v>
      </c>
      <c r="G336" s="6">
        <v>424.32</v>
      </c>
      <c r="H336" s="6">
        <v>198.6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>
        <v>72.39</v>
      </c>
      <c r="F337" s="6">
        <v>415.44</v>
      </c>
      <c r="G337" s="6">
        <v>378.17</v>
      </c>
      <c r="H337" s="6">
        <v>197.39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>
        <v>68.94</v>
      </c>
      <c r="F338" s="8" t="s">
        <v>16</v>
      </c>
      <c r="G338" s="6">
        <v>359.27</v>
      </c>
      <c r="H338" s="7">
        <v>183.38</v>
      </c>
      <c r="I338" s="9" t="s">
        <v>16</v>
      </c>
      <c r="J338" s="10"/>
      <c r="K338" s="9" t="s">
        <v>16</v>
      </c>
      <c r="L338" s="5"/>
      <c r="M338" s="2"/>
    </row>
    <row r="339" spans="1:13" ht="15.75">
      <c r="A339" s="2" t="s">
        <v>17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331.63</v>
      </c>
      <c r="F339" s="11">
        <f t="shared" si="16"/>
        <v>7425.6899999999987</v>
      </c>
      <c r="G339" s="11">
        <f t="shared" si="16"/>
        <v>13588.23</v>
      </c>
      <c r="H339" s="11">
        <f t="shared" si="16"/>
        <v>9323.2099999999991</v>
      </c>
      <c r="I339" s="11">
        <f t="shared" si="16"/>
        <v>2497.7600000000002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18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657.78810499999997</v>
      </c>
      <c r="F340" s="12">
        <f t="shared" si="17"/>
        <v>14728.856114999997</v>
      </c>
      <c r="G340" s="12">
        <f t="shared" si="17"/>
        <v>26952.254205000001</v>
      </c>
      <c r="H340" s="12">
        <f t="shared" si="17"/>
        <v>18492.587034999997</v>
      </c>
      <c r="I340" s="12">
        <f t="shared" si="17"/>
        <v>4954.3069600000008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19</v>
      </c>
      <c r="J341" s="11"/>
      <c r="K341" s="13">
        <f>COUNTA(C308:L338)-4</f>
        <v>121</v>
      </c>
      <c r="L341" s="11" t="s">
        <v>20</v>
      </c>
      <c r="M341" s="2"/>
    </row>
    <row r="342" spans="1:13" ht="16.5" thickBot="1">
      <c r="A342" s="14">
        <v>1998</v>
      </c>
      <c r="B342" s="14" t="s">
        <v>21</v>
      </c>
      <c r="C342" s="14"/>
      <c r="D342" s="15">
        <f>SUM(C339:L339)</f>
        <v>33166.519999999997</v>
      </c>
      <c r="E342" s="16" t="s">
        <v>17</v>
      </c>
      <c r="F342" s="16"/>
      <c r="G342" s="15">
        <f>D342*1.9835-1</f>
        <v>65784.792419999998</v>
      </c>
      <c r="H342" s="16" t="s">
        <v>22</v>
      </c>
      <c r="I342" s="14" t="s">
        <v>23</v>
      </c>
      <c r="J342" s="14"/>
      <c r="K342" s="17">
        <v>121</v>
      </c>
      <c r="L342" s="14" t="s">
        <v>20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>
      <c r="A344" t="s">
        <v>1</v>
      </c>
      <c r="F344" t="s">
        <v>2</v>
      </c>
      <c r="H344" t="s">
        <v>3</v>
      </c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1999</v>
      </c>
      <c r="B346" s="5">
        <v>1</v>
      </c>
      <c r="C346" s="6"/>
      <c r="D346" s="6"/>
      <c r="E346" s="6"/>
      <c r="F346" s="6">
        <v>49.89</v>
      </c>
      <c r="G346" s="6">
        <v>311.57</v>
      </c>
      <c r="H346" s="6">
        <v>447.01</v>
      </c>
      <c r="I346" s="6">
        <v>224.51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>
        <v>49.89</v>
      </c>
      <c r="G347" s="6">
        <v>311.57</v>
      </c>
      <c r="H347" s="6">
        <v>447.01</v>
      </c>
      <c r="I347" s="6">
        <v>224.51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43.28</v>
      </c>
      <c r="G348" s="6">
        <v>311.57</v>
      </c>
      <c r="H348" s="6">
        <v>321.38</v>
      </c>
      <c r="I348" s="6">
        <v>224.51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>
        <v>73.47</v>
      </c>
      <c r="G349" s="6">
        <v>369.1</v>
      </c>
      <c r="H349" s="6">
        <v>255.12</v>
      </c>
      <c r="I349" s="6">
        <v>224.51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>
        <v>72.72</v>
      </c>
      <c r="G350" s="6">
        <v>443.02</v>
      </c>
      <c r="H350" s="6">
        <v>268.16000000000003</v>
      </c>
      <c r="I350" s="6">
        <v>224.51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71.099999999999994</v>
      </c>
      <c r="G351" s="6">
        <v>459.63</v>
      </c>
      <c r="H351" s="6">
        <v>284.86</v>
      </c>
      <c r="I351" s="6">
        <v>224.51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70</v>
      </c>
      <c r="G352" s="6">
        <v>468.51</v>
      </c>
      <c r="H352" s="6">
        <v>299.69</v>
      </c>
      <c r="I352" s="6">
        <v>224.51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78.760000000000005</v>
      </c>
      <c r="G353" s="6">
        <v>482.93</v>
      </c>
      <c r="H353" s="6">
        <v>299.89</v>
      </c>
      <c r="I353" s="6">
        <v>224.51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131.5</v>
      </c>
      <c r="G354" s="6">
        <v>482.09</v>
      </c>
      <c r="H354" s="6">
        <v>318.73</v>
      </c>
      <c r="I354" s="6">
        <v>206.75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152.68</v>
      </c>
      <c r="G355" s="6">
        <v>479.18</v>
      </c>
      <c r="H355" s="6">
        <v>344.33</v>
      </c>
      <c r="I355" s="6">
        <v>157.49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152.68</v>
      </c>
      <c r="G356" s="6">
        <v>479.18</v>
      </c>
      <c r="H356" s="6">
        <v>313.02999999999997</v>
      </c>
      <c r="I356" s="6">
        <v>136.37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153.59</v>
      </c>
      <c r="G357" s="6">
        <v>459.77</v>
      </c>
      <c r="H357" s="6">
        <v>196.69</v>
      </c>
      <c r="I357" s="6">
        <v>132.09</v>
      </c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154.49</v>
      </c>
      <c r="G358" s="6">
        <v>435.42</v>
      </c>
      <c r="H358" s="6">
        <v>161.66</v>
      </c>
      <c r="I358" s="6">
        <v>100.43</v>
      </c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154.49</v>
      </c>
      <c r="G359" s="6">
        <v>428.52</v>
      </c>
      <c r="H359" s="6">
        <v>155.79</v>
      </c>
      <c r="I359" s="6">
        <v>86.08</v>
      </c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154.49</v>
      </c>
      <c r="G360" s="6">
        <v>431.1</v>
      </c>
      <c r="H360" s="6">
        <v>153.77000000000001</v>
      </c>
      <c r="I360" s="6">
        <v>84.44</v>
      </c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154.52000000000001</v>
      </c>
      <c r="G361" s="6">
        <v>428.52</v>
      </c>
      <c r="H361" s="6">
        <v>190.67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153.28</v>
      </c>
      <c r="G362" s="6">
        <v>425.94</v>
      </c>
      <c r="H362" s="6">
        <v>238.32</v>
      </c>
      <c r="I362" s="6" t="s">
        <v>137</v>
      </c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197.12</v>
      </c>
      <c r="G363" s="6">
        <v>425.94</v>
      </c>
      <c r="H363" s="6">
        <v>286.33999999999997</v>
      </c>
      <c r="I363" s="6">
        <f>2888/1.9835</f>
        <v>1456.0120998235443</v>
      </c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238</v>
      </c>
      <c r="G364" s="6">
        <v>425.94</v>
      </c>
      <c r="H364" s="6">
        <v>299.33999999999997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238</v>
      </c>
      <c r="G365" s="6">
        <v>428.52</v>
      </c>
      <c r="H365" s="6">
        <v>318.14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238</v>
      </c>
      <c r="G366" s="6">
        <v>431.1</v>
      </c>
      <c r="H366" s="6">
        <v>305.83999999999997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211.08</v>
      </c>
      <c r="G367" s="6">
        <v>426.58</v>
      </c>
      <c r="H367" s="6">
        <v>299.33999999999997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263.97000000000003</v>
      </c>
      <c r="G368" s="6">
        <v>403.63</v>
      </c>
      <c r="H368" s="6">
        <v>299.33999999999997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346.19</v>
      </c>
      <c r="G369" s="6">
        <v>399.32</v>
      </c>
      <c r="H369" s="6">
        <v>280.81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398.11</v>
      </c>
      <c r="G370" s="6">
        <v>399.32</v>
      </c>
      <c r="H370" s="6">
        <v>274.39999999999998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415.42</v>
      </c>
      <c r="G371" s="6">
        <v>399.32</v>
      </c>
      <c r="H371" s="6">
        <v>236.98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415.42</v>
      </c>
      <c r="G372" s="6">
        <v>399.32</v>
      </c>
      <c r="H372" s="6">
        <v>224.51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346.19</v>
      </c>
      <c r="G373" s="6">
        <v>429.02</v>
      </c>
      <c r="H373" s="6">
        <v>206.49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311.57</v>
      </c>
      <c r="G374" s="6">
        <v>441.39</v>
      </c>
      <c r="H374" s="6">
        <v>199.56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311.57</v>
      </c>
      <c r="G375" s="6">
        <v>441.39</v>
      </c>
      <c r="H375" s="6">
        <v>199.56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445.96</v>
      </c>
      <c r="H376" s="7">
        <v>216.71</v>
      </c>
      <c r="I376" s="9" t="s">
        <v>16</v>
      </c>
      <c r="J376" s="10"/>
      <c r="K376" s="9" t="s">
        <v>16</v>
      </c>
      <c r="L376" s="5"/>
      <c r="M376" s="2"/>
    </row>
    <row r="377" spans="1:13" ht="15.75">
      <c r="A377" s="2" t="s">
        <v>17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0</v>
      </c>
      <c r="F377" s="11">
        <f t="shared" si="18"/>
        <v>5801.4699999999993</v>
      </c>
      <c r="G377" s="11">
        <f t="shared" si="18"/>
        <v>13104.369999999997</v>
      </c>
      <c r="H377" s="11">
        <f t="shared" si="18"/>
        <v>8343.4700000000012</v>
      </c>
      <c r="I377" s="11">
        <f t="shared" si="18"/>
        <v>4155.7420998235439</v>
      </c>
      <c r="J377" s="11">
        <f t="shared" si="18"/>
        <v>0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18</v>
      </c>
      <c r="B378" s="2"/>
      <c r="C378" s="12">
        <f t="shared" ref="C378:L378" si="19">C377*1.9835</f>
        <v>0</v>
      </c>
      <c r="D378" s="12">
        <f t="shared" si="19"/>
        <v>0</v>
      </c>
      <c r="E378" s="12">
        <f t="shared" si="19"/>
        <v>0</v>
      </c>
      <c r="F378" s="12">
        <f t="shared" si="19"/>
        <v>11507.215745</v>
      </c>
      <c r="G378" s="12">
        <f t="shared" si="19"/>
        <v>25992.517894999994</v>
      </c>
      <c r="H378" s="12">
        <f t="shared" si="19"/>
        <v>16549.272745000002</v>
      </c>
      <c r="I378" s="12">
        <f t="shared" si="19"/>
        <v>8242.9144550000001</v>
      </c>
      <c r="J378" s="12">
        <f t="shared" si="19"/>
        <v>0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19</v>
      </c>
      <c r="J379" s="11"/>
      <c r="K379" s="13">
        <v>122</v>
      </c>
      <c r="L379" s="11" t="s">
        <v>20</v>
      </c>
      <c r="M379" s="2"/>
    </row>
    <row r="380" spans="1:13" ht="16.5" thickBot="1">
      <c r="A380" s="14">
        <v>1999</v>
      </c>
      <c r="B380" s="14" t="s">
        <v>21</v>
      </c>
      <c r="C380" s="14"/>
      <c r="D380" s="15">
        <f>SUM(C377:L377)</f>
        <v>31405.052099823541</v>
      </c>
      <c r="E380" s="16" t="s">
        <v>17</v>
      </c>
      <c r="F380" s="16"/>
      <c r="G380" s="15">
        <f>SUM(C378:L378)</f>
        <v>62291.920839999992</v>
      </c>
      <c r="H380" s="16" t="s">
        <v>22</v>
      </c>
      <c r="I380" s="14" t="s">
        <v>23</v>
      </c>
      <c r="J380" s="14"/>
      <c r="K380" s="17">
        <v>122</v>
      </c>
      <c r="L380" s="14" t="s">
        <v>20</v>
      </c>
      <c r="M380" s="2"/>
    </row>
  </sheetData>
  <phoneticPr fontId="5" type="noConversion"/>
  <pageMargins left="1" right="0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indexed="46"/>
  </sheetPr>
  <dimension ref="A1:N418"/>
  <sheetViews>
    <sheetView defaultGridColor="0" topLeftCell="A379" colorId="22" zoomScale="87" workbookViewId="0">
      <selection activeCell="O413" sqref="O413"/>
    </sheetView>
  </sheetViews>
  <sheetFormatPr defaultColWidth="8.77734375" defaultRowHeight="15"/>
  <cols>
    <col min="1" max="1" width="5.77734375" customWidth="1"/>
    <col min="2" max="2" width="4.77734375" customWidth="1"/>
    <col min="3" max="14" width="9.77734375" customWidth="1"/>
  </cols>
  <sheetData>
    <row r="1" spans="1:14" ht="15.75">
      <c r="A1" s="1" t="s">
        <v>0</v>
      </c>
      <c r="B1" s="2"/>
      <c r="C1" s="2"/>
      <c r="D1" s="2"/>
      <c r="E1" s="2"/>
      <c r="F1" s="2"/>
      <c r="G1" s="1"/>
      <c r="H1" s="2"/>
      <c r="I1" s="1" t="s">
        <v>162</v>
      </c>
      <c r="J1" s="2"/>
      <c r="K1" s="2"/>
      <c r="L1" s="2"/>
      <c r="M1" s="2"/>
    </row>
    <row r="2" spans="1:14" ht="15.75">
      <c r="A2" s="2" t="s">
        <v>1</v>
      </c>
      <c r="B2" s="2"/>
      <c r="C2" s="2"/>
      <c r="D2" s="2"/>
      <c r="E2" s="2" t="s">
        <v>2</v>
      </c>
      <c r="F2" s="2"/>
      <c r="G2" s="2" t="s">
        <v>3</v>
      </c>
      <c r="H2" s="2"/>
      <c r="I2" s="2"/>
      <c r="J2" s="2"/>
      <c r="K2" s="1"/>
      <c r="L2" s="2"/>
      <c r="M2" s="2"/>
    </row>
    <row r="3" spans="1:14" ht="16.5" thickBot="1">
      <c r="A3" s="3" t="s">
        <v>4</v>
      </c>
      <c r="B3" s="3" t="s">
        <v>5</v>
      </c>
      <c r="C3" s="4" t="s">
        <v>152</v>
      </c>
      <c r="D3" s="4" t="s">
        <v>153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</row>
    <row r="4" spans="1:14" ht="16.5" thickTop="1">
      <c r="A4" s="1">
        <v>2000</v>
      </c>
      <c r="B4" s="5">
        <v>1</v>
      </c>
      <c r="C4" s="6"/>
      <c r="D4" s="7"/>
      <c r="E4" s="6"/>
      <c r="F4" s="6"/>
      <c r="G4" s="6"/>
      <c r="H4" s="6">
        <v>147.58000000000001</v>
      </c>
      <c r="I4" s="6">
        <v>452.38</v>
      </c>
      <c r="J4" s="6">
        <v>572.94000000000005</v>
      </c>
      <c r="K4" s="6">
        <v>142.81</v>
      </c>
      <c r="L4" s="6"/>
      <c r="M4" s="6"/>
      <c r="N4" s="24"/>
    </row>
    <row r="5" spans="1:14" ht="15.75">
      <c r="A5" s="2"/>
      <c r="B5" s="5">
        <v>2</v>
      </c>
      <c r="C5" s="6"/>
      <c r="D5" s="7"/>
      <c r="E5" s="6"/>
      <c r="F5" s="6"/>
      <c r="G5" s="6"/>
      <c r="H5" s="6">
        <v>164.49</v>
      </c>
      <c r="I5" s="6">
        <v>460.87</v>
      </c>
      <c r="J5" s="6">
        <v>562.44000000000005</v>
      </c>
      <c r="K5" s="6">
        <v>133.13</v>
      </c>
      <c r="L5" s="6"/>
      <c r="M5" s="6"/>
      <c r="N5" s="7"/>
    </row>
    <row r="6" spans="1:14" ht="15.75">
      <c r="A6" s="2"/>
      <c r="B6" s="5">
        <v>3</v>
      </c>
      <c r="C6" s="6"/>
      <c r="D6" s="7"/>
      <c r="E6" s="6"/>
      <c r="F6" s="6"/>
      <c r="G6" s="6">
        <v>30.68</v>
      </c>
      <c r="H6" s="6">
        <v>172.17</v>
      </c>
      <c r="I6" s="6">
        <v>456.67</v>
      </c>
      <c r="J6" s="6">
        <v>565.46</v>
      </c>
      <c r="K6" s="6">
        <v>127.3</v>
      </c>
      <c r="L6" s="6"/>
      <c r="M6" s="6"/>
      <c r="N6" s="7"/>
    </row>
    <row r="7" spans="1:14" ht="15.75">
      <c r="A7" s="2"/>
      <c r="B7" s="5">
        <v>4</v>
      </c>
      <c r="C7" s="6"/>
      <c r="D7" s="7"/>
      <c r="E7" s="6"/>
      <c r="F7" s="6"/>
      <c r="G7" s="6">
        <v>105.18</v>
      </c>
      <c r="H7" s="6">
        <v>172.17</v>
      </c>
      <c r="I7" s="6">
        <v>481.94</v>
      </c>
      <c r="J7" s="6">
        <v>572.52</v>
      </c>
      <c r="K7" s="6">
        <v>123.45</v>
      </c>
      <c r="L7" s="6"/>
      <c r="M7" s="6"/>
      <c r="N7" s="7"/>
    </row>
    <row r="8" spans="1:14" ht="15.75">
      <c r="A8" s="2"/>
      <c r="B8" s="5">
        <v>5</v>
      </c>
      <c r="C8" s="6"/>
      <c r="D8" s="7"/>
      <c r="E8" s="6" t="s">
        <v>138</v>
      </c>
      <c r="F8" s="6"/>
      <c r="G8" s="6">
        <v>105.18</v>
      </c>
      <c r="H8" s="6">
        <v>210.71</v>
      </c>
      <c r="I8" s="6">
        <v>480.98</v>
      </c>
      <c r="J8" s="6">
        <v>572.52</v>
      </c>
      <c r="K8" s="6">
        <v>99.18</v>
      </c>
      <c r="L8" s="6"/>
      <c r="M8" s="6"/>
      <c r="N8" s="7"/>
    </row>
    <row r="9" spans="1:14" ht="15.75">
      <c r="A9" s="2"/>
      <c r="B9" s="5">
        <v>6</v>
      </c>
      <c r="C9" s="6"/>
      <c r="D9" s="7"/>
      <c r="E9" s="6" t="s">
        <v>139</v>
      </c>
      <c r="F9" s="6"/>
      <c r="G9" s="6">
        <v>105.18</v>
      </c>
      <c r="H9" s="6">
        <v>210.24</v>
      </c>
      <c r="I9" s="6">
        <v>473.63</v>
      </c>
      <c r="J9" s="6">
        <v>572.52</v>
      </c>
      <c r="K9" s="6">
        <v>84.23</v>
      </c>
      <c r="L9" s="6"/>
      <c r="M9" s="6"/>
      <c r="N9" s="7"/>
    </row>
    <row r="10" spans="1:14" ht="15.75">
      <c r="A10" s="2"/>
      <c r="B10" s="5">
        <v>7</v>
      </c>
      <c r="C10" s="6"/>
      <c r="D10" s="7"/>
      <c r="E10" s="6"/>
      <c r="F10" s="6"/>
      <c r="G10" s="6">
        <v>102.48</v>
      </c>
      <c r="H10" s="6">
        <v>205.34</v>
      </c>
      <c r="I10" s="6">
        <v>464.81</v>
      </c>
      <c r="J10" s="6">
        <v>572.52</v>
      </c>
      <c r="K10" s="6">
        <v>82.89</v>
      </c>
      <c r="L10" s="6"/>
      <c r="M10" s="6"/>
      <c r="N10" s="7"/>
    </row>
    <row r="11" spans="1:14" ht="15.75">
      <c r="A11" s="2"/>
      <c r="B11" s="5">
        <v>8</v>
      </c>
      <c r="C11" s="6"/>
      <c r="D11" s="7"/>
      <c r="E11" s="6" t="s">
        <v>140</v>
      </c>
      <c r="F11" s="6"/>
      <c r="G11" s="6">
        <v>99.78</v>
      </c>
      <c r="H11" s="6">
        <v>264.52999999999997</v>
      </c>
      <c r="I11" s="6">
        <v>463.47</v>
      </c>
      <c r="J11" s="6">
        <v>569.16999999999996</v>
      </c>
      <c r="K11" s="6">
        <v>27.91</v>
      </c>
      <c r="L11" s="6"/>
      <c r="M11" s="6"/>
      <c r="N11" s="7"/>
    </row>
    <row r="12" spans="1:14" ht="15.75">
      <c r="A12" s="2"/>
      <c r="B12" s="5">
        <v>9</v>
      </c>
      <c r="C12" s="6"/>
      <c r="D12" s="7"/>
      <c r="E12" s="6" t="s">
        <v>141</v>
      </c>
      <c r="F12" s="6"/>
      <c r="G12" s="6">
        <v>102.48</v>
      </c>
      <c r="H12" s="6">
        <v>285.60000000000002</v>
      </c>
      <c r="I12" s="6">
        <v>466.15</v>
      </c>
      <c r="J12" s="6">
        <v>515.21</v>
      </c>
      <c r="K12" s="6"/>
      <c r="L12" s="6"/>
      <c r="M12" s="6"/>
      <c r="N12" s="7"/>
    </row>
    <row r="13" spans="1:14" ht="15.75">
      <c r="A13" s="2"/>
      <c r="B13" s="5">
        <v>10</v>
      </c>
      <c r="C13" s="6"/>
      <c r="D13" s="7"/>
      <c r="E13" s="6"/>
      <c r="F13" s="6"/>
      <c r="G13" s="6">
        <v>101.78</v>
      </c>
      <c r="H13" s="6">
        <v>287.42</v>
      </c>
      <c r="I13" s="6">
        <v>488.94</v>
      </c>
      <c r="J13" s="6">
        <v>492.08</v>
      </c>
      <c r="K13" s="6" t="s">
        <v>142</v>
      </c>
      <c r="L13" s="6"/>
      <c r="M13" s="6"/>
      <c r="N13" s="7"/>
    </row>
    <row r="14" spans="1:14" ht="15.75">
      <c r="A14" s="2"/>
      <c r="B14" s="5">
        <v>11</v>
      </c>
      <c r="C14" s="6"/>
      <c r="D14" s="7"/>
      <c r="E14" s="6"/>
      <c r="F14" s="6" t="s">
        <v>143</v>
      </c>
      <c r="G14" s="6">
        <v>99.78</v>
      </c>
      <c r="H14" s="6">
        <v>289.24</v>
      </c>
      <c r="I14" s="6">
        <v>491.49</v>
      </c>
      <c r="J14" s="6">
        <v>490.73</v>
      </c>
      <c r="K14" s="6" t="s">
        <v>144</v>
      </c>
      <c r="L14" s="6"/>
      <c r="M14" s="6"/>
      <c r="N14" s="7"/>
    </row>
    <row r="15" spans="1:14" ht="15.75">
      <c r="A15" s="2"/>
      <c r="B15" s="5">
        <v>12</v>
      </c>
      <c r="C15" s="6"/>
      <c r="D15" s="7"/>
      <c r="E15" s="6"/>
      <c r="F15" s="6" t="s">
        <v>145</v>
      </c>
      <c r="G15" s="6">
        <v>98.84</v>
      </c>
      <c r="H15" s="6">
        <v>360.64</v>
      </c>
      <c r="I15" s="6">
        <v>493.57</v>
      </c>
      <c r="J15" s="6">
        <v>490.73</v>
      </c>
      <c r="K15" s="6">
        <f>2940/1.9835</f>
        <v>1482.2283841693975</v>
      </c>
      <c r="L15" s="6" t="s">
        <v>146</v>
      </c>
      <c r="M15" s="6"/>
      <c r="N15" s="7"/>
    </row>
    <row r="16" spans="1:14" ht="15.75">
      <c r="A16" s="2"/>
      <c r="B16" s="5">
        <v>13</v>
      </c>
      <c r="C16" s="6"/>
      <c r="D16" s="7"/>
      <c r="E16" s="6"/>
      <c r="F16" s="6"/>
      <c r="G16" s="6">
        <v>98.39</v>
      </c>
      <c r="H16" s="6">
        <v>388.02</v>
      </c>
      <c r="I16" s="6">
        <v>508.17</v>
      </c>
      <c r="J16" s="6">
        <v>490.73</v>
      </c>
      <c r="K16" s="6"/>
      <c r="L16" s="6"/>
      <c r="M16" s="6"/>
      <c r="N16" s="7"/>
    </row>
    <row r="17" spans="1:14" ht="15.75">
      <c r="A17" s="2"/>
      <c r="B17" s="5">
        <v>14</v>
      </c>
      <c r="C17" s="6"/>
      <c r="D17" s="7"/>
      <c r="E17" s="6" t="s">
        <v>147</v>
      </c>
      <c r="F17" s="6"/>
      <c r="G17" s="6">
        <v>98.39</v>
      </c>
      <c r="H17" s="6">
        <v>389.46</v>
      </c>
      <c r="I17" s="6">
        <v>513.04999999999995</v>
      </c>
      <c r="J17" s="6">
        <v>490.73</v>
      </c>
      <c r="K17" s="6"/>
      <c r="L17" s="6"/>
      <c r="M17" s="6"/>
      <c r="N17" s="7"/>
    </row>
    <row r="18" spans="1:14" ht="15.75">
      <c r="A18" s="2"/>
      <c r="B18" s="5">
        <v>15</v>
      </c>
      <c r="C18" s="6"/>
      <c r="D18" s="7"/>
      <c r="E18" s="6" t="s">
        <v>148</v>
      </c>
      <c r="F18" s="6"/>
      <c r="G18" s="6">
        <v>97.53</v>
      </c>
      <c r="H18" s="6">
        <v>396.2</v>
      </c>
      <c r="I18" s="6">
        <v>515.98</v>
      </c>
      <c r="J18" s="6">
        <v>488.7</v>
      </c>
      <c r="K18" s="6"/>
      <c r="L18" s="6"/>
      <c r="M18" s="6"/>
      <c r="N18" s="7"/>
    </row>
    <row r="19" spans="1:14" ht="15.75">
      <c r="A19" s="2"/>
      <c r="B19" s="5">
        <v>16</v>
      </c>
      <c r="C19" s="6"/>
      <c r="D19" s="7"/>
      <c r="E19" s="6" t="s">
        <v>149</v>
      </c>
      <c r="F19" s="6"/>
      <c r="G19" s="6">
        <v>96.97</v>
      </c>
      <c r="H19" s="6">
        <v>417.37</v>
      </c>
      <c r="I19" s="6">
        <v>518.48</v>
      </c>
      <c r="J19" s="6">
        <v>464.17</v>
      </c>
      <c r="K19" s="6"/>
      <c r="L19" s="6"/>
      <c r="M19" s="6"/>
      <c r="N19" s="7"/>
    </row>
    <row r="20" spans="1:14" ht="15.75">
      <c r="A20" s="2"/>
      <c r="B20" s="5">
        <v>17</v>
      </c>
      <c r="C20" s="6"/>
      <c r="D20" s="7"/>
      <c r="E20" s="6"/>
      <c r="F20" s="6"/>
      <c r="G20" s="6">
        <v>96.97</v>
      </c>
      <c r="H20" s="6">
        <v>425.94</v>
      </c>
      <c r="I20" s="6">
        <v>517.69000000000005</v>
      </c>
      <c r="J20" s="6">
        <v>450.03</v>
      </c>
      <c r="K20" s="6"/>
      <c r="L20" s="6"/>
      <c r="M20" s="6"/>
      <c r="N20" s="7"/>
    </row>
    <row r="21" spans="1:14" ht="15.75">
      <c r="A21" s="2"/>
      <c r="B21" s="5">
        <v>18</v>
      </c>
      <c r="C21" s="6"/>
      <c r="D21" s="7"/>
      <c r="E21" s="6"/>
      <c r="F21" s="6"/>
      <c r="G21" s="6">
        <v>96.97</v>
      </c>
      <c r="H21" s="6">
        <v>425.94</v>
      </c>
      <c r="I21" s="6">
        <v>513.04999999999995</v>
      </c>
      <c r="J21" s="6">
        <v>447.01</v>
      </c>
      <c r="K21" s="6"/>
      <c r="L21" s="6"/>
      <c r="M21" s="6"/>
      <c r="N21" s="7"/>
    </row>
    <row r="22" spans="1:14" ht="15.75">
      <c r="A22" s="2"/>
      <c r="B22" s="5">
        <v>19</v>
      </c>
      <c r="C22" s="6"/>
      <c r="D22" s="7"/>
      <c r="E22" s="6"/>
      <c r="F22" s="6"/>
      <c r="G22" s="6">
        <v>96.97</v>
      </c>
      <c r="H22" s="6">
        <v>479.65</v>
      </c>
      <c r="I22" s="6">
        <v>515.75</v>
      </c>
      <c r="J22" s="6">
        <v>447.01</v>
      </c>
      <c r="K22" s="6"/>
      <c r="L22" s="6"/>
      <c r="M22" s="6"/>
      <c r="N22" s="7"/>
    </row>
    <row r="23" spans="1:14" ht="15.75">
      <c r="A23" s="2"/>
      <c r="B23" s="5">
        <v>20</v>
      </c>
      <c r="C23" s="6"/>
      <c r="D23" s="7"/>
      <c r="E23" s="6"/>
      <c r="F23" s="6"/>
      <c r="G23" s="6">
        <v>96.97</v>
      </c>
      <c r="H23" s="6">
        <v>497.23</v>
      </c>
      <c r="I23" s="6">
        <v>537.86</v>
      </c>
      <c r="J23" s="6">
        <v>447.01</v>
      </c>
      <c r="K23" s="6"/>
      <c r="L23" s="6"/>
      <c r="M23" s="6"/>
      <c r="N23" s="7"/>
    </row>
    <row r="24" spans="1:14" ht="15.75">
      <c r="A24" s="2"/>
      <c r="B24" s="5">
        <v>21</v>
      </c>
      <c r="C24" s="6"/>
      <c r="D24" s="7"/>
      <c r="E24" s="6"/>
      <c r="F24" s="6"/>
      <c r="G24" s="6">
        <v>96.97</v>
      </c>
      <c r="H24" s="6">
        <v>459.09</v>
      </c>
      <c r="I24" s="6">
        <v>594.91</v>
      </c>
      <c r="J24" s="6">
        <v>447.01</v>
      </c>
      <c r="K24" s="6"/>
      <c r="L24" s="6"/>
      <c r="M24" s="6"/>
      <c r="N24" s="7"/>
    </row>
    <row r="25" spans="1:14" ht="15.75">
      <c r="A25" s="2"/>
      <c r="B25" s="5">
        <v>22</v>
      </c>
      <c r="C25" s="6"/>
      <c r="D25" s="7"/>
      <c r="E25" s="6"/>
      <c r="F25" s="6"/>
      <c r="G25" s="6">
        <v>96.97</v>
      </c>
      <c r="H25" s="6">
        <v>410.85</v>
      </c>
      <c r="I25" s="6">
        <v>593.87</v>
      </c>
      <c r="J25" s="6">
        <v>426.29</v>
      </c>
      <c r="K25" s="6"/>
      <c r="L25" s="6"/>
      <c r="M25" s="6"/>
      <c r="N25" s="7"/>
    </row>
    <row r="26" spans="1:14" ht="15.75">
      <c r="A26" s="2"/>
      <c r="B26" s="5">
        <v>23</v>
      </c>
      <c r="C26" s="6"/>
      <c r="D26" s="7"/>
      <c r="E26" s="6"/>
      <c r="F26" s="6"/>
      <c r="G26" s="6">
        <v>96.97</v>
      </c>
      <c r="H26" s="6">
        <v>398.35</v>
      </c>
      <c r="I26" s="6">
        <v>579.14</v>
      </c>
      <c r="J26" s="6">
        <v>397.22</v>
      </c>
      <c r="K26" s="6"/>
      <c r="L26" s="6"/>
      <c r="M26" s="6"/>
      <c r="N26" s="7"/>
    </row>
    <row r="27" spans="1:14" ht="15.75">
      <c r="A27" s="2"/>
      <c r="B27" s="5">
        <v>24</v>
      </c>
      <c r="C27" s="6"/>
      <c r="D27" s="7"/>
      <c r="E27" s="6"/>
      <c r="F27" s="6"/>
      <c r="G27" s="6">
        <v>123.87</v>
      </c>
      <c r="H27" s="6">
        <v>397.2</v>
      </c>
      <c r="I27" s="6">
        <v>579.14</v>
      </c>
      <c r="J27" s="6">
        <v>339.61</v>
      </c>
      <c r="K27" s="6"/>
      <c r="L27" s="6"/>
      <c r="M27" s="6"/>
      <c r="N27" s="7"/>
    </row>
    <row r="28" spans="1:14" ht="15.75">
      <c r="A28" s="2"/>
      <c r="B28" s="5">
        <v>25</v>
      </c>
      <c r="C28" s="6"/>
      <c r="D28" s="7"/>
      <c r="E28" s="6"/>
      <c r="F28" s="6"/>
      <c r="G28" s="6">
        <v>184.36</v>
      </c>
      <c r="H28" s="6">
        <v>401.74</v>
      </c>
      <c r="I28" s="6">
        <v>579.14</v>
      </c>
      <c r="J28" s="6">
        <v>329.02</v>
      </c>
      <c r="K28" s="6"/>
      <c r="L28" s="6"/>
      <c r="M28" s="6"/>
      <c r="N28" s="7"/>
    </row>
    <row r="29" spans="1:14" ht="15.75">
      <c r="A29" s="2"/>
      <c r="B29" s="5">
        <v>26</v>
      </c>
      <c r="C29" s="6"/>
      <c r="D29" s="7"/>
      <c r="E29" s="6"/>
      <c r="F29" s="6"/>
      <c r="G29" s="6">
        <v>203.27</v>
      </c>
      <c r="H29" s="6">
        <v>403.79</v>
      </c>
      <c r="I29" s="6">
        <v>579.14</v>
      </c>
      <c r="J29" s="6">
        <v>330.94</v>
      </c>
      <c r="K29" s="6"/>
      <c r="L29" s="6"/>
      <c r="M29" s="6"/>
      <c r="N29" s="7"/>
    </row>
    <row r="30" spans="1:14" ht="15.75">
      <c r="A30" s="2"/>
      <c r="B30" s="5">
        <v>27</v>
      </c>
      <c r="C30" s="6"/>
      <c r="D30" s="7"/>
      <c r="E30" s="6"/>
      <c r="F30" s="6"/>
      <c r="G30" s="6">
        <v>200.29</v>
      </c>
      <c r="H30" s="6">
        <v>416.35</v>
      </c>
      <c r="I30" s="6">
        <v>579.14</v>
      </c>
      <c r="J30" s="6">
        <v>330.94</v>
      </c>
      <c r="K30" s="6"/>
      <c r="L30" s="6"/>
      <c r="M30" s="6"/>
      <c r="N30" s="7"/>
    </row>
    <row r="31" spans="1:14" ht="15.75">
      <c r="A31" s="2"/>
      <c r="B31" s="5">
        <v>28</v>
      </c>
      <c r="C31" s="6"/>
      <c r="D31" s="7"/>
      <c r="E31" s="6"/>
      <c r="F31" s="6"/>
      <c r="G31" s="6">
        <v>116.41</v>
      </c>
      <c r="H31" s="6">
        <v>429.98</v>
      </c>
      <c r="I31" s="6">
        <v>579.14</v>
      </c>
      <c r="J31" s="6">
        <v>327.45999999999998</v>
      </c>
      <c r="K31" s="6"/>
      <c r="L31" s="6"/>
      <c r="M31" s="6"/>
      <c r="N31" s="7"/>
    </row>
    <row r="32" spans="1:14" ht="15.75">
      <c r="A32" s="2"/>
      <c r="B32" s="5">
        <v>29</v>
      </c>
      <c r="C32" s="6"/>
      <c r="D32" s="7"/>
      <c r="E32" s="6"/>
      <c r="F32" s="6"/>
      <c r="G32" s="6">
        <v>116.14</v>
      </c>
      <c r="H32" s="6">
        <v>432.07</v>
      </c>
      <c r="I32" s="6">
        <v>579.14</v>
      </c>
      <c r="J32" s="6">
        <v>285.08999999999997</v>
      </c>
      <c r="K32" s="6"/>
      <c r="L32" s="6"/>
      <c r="M32" s="6"/>
      <c r="N32" s="7"/>
    </row>
    <row r="33" spans="1:14" ht="15.75">
      <c r="A33" s="2"/>
      <c r="B33" s="5">
        <v>30</v>
      </c>
      <c r="C33" s="6"/>
      <c r="D33" s="7"/>
      <c r="E33" s="6"/>
      <c r="F33" s="6"/>
      <c r="G33" s="6">
        <v>114.78</v>
      </c>
      <c r="H33" s="6">
        <v>432.07</v>
      </c>
      <c r="I33" s="6">
        <v>579.14</v>
      </c>
      <c r="J33" s="6">
        <v>233.52</v>
      </c>
      <c r="K33" s="6"/>
      <c r="L33" s="6"/>
      <c r="M33" s="6"/>
      <c r="N33" s="7"/>
    </row>
    <row r="34" spans="1:14" ht="15.75">
      <c r="A34" s="2"/>
      <c r="B34" s="5">
        <v>31</v>
      </c>
      <c r="C34" s="9" t="s">
        <v>16</v>
      </c>
      <c r="D34" s="5"/>
      <c r="E34" s="7"/>
      <c r="F34" s="8" t="s">
        <v>16</v>
      </c>
      <c r="G34" s="7">
        <v>131.4</v>
      </c>
      <c r="H34" s="8" t="s">
        <v>16</v>
      </c>
      <c r="I34" s="6">
        <v>579.14</v>
      </c>
      <c r="J34" s="7">
        <v>180.12</v>
      </c>
      <c r="K34" s="9" t="s">
        <v>16</v>
      </c>
      <c r="L34" s="10"/>
      <c r="M34" s="9" t="s">
        <v>16</v>
      </c>
      <c r="N34" s="5"/>
    </row>
    <row r="35" spans="1:14" ht="15.75">
      <c r="A35" s="2" t="s">
        <v>17</v>
      </c>
      <c r="B35" s="2"/>
      <c r="C35" s="11">
        <f>SUM(C4:C34)</f>
        <v>0</v>
      </c>
      <c r="D35" s="11">
        <f>SUM(D4:D34)</f>
        <v>0</v>
      </c>
      <c r="E35" s="11">
        <f>E36/1.9835</f>
        <v>7369.2966977564911</v>
      </c>
      <c r="F35" s="11">
        <f>F36/1.9835</f>
        <v>3037.0557096042348</v>
      </c>
      <c r="G35" s="11">
        <f>SUM(G4:G34)</f>
        <v>3211.9500000000003</v>
      </c>
      <c r="H35" s="11">
        <f>SUM(H4:H34)</f>
        <v>10371.43</v>
      </c>
      <c r="I35" s="11">
        <f>SUM(I4:I34)</f>
        <v>16215.969999999994</v>
      </c>
      <c r="J35" s="11">
        <f>SUM(J4:J34)</f>
        <v>13901.450000000003</v>
      </c>
      <c r="K35" s="11">
        <f>SUM(K4:K11)+1482.23</f>
        <v>2303.13</v>
      </c>
      <c r="L35" s="11">
        <f>SUM(L4:L34)</f>
        <v>0</v>
      </c>
      <c r="M35" s="11">
        <f>SUM(M4:M34)</f>
        <v>0</v>
      </c>
      <c r="N35" s="11">
        <f>SUM(N4:N34)</f>
        <v>0</v>
      </c>
    </row>
    <row r="36" spans="1:14" ht="15.75">
      <c r="A36" s="2" t="s">
        <v>18</v>
      </c>
      <c r="B36" s="2"/>
      <c r="C36" s="12">
        <f>C35*1.9835</f>
        <v>0</v>
      </c>
      <c r="D36" s="12">
        <f>D35*1.9835</f>
        <v>0</v>
      </c>
      <c r="E36" s="12">
        <f>1652+12965</f>
        <v>14617</v>
      </c>
      <c r="F36" s="12">
        <v>6024</v>
      </c>
      <c r="G36" s="12">
        <f>G35*1.9835</f>
        <v>6370.902825000001</v>
      </c>
      <c r="H36" s="12">
        <f>H35*1.9835-1</f>
        <v>20570.731405000002</v>
      </c>
      <c r="I36" s="12">
        <f>I35*1.9835</f>
        <v>32164.37649499999</v>
      </c>
      <c r="J36" s="12">
        <f>J35*1.9835-1</f>
        <v>27572.526075000005</v>
      </c>
      <c r="K36" s="12">
        <f>K35*1.9835</f>
        <v>4568.2583549999999</v>
      </c>
      <c r="L36" s="12">
        <f>L35*1.9835</f>
        <v>0</v>
      </c>
      <c r="M36" s="12">
        <f>M35*1.9835</f>
        <v>0</v>
      </c>
      <c r="N36" s="12">
        <f>N35*1.9835</f>
        <v>0</v>
      </c>
    </row>
    <row r="37" spans="1:14" ht="15.75">
      <c r="A37" s="2"/>
      <c r="B37" s="2"/>
      <c r="C37" s="2"/>
      <c r="E37" s="11" t="s">
        <v>150</v>
      </c>
      <c r="F37" s="11"/>
      <c r="G37" s="18">
        <f>SUM(G36:J36)</f>
        <v>86678.536800000002</v>
      </c>
      <c r="H37" s="21" t="s">
        <v>22</v>
      </c>
      <c r="I37" s="11" t="s">
        <v>19</v>
      </c>
      <c r="J37" s="11"/>
      <c r="K37" s="13">
        <f>COUNTA(G6:G34,H4:H33,I4:I34,J4:J34,K4:K11)</f>
        <v>129</v>
      </c>
      <c r="L37" s="11" t="s">
        <v>20</v>
      </c>
      <c r="M37" s="2"/>
    </row>
    <row r="38" spans="1:14" ht="16.5" thickBot="1">
      <c r="A38" s="14">
        <v>2000</v>
      </c>
      <c r="B38" s="14" t="s">
        <v>21</v>
      </c>
      <c r="C38" s="14"/>
      <c r="D38" s="15">
        <f>SUM(C35:N35)</f>
        <v>56410.282407360719</v>
      </c>
      <c r="E38" s="16" t="s">
        <v>17</v>
      </c>
      <c r="F38" s="16"/>
      <c r="G38" s="15">
        <f>D38*1.9835</f>
        <v>111889.79515499999</v>
      </c>
      <c r="H38" s="16" t="s">
        <v>22</v>
      </c>
      <c r="I38" s="14" t="s">
        <v>23</v>
      </c>
      <c r="J38" s="14"/>
      <c r="K38" s="17">
        <v>129</v>
      </c>
      <c r="L38" s="14" t="s">
        <v>20</v>
      </c>
      <c r="M38" s="14"/>
      <c r="N38" s="25"/>
    </row>
    <row r="39" spans="1:14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4">
      <c r="A40" t="s">
        <v>1</v>
      </c>
      <c r="F40" t="s">
        <v>2</v>
      </c>
      <c r="H40" t="s">
        <v>151</v>
      </c>
    </row>
    <row r="41" spans="1:14" ht="16.5" thickBot="1">
      <c r="A41" s="3" t="s">
        <v>4</v>
      </c>
      <c r="B41" s="3" t="s">
        <v>5</v>
      </c>
      <c r="C41" s="4" t="s">
        <v>152</v>
      </c>
      <c r="D41" s="4" t="s">
        <v>153</v>
      </c>
      <c r="E41" s="4" t="s">
        <v>6</v>
      </c>
      <c r="F41" s="4" t="s">
        <v>7</v>
      </c>
      <c r="G41" s="4" t="s">
        <v>8</v>
      </c>
      <c r="H41" s="4" t="s">
        <v>9</v>
      </c>
      <c r="I41" s="4" t="s">
        <v>10</v>
      </c>
      <c r="J41" s="4" t="s">
        <v>11</v>
      </c>
      <c r="K41" s="4" t="s">
        <v>12</v>
      </c>
      <c r="L41" s="4" t="s">
        <v>13</v>
      </c>
      <c r="M41" s="4" t="s">
        <v>14</v>
      </c>
      <c r="N41" s="4" t="s">
        <v>15</v>
      </c>
    </row>
    <row r="42" spans="1:14" ht="16.5" thickTop="1">
      <c r="A42" s="1">
        <v>2001</v>
      </c>
      <c r="B42" s="5">
        <v>1</v>
      </c>
      <c r="C42" s="6">
        <v>85</v>
      </c>
      <c r="D42" s="6">
        <v>81</v>
      </c>
      <c r="E42" s="6"/>
      <c r="F42" s="6"/>
      <c r="G42" s="6"/>
      <c r="H42" s="6"/>
      <c r="I42" s="6">
        <v>368.13</v>
      </c>
      <c r="J42" s="6">
        <v>193.76</v>
      </c>
      <c r="K42" s="6">
        <v>243.7</v>
      </c>
      <c r="L42" s="7"/>
      <c r="M42" s="6"/>
      <c r="N42" s="7"/>
    </row>
    <row r="43" spans="1:14" ht="15.75">
      <c r="A43" s="2"/>
      <c r="B43" s="5">
        <v>2</v>
      </c>
      <c r="C43" s="6">
        <v>85</v>
      </c>
      <c r="D43" s="6">
        <v>82</v>
      </c>
      <c r="E43" s="6"/>
      <c r="F43" s="6"/>
      <c r="G43" s="6"/>
      <c r="H43" s="6"/>
      <c r="I43" s="6">
        <v>389.66</v>
      </c>
      <c r="J43" s="6">
        <v>214.89</v>
      </c>
      <c r="K43" s="6">
        <v>248.59</v>
      </c>
      <c r="L43" s="7"/>
      <c r="M43" s="6"/>
      <c r="N43" s="7"/>
    </row>
    <row r="44" spans="1:14" ht="15.75">
      <c r="A44" s="2"/>
      <c r="B44" s="5">
        <v>3</v>
      </c>
      <c r="C44" s="6">
        <v>85</v>
      </c>
      <c r="D44" s="6">
        <v>82</v>
      </c>
      <c r="E44" s="6"/>
      <c r="F44" s="6"/>
      <c r="G44" s="6"/>
      <c r="H44" s="6"/>
      <c r="I44" s="6">
        <v>404.25</v>
      </c>
      <c r="J44" s="6">
        <v>233.17</v>
      </c>
      <c r="K44" s="6">
        <v>252.21</v>
      </c>
      <c r="L44" s="7"/>
      <c r="M44" s="6"/>
      <c r="N44" s="7"/>
    </row>
    <row r="45" spans="1:14" ht="15.75">
      <c r="A45" s="2"/>
      <c r="B45" s="5">
        <v>4</v>
      </c>
      <c r="C45" s="6">
        <v>85</v>
      </c>
      <c r="D45" s="6">
        <v>82</v>
      </c>
      <c r="E45" s="6"/>
      <c r="F45" s="6"/>
      <c r="G45" s="6"/>
      <c r="H45" s="6"/>
      <c r="I45" s="6">
        <v>407.44</v>
      </c>
      <c r="J45" s="6">
        <v>302.55</v>
      </c>
      <c r="K45" s="6">
        <v>253.3</v>
      </c>
      <c r="L45" s="7"/>
      <c r="M45" s="6"/>
      <c r="N45" s="7"/>
    </row>
    <row r="46" spans="1:14" ht="15.75">
      <c r="A46" s="2"/>
      <c r="B46" s="5">
        <v>5</v>
      </c>
      <c r="C46" s="6">
        <v>85</v>
      </c>
      <c r="D46" s="6">
        <v>37</v>
      </c>
      <c r="E46" s="6"/>
      <c r="F46" s="6"/>
      <c r="G46" s="6"/>
      <c r="H46" s="6"/>
      <c r="I46" s="6">
        <v>411.94</v>
      </c>
      <c r="J46" s="6">
        <v>330.7</v>
      </c>
      <c r="K46" s="6">
        <v>252.71</v>
      </c>
      <c r="L46" s="7"/>
      <c r="M46" s="6"/>
      <c r="N46" s="7"/>
    </row>
    <row r="47" spans="1:14" ht="15.75">
      <c r="A47" s="2"/>
      <c r="B47" s="5">
        <v>6</v>
      </c>
      <c r="C47" s="6">
        <v>85</v>
      </c>
      <c r="D47" s="6"/>
      <c r="E47" s="6"/>
      <c r="F47" s="6"/>
      <c r="G47" s="6"/>
      <c r="H47" s="6"/>
      <c r="I47" s="6">
        <v>389.37</v>
      </c>
      <c r="J47" s="6">
        <v>398.26</v>
      </c>
      <c r="K47" s="6">
        <v>236.34</v>
      </c>
      <c r="L47" s="7"/>
      <c r="M47" s="6"/>
      <c r="N47" s="7"/>
    </row>
    <row r="48" spans="1:14" ht="15.75">
      <c r="A48" s="2"/>
      <c r="B48" s="5">
        <v>7</v>
      </c>
      <c r="C48" s="6">
        <v>85</v>
      </c>
      <c r="D48" s="6"/>
      <c r="E48" s="6"/>
      <c r="F48" s="6"/>
      <c r="G48" s="6"/>
      <c r="H48" s="6"/>
      <c r="I48" s="6">
        <v>350.27</v>
      </c>
      <c r="J48" s="6">
        <v>429.59</v>
      </c>
      <c r="K48" s="6">
        <v>205.03</v>
      </c>
      <c r="L48" s="7"/>
      <c r="M48" s="6"/>
      <c r="N48" s="7"/>
    </row>
    <row r="49" spans="1:14" ht="15.75">
      <c r="A49" s="2"/>
      <c r="B49" s="5">
        <v>8</v>
      </c>
      <c r="C49" s="6">
        <v>85</v>
      </c>
      <c r="D49" s="6"/>
      <c r="E49" s="6"/>
      <c r="F49" s="6"/>
      <c r="G49" s="6"/>
      <c r="H49" s="6"/>
      <c r="I49" s="6">
        <v>350.27</v>
      </c>
      <c r="J49" s="6">
        <v>432.07</v>
      </c>
      <c r="K49" s="6">
        <v>205.03</v>
      </c>
      <c r="L49" s="7"/>
      <c r="M49" s="6"/>
      <c r="N49" s="7"/>
    </row>
    <row r="50" spans="1:14" ht="15.75">
      <c r="A50" s="2"/>
      <c r="B50" s="5">
        <v>9</v>
      </c>
      <c r="C50" s="6">
        <v>86</v>
      </c>
      <c r="D50" s="6"/>
      <c r="E50" s="6"/>
      <c r="F50" s="6"/>
      <c r="G50" s="6"/>
      <c r="H50" s="6"/>
      <c r="I50" s="6">
        <v>350.27</v>
      </c>
      <c r="J50" s="6">
        <v>425.57</v>
      </c>
      <c r="K50" s="6">
        <v>181.31</v>
      </c>
      <c r="L50" s="7"/>
      <c r="M50" s="6"/>
      <c r="N50" s="7"/>
    </row>
    <row r="51" spans="1:14" ht="15.75">
      <c r="A51" s="2"/>
      <c r="B51" s="5">
        <v>10</v>
      </c>
      <c r="C51" s="6">
        <v>86</v>
      </c>
      <c r="D51" s="6"/>
      <c r="E51" s="6"/>
      <c r="F51" s="6"/>
      <c r="G51" s="6"/>
      <c r="H51" s="6"/>
      <c r="I51" s="6">
        <v>357.01</v>
      </c>
      <c r="J51" s="6">
        <v>378.21</v>
      </c>
      <c r="K51" s="6">
        <v>131.26</v>
      </c>
      <c r="L51" s="7"/>
      <c r="M51" s="6"/>
      <c r="N51" s="7"/>
    </row>
    <row r="52" spans="1:14" ht="15.75">
      <c r="A52" s="2"/>
      <c r="B52" s="5">
        <v>11</v>
      </c>
      <c r="C52" s="6">
        <v>87</v>
      </c>
      <c r="D52" s="6"/>
      <c r="E52" s="6"/>
      <c r="F52" s="6"/>
      <c r="G52" s="6"/>
      <c r="H52" s="6"/>
      <c r="I52" s="6">
        <v>382.18</v>
      </c>
      <c r="J52" s="6">
        <v>358.25</v>
      </c>
      <c r="K52" s="6">
        <v>131.47</v>
      </c>
      <c r="L52" s="7"/>
      <c r="M52" s="6"/>
      <c r="N52" s="7"/>
    </row>
    <row r="53" spans="1:14" ht="15.75">
      <c r="A53" s="2"/>
      <c r="B53" s="5">
        <v>12</v>
      </c>
      <c r="C53" s="6">
        <v>88</v>
      </c>
      <c r="D53" s="6"/>
      <c r="E53" s="6"/>
      <c r="F53" s="6"/>
      <c r="G53" s="6"/>
      <c r="H53" s="6"/>
      <c r="I53" s="6">
        <v>382.18</v>
      </c>
      <c r="J53" s="6">
        <v>358.25</v>
      </c>
      <c r="K53" s="6">
        <v>128.46</v>
      </c>
      <c r="L53" s="7"/>
      <c r="M53" s="6"/>
      <c r="N53" s="7"/>
    </row>
    <row r="54" spans="1:14" ht="15.75">
      <c r="A54" s="2"/>
      <c r="B54" s="5">
        <v>13</v>
      </c>
      <c r="C54" s="6">
        <v>91</v>
      </c>
      <c r="D54" s="6"/>
      <c r="E54" s="6"/>
      <c r="F54" s="6"/>
      <c r="G54" s="6"/>
      <c r="H54" s="6">
        <v>71.42</v>
      </c>
      <c r="I54" s="6">
        <v>382.18</v>
      </c>
      <c r="J54" s="6">
        <v>358.25</v>
      </c>
      <c r="K54" s="6">
        <v>106.83</v>
      </c>
      <c r="L54" s="7"/>
      <c r="M54" s="6"/>
      <c r="N54" s="7"/>
    </row>
    <row r="55" spans="1:14" ht="15.75">
      <c r="A55" s="2"/>
      <c r="B55" s="5">
        <v>14</v>
      </c>
      <c r="C55" s="6">
        <v>91</v>
      </c>
      <c r="D55" s="6"/>
      <c r="E55" s="6"/>
      <c r="F55" s="6"/>
      <c r="G55" s="6"/>
      <c r="H55" s="6">
        <v>118.83</v>
      </c>
      <c r="I55" s="6">
        <v>382.18</v>
      </c>
      <c r="J55" s="6">
        <v>358.25</v>
      </c>
      <c r="K55" s="6">
        <v>142</v>
      </c>
      <c r="L55" s="7"/>
      <c r="M55" s="6"/>
      <c r="N55" s="7"/>
    </row>
    <row r="56" spans="1:14" ht="15.75">
      <c r="A56" s="2"/>
      <c r="B56" s="5">
        <v>15</v>
      </c>
      <c r="C56" s="6">
        <v>94</v>
      </c>
      <c r="D56" s="6"/>
      <c r="E56" s="6"/>
      <c r="F56" s="6"/>
      <c r="G56" s="6"/>
      <c r="H56" s="6">
        <v>124.35</v>
      </c>
      <c r="I56" s="6">
        <v>382.18</v>
      </c>
      <c r="J56" s="6">
        <v>358.25</v>
      </c>
      <c r="K56" s="6">
        <v>169</v>
      </c>
      <c r="L56" s="7"/>
      <c r="M56" s="6"/>
      <c r="N56" s="7"/>
    </row>
    <row r="57" spans="1:14" ht="15.75">
      <c r="A57" s="2"/>
      <c r="B57" s="5">
        <v>16</v>
      </c>
      <c r="C57" s="6">
        <v>88</v>
      </c>
      <c r="D57" s="6"/>
      <c r="E57" s="6"/>
      <c r="F57" s="6"/>
      <c r="G57" s="6"/>
      <c r="H57" s="6">
        <v>127.23</v>
      </c>
      <c r="I57" s="6">
        <v>382.18</v>
      </c>
      <c r="J57" s="6">
        <v>299.36</v>
      </c>
      <c r="K57" s="6">
        <v>214</v>
      </c>
      <c r="L57" s="7"/>
      <c r="M57" s="6"/>
      <c r="N57" s="7"/>
    </row>
    <row r="58" spans="1:14" ht="15.75">
      <c r="A58" s="2"/>
      <c r="B58" s="5">
        <v>17</v>
      </c>
      <c r="C58" s="6">
        <v>85</v>
      </c>
      <c r="D58" s="6"/>
      <c r="E58" s="6"/>
      <c r="F58" s="6"/>
      <c r="G58" s="6"/>
      <c r="H58" s="6">
        <v>127.23</v>
      </c>
      <c r="I58" s="6">
        <v>382.18</v>
      </c>
      <c r="J58" s="6">
        <v>288.02999999999997</v>
      </c>
      <c r="K58" s="6">
        <v>211</v>
      </c>
      <c r="L58" s="7"/>
      <c r="M58" s="6"/>
      <c r="N58" s="7"/>
    </row>
    <row r="59" spans="1:14" ht="15.75">
      <c r="A59" s="2"/>
      <c r="B59" s="5">
        <v>18</v>
      </c>
      <c r="C59" s="6">
        <v>85</v>
      </c>
      <c r="D59" s="6"/>
      <c r="E59" s="6"/>
      <c r="F59" s="6"/>
      <c r="G59" s="6"/>
      <c r="H59" s="6">
        <v>127.23</v>
      </c>
      <c r="I59" s="6">
        <v>368.94</v>
      </c>
      <c r="J59" s="6">
        <v>289.24</v>
      </c>
      <c r="K59" s="6">
        <v>183</v>
      </c>
      <c r="L59" s="7"/>
      <c r="M59" s="6"/>
      <c r="N59" s="7"/>
    </row>
    <row r="60" spans="1:14" ht="15.75">
      <c r="A60" s="2"/>
      <c r="B60" s="5">
        <v>19</v>
      </c>
      <c r="C60" s="6">
        <v>85</v>
      </c>
      <c r="D60" s="6"/>
      <c r="E60" s="6"/>
      <c r="F60" s="6"/>
      <c r="G60" s="6"/>
      <c r="H60" s="6">
        <v>127.03</v>
      </c>
      <c r="I60" s="6">
        <v>364.57</v>
      </c>
      <c r="J60" s="6">
        <v>289.24</v>
      </c>
      <c r="K60" s="6">
        <v>161</v>
      </c>
      <c r="L60" s="7"/>
      <c r="M60" s="6"/>
      <c r="N60" s="7"/>
    </row>
    <row r="61" spans="1:14" ht="15.75">
      <c r="A61" s="2"/>
      <c r="B61" s="5">
        <v>20</v>
      </c>
      <c r="C61" s="6">
        <v>85</v>
      </c>
      <c r="D61" s="6"/>
      <c r="E61" s="6"/>
      <c r="F61" s="6"/>
      <c r="G61" s="6"/>
      <c r="H61" s="6">
        <v>142.04</v>
      </c>
      <c r="I61" s="6">
        <v>330.75</v>
      </c>
      <c r="J61" s="6">
        <v>286.52</v>
      </c>
      <c r="K61" s="6">
        <v>141</v>
      </c>
      <c r="L61" s="7"/>
      <c r="M61" s="6"/>
      <c r="N61" s="7"/>
    </row>
    <row r="62" spans="1:14" ht="15.75">
      <c r="A62" s="2"/>
      <c r="B62" s="5">
        <v>21</v>
      </c>
      <c r="C62" s="6">
        <v>85</v>
      </c>
      <c r="D62" s="6"/>
      <c r="E62" s="6"/>
      <c r="F62" s="6"/>
      <c r="G62" s="6"/>
      <c r="H62" s="6">
        <v>202.46</v>
      </c>
      <c r="I62" s="6">
        <v>245.92</v>
      </c>
      <c r="J62" s="6">
        <v>285.60000000000002</v>
      </c>
      <c r="K62" s="6">
        <v>128</v>
      </c>
      <c r="L62" s="7"/>
      <c r="M62" s="6"/>
      <c r="N62" s="7"/>
    </row>
    <row r="63" spans="1:14" ht="15.75">
      <c r="A63" s="2"/>
      <c r="B63" s="5">
        <v>22</v>
      </c>
      <c r="C63" s="6">
        <v>85</v>
      </c>
      <c r="D63" s="6"/>
      <c r="E63" s="6"/>
      <c r="F63" s="6"/>
      <c r="G63" s="6"/>
      <c r="H63" s="6">
        <v>221.87</v>
      </c>
      <c r="I63" s="6">
        <v>220.62</v>
      </c>
      <c r="J63" s="6">
        <v>285.60000000000002</v>
      </c>
      <c r="K63" s="6">
        <v>119</v>
      </c>
      <c r="L63" s="7"/>
      <c r="M63" s="6"/>
      <c r="N63" s="7"/>
    </row>
    <row r="64" spans="1:14" ht="15.75">
      <c r="A64" s="2"/>
      <c r="B64" s="5">
        <v>23</v>
      </c>
      <c r="C64" s="6">
        <v>85</v>
      </c>
      <c r="D64" s="6"/>
      <c r="E64" s="6"/>
      <c r="F64" s="6"/>
      <c r="G64" s="6"/>
      <c r="H64" s="6">
        <v>220.62</v>
      </c>
      <c r="I64" s="6">
        <v>254.03</v>
      </c>
      <c r="J64" s="6">
        <v>274.60000000000002</v>
      </c>
      <c r="K64" s="6">
        <v>113</v>
      </c>
      <c r="L64" s="7"/>
      <c r="M64" s="6"/>
      <c r="N64" s="7"/>
    </row>
    <row r="65" spans="1:14" ht="15.75">
      <c r="A65" s="2"/>
      <c r="B65" s="5">
        <v>24</v>
      </c>
      <c r="C65" s="6">
        <v>85</v>
      </c>
      <c r="D65" s="6"/>
      <c r="E65" s="6"/>
      <c r="F65" s="6"/>
      <c r="G65" s="6"/>
      <c r="H65" s="6">
        <v>220.05</v>
      </c>
      <c r="I65" s="6">
        <v>310.52</v>
      </c>
      <c r="J65" s="6">
        <v>264.69</v>
      </c>
      <c r="K65" s="6">
        <v>112</v>
      </c>
      <c r="L65" s="7"/>
      <c r="M65" s="6"/>
      <c r="N65" s="7"/>
    </row>
    <row r="66" spans="1:14" ht="15.75">
      <c r="A66" s="2"/>
      <c r="B66" s="5">
        <v>25</v>
      </c>
      <c r="C66" s="6">
        <v>82</v>
      </c>
      <c r="D66" s="6"/>
      <c r="E66" s="6"/>
      <c r="F66" s="6"/>
      <c r="G66" s="6"/>
      <c r="H66" s="6">
        <v>228.78</v>
      </c>
      <c r="I66" s="6">
        <v>343.95</v>
      </c>
      <c r="J66" s="6">
        <v>266.67</v>
      </c>
      <c r="K66" s="6">
        <v>111</v>
      </c>
      <c r="L66" s="7"/>
      <c r="M66" s="6"/>
      <c r="N66" s="7"/>
    </row>
    <row r="67" spans="1:14" ht="15.75">
      <c r="A67" s="2"/>
      <c r="B67" s="5">
        <v>26</v>
      </c>
      <c r="C67" s="6">
        <v>82</v>
      </c>
      <c r="D67" s="6"/>
      <c r="E67" s="6"/>
      <c r="F67" s="6"/>
      <c r="G67" s="6"/>
      <c r="H67" s="6">
        <v>294.81</v>
      </c>
      <c r="I67" s="6">
        <v>354.26</v>
      </c>
      <c r="J67" s="6">
        <v>266.67</v>
      </c>
      <c r="K67" s="6">
        <v>110</v>
      </c>
      <c r="L67" s="7"/>
      <c r="M67" s="6"/>
      <c r="N67" s="7"/>
    </row>
    <row r="68" spans="1:14" ht="15.75">
      <c r="A68" s="2"/>
      <c r="B68" s="5">
        <v>27</v>
      </c>
      <c r="C68" s="6">
        <v>82</v>
      </c>
      <c r="D68" s="6"/>
      <c r="E68" s="6"/>
      <c r="F68" s="6"/>
      <c r="G68" s="6"/>
      <c r="H68" s="6">
        <v>347.3</v>
      </c>
      <c r="I68" s="6">
        <v>198.09</v>
      </c>
      <c r="J68" s="6">
        <v>257.66000000000003</v>
      </c>
      <c r="K68" s="6">
        <v>107</v>
      </c>
      <c r="L68" s="7"/>
      <c r="M68" s="6"/>
      <c r="N68" s="7"/>
    </row>
    <row r="69" spans="1:14" ht="15.75">
      <c r="A69" s="2"/>
      <c r="B69" s="5">
        <v>28</v>
      </c>
      <c r="C69" s="6">
        <v>82</v>
      </c>
      <c r="D69" s="6"/>
      <c r="E69" s="6"/>
      <c r="F69" s="6"/>
      <c r="G69" s="6"/>
      <c r="H69" s="6">
        <v>365.84</v>
      </c>
      <c r="I69" s="6">
        <v>84.59</v>
      </c>
      <c r="J69" s="6">
        <v>205.18</v>
      </c>
      <c r="K69" s="6">
        <v>104</v>
      </c>
      <c r="L69" s="7"/>
      <c r="M69" s="6"/>
      <c r="N69" s="7"/>
    </row>
    <row r="70" spans="1:14" ht="15.75">
      <c r="A70" s="2"/>
      <c r="B70" s="5">
        <v>29</v>
      </c>
      <c r="C70" s="6">
        <v>81</v>
      </c>
      <c r="D70" s="8" t="s">
        <v>16</v>
      </c>
      <c r="E70" s="6"/>
      <c r="F70" s="6"/>
      <c r="G70" s="6"/>
      <c r="H70" s="6">
        <v>368.13</v>
      </c>
      <c r="I70" s="6">
        <v>84.13</v>
      </c>
      <c r="J70" s="6">
        <v>185.65</v>
      </c>
      <c r="K70" s="6">
        <v>101</v>
      </c>
      <c r="L70" s="7"/>
      <c r="M70" s="6"/>
      <c r="N70" s="7"/>
    </row>
    <row r="71" spans="1:14" ht="15.75">
      <c r="A71" s="2"/>
      <c r="B71" s="5">
        <v>30</v>
      </c>
      <c r="C71" s="6">
        <v>81</v>
      </c>
      <c r="D71" s="8" t="s">
        <v>16</v>
      </c>
      <c r="E71" s="6"/>
      <c r="F71" s="6"/>
      <c r="G71" s="6"/>
      <c r="H71" s="6">
        <v>368.13</v>
      </c>
      <c r="I71" s="6">
        <v>83.81</v>
      </c>
      <c r="J71" s="6">
        <v>202.51</v>
      </c>
      <c r="K71" s="6">
        <v>101</v>
      </c>
      <c r="L71" s="7"/>
      <c r="M71" s="6"/>
      <c r="N71" s="7"/>
    </row>
    <row r="72" spans="1:14" ht="15.75">
      <c r="A72" s="2"/>
      <c r="B72" s="5">
        <v>31</v>
      </c>
      <c r="C72" s="7">
        <v>80</v>
      </c>
      <c r="D72" s="8" t="s">
        <v>16</v>
      </c>
      <c r="E72" s="7"/>
      <c r="F72" s="8" t="s">
        <v>16</v>
      </c>
      <c r="G72" s="7"/>
      <c r="H72" s="8" t="s">
        <v>16</v>
      </c>
      <c r="I72" s="6">
        <v>145.63</v>
      </c>
      <c r="J72" s="7">
        <v>230.91</v>
      </c>
      <c r="K72" s="9" t="s">
        <v>16</v>
      </c>
      <c r="L72" s="5"/>
      <c r="M72" s="9" t="s">
        <v>16</v>
      </c>
      <c r="N72" s="5"/>
    </row>
    <row r="73" spans="1:14" ht="15.75">
      <c r="A73" s="2" t="s">
        <v>17</v>
      </c>
      <c r="B73" s="2"/>
      <c r="C73" s="11">
        <f t="shared" ref="C73:L73" si="0">SUM(C42:C72)</f>
        <v>2641</v>
      </c>
      <c r="D73" s="11">
        <f t="shared" si="0"/>
        <v>364</v>
      </c>
      <c r="E73" s="11">
        <f t="shared" si="0"/>
        <v>0</v>
      </c>
      <c r="F73" s="11">
        <f t="shared" si="0"/>
        <v>0</v>
      </c>
      <c r="G73" s="11">
        <f t="shared" si="0"/>
        <v>0</v>
      </c>
      <c r="H73" s="11">
        <f t="shared" si="0"/>
        <v>3803.3500000000004</v>
      </c>
      <c r="I73" s="11">
        <f t="shared" si="0"/>
        <v>9843.68</v>
      </c>
      <c r="J73" s="11">
        <f t="shared" si="0"/>
        <v>9308.15</v>
      </c>
      <c r="K73" s="11">
        <f t="shared" si="0"/>
        <v>4903.24</v>
      </c>
      <c r="L73" s="11">
        <f t="shared" si="0"/>
        <v>0</v>
      </c>
      <c r="M73" s="11">
        <f>SUM(M42:M72)</f>
        <v>0</v>
      </c>
      <c r="N73" s="11">
        <f>SUM(N42:N72)</f>
        <v>0</v>
      </c>
    </row>
    <row r="74" spans="1:14" ht="15.75">
      <c r="A74" s="2" t="s">
        <v>18</v>
      </c>
      <c r="B74" s="2"/>
      <c r="C74" s="12">
        <f t="shared" ref="C74:I74" si="1">C73*1.9835</f>
        <v>5238.4234999999999</v>
      </c>
      <c r="D74" s="12">
        <f t="shared" si="1"/>
        <v>721.99400000000003</v>
      </c>
      <c r="E74" s="12">
        <f t="shared" si="1"/>
        <v>0</v>
      </c>
      <c r="F74" s="12">
        <f t="shared" si="1"/>
        <v>0</v>
      </c>
      <c r="G74" s="12">
        <f t="shared" si="1"/>
        <v>0</v>
      </c>
      <c r="H74" s="12">
        <f t="shared" si="1"/>
        <v>7543.9447250000012</v>
      </c>
      <c r="I74" s="12">
        <f t="shared" si="1"/>
        <v>19524.939280000002</v>
      </c>
      <c r="J74" s="12">
        <f>J73*1.9835-1</f>
        <v>18461.715525</v>
      </c>
      <c r="K74" s="12">
        <f>K73*1.9835</f>
        <v>9725.57654</v>
      </c>
      <c r="L74" s="12">
        <f>L73*1.9835</f>
        <v>0</v>
      </c>
      <c r="M74" s="12">
        <f>M73*1.9835</f>
        <v>0</v>
      </c>
      <c r="N74" s="12">
        <f>N73*1.9835</f>
        <v>0</v>
      </c>
    </row>
    <row r="75" spans="1:14" ht="15.75">
      <c r="A75" s="2"/>
      <c r="B75" s="2"/>
      <c r="C75" s="11"/>
      <c r="D75" s="11" t="s">
        <v>154</v>
      </c>
      <c r="E75" s="11"/>
      <c r="F75" s="11">
        <f>SUM(H54:H71,I42:I72,J42:J72,K42:K55)</f>
        <v>25673.419999999995</v>
      </c>
      <c r="G75" s="11" t="s">
        <v>22</v>
      </c>
      <c r="H75" s="11"/>
      <c r="I75" s="11" t="s">
        <v>19</v>
      </c>
      <c r="J75" s="11"/>
      <c r="K75" s="13">
        <f>COUNTA(C42:L72)-6</f>
        <v>146</v>
      </c>
      <c r="L75" s="11" t="s">
        <v>20</v>
      </c>
      <c r="M75" s="2"/>
    </row>
    <row r="76" spans="1:14" ht="16.5" thickBot="1">
      <c r="A76" s="14">
        <v>2001</v>
      </c>
      <c r="B76" s="14" t="s">
        <v>21</v>
      </c>
      <c r="C76" s="14"/>
      <c r="D76" s="15">
        <f>SUM(C73:L73)</f>
        <v>30863.42</v>
      </c>
      <c r="E76" s="16" t="s">
        <v>17</v>
      </c>
      <c r="F76" s="16"/>
      <c r="G76" s="15">
        <f>D76*1.9835</f>
        <v>61217.593569999997</v>
      </c>
      <c r="H76" s="16" t="s">
        <v>22</v>
      </c>
      <c r="I76" s="14" t="s">
        <v>23</v>
      </c>
      <c r="J76" s="14"/>
      <c r="K76" s="17">
        <v>273</v>
      </c>
      <c r="L76" s="14" t="s">
        <v>20</v>
      </c>
      <c r="M76" s="14"/>
      <c r="N76" s="25"/>
    </row>
    <row r="77" spans="1:14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4">
      <c r="A78" t="s">
        <v>1</v>
      </c>
      <c r="F78" t="s">
        <v>155</v>
      </c>
      <c r="H78" t="s">
        <v>156</v>
      </c>
    </row>
    <row r="79" spans="1:14" ht="16.5" thickBot="1">
      <c r="A79" s="3" t="s">
        <v>4</v>
      </c>
      <c r="B79" s="3" t="s">
        <v>5</v>
      </c>
      <c r="C79" s="4" t="s">
        <v>152</v>
      </c>
      <c r="D79" s="4" t="s">
        <v>153</v>
      </c>
      <c r="E79" s="4" t="s">
        <v>6</v>
      </c>
      <c r="F79" s="4" t="s">
        <v>7</v>
      </c>
      <c r="G79" s="4" t="s">
        <v>8</v>
      </c>
      <c r="H79" s="4" t="s">
        <v>9</v>
      </c>
      <c r="I79" s="4" t="s">
        <v>10</v>
      </c>
      <c r="J79" s="4" t="s">
        <v>11</v>
      </c>
      <c r="K79" s="4" t="s">
        <v>12</v>
      </c>
      <c r="L79" s="4" t="s">
        <v>13</v>
      </c>
      <c r="M79" s="4" t="s">
        <v>14</v>
      </c>
      <c r="N79" s="4" t="s">
        <v>15</v>
      </c>
    </row>
    <row r="80" spans="1:14" ht="16.5" thickTop="1">
      <c r="A80" s="1">
        <v>2002</v>
      </c>
      <c r="B80" s="5">
        <v>1</v>
      </c>
      <c r="C80" s="6"/>
      <c r="D80" s="7"/>
      <c r="E80" s="6"/>
      <c r="F80" s="6"/>
      <c r="G80" s="6">
        <v>98.97</v>
      </c>
      <c r="H80" s="6">
        <v>112.06</v>
      </c>
      <c r="I80" s="6">
        <v>409.31</v>
      </c>
      <c r="J80" s="6">
        <v>459.37</v>
      </c>
      <c r="K80" s="6">
        <v>60</v>
      </c>
      <c r="L80" s="6">
        <v>55.67</v>
      </c>
      <c r="M80" s="6">
        <v>96</v>
      </c>
      <c r="N80" s="7">
        <v>90.88</v>
      </c>
    </row>
    <row r="81" spans="1:14" ht="15.75">
      <c r="A81" s="2"/>
      <c r="B81" s="5">
        <v>2</v>
      </c>
      <c r="C81" s="6"/>
      <c r="D81" s="7"/>
      <c r="E81" s="6"/>
      <c r="F81" s="6"/>
      <c r="G81" s="6">
        <v>99.5</v>
      </c>
      <c r="H81" s="6">
        <v>104.38</v>
      </c>
      <c r="I81" s="6">
        <v>404.07</v>
      </c>
      <c r="J81" s="6">
        <v>449.83</v>
      </c>
      <c r="K81" s="6">
        <v>60</v>
      </c>
      <c r="L81" s="6">
        <v>80.150000000000006</v>
      </c>
      <c r="M81" s="6">
        <v>96</v>
      </c>
      <c r="N81" s="7">
        <v>90.63</v>
      </c>
    </row>
    <row r="82" spans="1:14" ht="15.75">
      <c r="A82" s="2"/>
      <c r="B82" s="5">
        <v>3</v>
      </c>
      <c r="C82" s="6"/>
      <c r="D82" s="7"/>
      <c r="E82" s="6"/>
      <c r="F82" s="6"/>
      <c r="G82" s="6">
        <v>96.34</v>
      </c>
      <c r="H82" s="6">
        <v>77.47</v>
      </c>
      <c r="I82" s="6">
        <v>398.15</v>
      </c>
      <c r="J82" s="6">
        <v>454.47</v>
      </c>
      <c r="K82" s="6">
        <v>60</v>
      </c>
      <c r="L82" s="6">
        <v>116.47</v>
      </c>
      <c r="M82" s="6">
        <v>96</v>
      </c>
      <c r="N82" s="7">
        <v>89.71</v>
      </c>
    </row>
    <row r="83" spans="1:14" ht="15.75">
      <c r="A83" s="2"/>
      <c r="B83" s="5">
        <v>4</v>
      </c>
      <c r="C83" s="6"/>
      <c r="D83" s="7"/>
      <c r="E83" s="6"/>
      <c r="F83" s="6"/>
      <c r="G83" s="6">
        <v>95.29</v>
      </c>
      <c r="H83" s="6">
        <v>71.23</v>
      </c>
      <c r="I83" s="6">
        <v>386.37</v>
      </c>
      <c r="J83" s="6">
        <v>464.1</v>
      </c>
      <c r="K83" s="6">
        <v>60</v>
      </c>
      <c r="L83" s="6">
        <v>109.59</v>
      </c>
      <c r="M83" s="6">
        <v>96</v>
      </c>
      <c r="N83" s="7">
        <v>90.71</v>
      </c>
    </row>
    <row r="84" spans="1:14" ht="15.75">
      <c r="A84" s="2"/>
      <c r="B84" s="5">
        <v>5</v>
      </c>
      <c r="C84" s="6" t="s">
        <v>157</v>
      </c>
      <c r="D84" s="7"/>
      <c r="E84" s="6"/>
      <c r="F84" s="6"/>
      <c r="G84" s="6">
        <v>182.31</v>
      </c>
      <c r="H84" s="6">
        <v>65.819999999999993</v>
      </c>
      <c r="I84" s="6">
        <v>359.23</v>
      </c>
      <c r="J84" s="6">
        <v>468.68</v>
      </c>
      <c r="K84" s="6">
        <v>60</v>
      </c>
      <c r="L84" s="6">
        <v>93.04</v>
      </c>
      <c r="M84" s="6">
        <v>95.73</v>
      </c>
      <c r="N84" s="7">
        <v>94.1</v>
      </c>
    </row>
    <row r="85" spans="1:14" ht="15.75">
      <c r="A85" s="2"/>
      <c r="B85" s="5">
        <v>6</v>
      </c>
      <c r="C85" s="6" t="s">
        <v>158</v>
      </c>
      <c r="D85" s="7"/>
      <c r="E85" s="6"/>
      <c r="F85" s="6"/>
      <c r="G85" s="6">
        <v>134.58000000000001</v>
      </c>
      <c r="H85" s="6">
        <v>56.62</v>
      </c>
      <c r="I85" s="6">
        <v>356.35</v>
      </c>
      <c r="J85" s="6">
        <v>465.24</v>
      </c>
      <c r="K85" s="6">
        <v>60</v>
      </c>
      <c r="L85" s="6">
        <v>89.6</v>
      </c>
      <c r="M85" s="6">
        <v>95.77</v>
      </c>
      <c r="N85" s="7">
        <v>102.96</v>
      </c>
    </row>
    <row r="86" spans="1:14" ht="15.75">
      <c r="A86" s="2"/>
      <c r="B86" s="5">
        <v>7</v>
      </c>
      <c r="C86" s="6" t="s">
        <v>159</v>
      </c>
      <c r="D86" s="7"/>
      <c r="E86" s="6"/>
      <c r="F86" s="6"/>
      <c r="G86" s="6">
        <v>118.21</v>
      </c>
      <c r="H86" s="6">
        <v>54.48</v>
      </c>
      <c r="I86" s="6">
        <v>377.52</v>
      </c>
      <c r="J86" s="6">
        <v>437.56</v>
      </c>
      <c r="K86" s="6">
        <v>60</v>
      </c>
      <c r="L86" s="6">
        <v>88.22</v>
      </c>
      <c r="M86" s="6">
        <v>95.87</v>
      </c>
      <c r="N86" s="7">
        <v>101.56</v>
      </c>
    </row>
    <row r="87" spans="1:14" ht="15.75">
      <c r="A87" s="2"/>
      <c r="B87" s="5">
        <v>8</v>
      </c>
      <c r="C87" s="6" t="s">
        <v>160</v>
      </c>
      <c r="D87" s="7"/>
      <c r="E87" s="6"/>
      <c r="F87" s="6">
        <v>87.27</v>
      </c>
      <c r="G87" s="6">
        <v>111.22</v>
      </c>
      <c r="H87" s="6">
        <v>47.25</v>
      </c>
      <c r="I87" s="6">
        <v>389.28</v>
      </c>
      <c r="J87" s="6">
        <v>431.71</v>
      </c>
      <c r="K87" s="6">
        <v>57.3</v>
      </c>
      <c r="L87" s="6">
        <v>86.74</v>
      </c>
      <c r="M87" s="6">
        <v>95.89</v>
      </c>
      <c r="N87" s="7">
        <v>93.19</v>
      </c>
    </row>
    <row r="88" spans="1:14" ht="15.75">
      <c r="A88" s="2"/>
      <c r="B88" s="5">
        <v>9</v>
      </c>
      <c r="C88" s="6" t="s">
        <v>161</v>
      </c>
      <c r="D88" s="7"/>
      <c r="E88" s="6"/>
      <c r="F88" s="6">
        <v>111.65</v>
      </c>
      <c r="G88" s="6">
        <v>102.18</v>
      </c>
      <c r="H88" s="6">
        <v>34.549999999999997</v>
      </c>
      <c r="I88" s="6">
        <v>394.68</v>
      </c>
      <c r="J88" s="6">
        <v>442.24</v>
      </c>
      <c r="K88" s="6">
        <v>51.59</v>
      </c>
      <c r="L88" s="6">
        <v>78.53</v>
      </c>
      <c r="M88" s="6">
        <v>94.48</v>
      </c>
      <c r="N88" s="7">
        <v>96.65</v>
      </c>
    </row>
    <row r="89" spans="1:14" ht="15.75">
      <c r="A89" s="2"/>
      <c r="B89" s="5">
        <v>10</v>
      </c>
      <c r="C89" s="6"/>
      <c r="D89" s="7"/>
      <c r="E89" s="6"/>
      <c r="F89" s="6">
        <v>108.26</v>
      </c>
      <c r="G89" s="6">
        <v>114.55</v>
      </c>
      <c r="H89" s="6">
        <v>36.39</v>
      </c>
      <c r="I89" s="6">
        <v>445.48</v>
      </c>
      <c r="J89" s="6">
        <v>439.21</v>
      </c>
      <c r="K89" s="6">
        <v>51.56</v>
      </c>
      <c r="L89" s="6">
        <v>75.22</v>
      </c>
      <c r="M89" s="6">
        <v>91.41</v>
      </c>
      <c r="N89" s="7">
        <v>92.32</v>
      </c>
    </row>
    <row r="90" spans="1:14" ht="15.75">
      <c r="A90" s="2"/>
      <c r="B90" s="5">
        <v>11</v>
      </c>
      <c r="C90" s="6"/>
      <c r="D90" s="7"/>
      <c r="E90" s="6"/>
      <c r="F90" s="6">
        <v>106.43</v>
      </c>
      <c r="G90" s="6">
        <v>143.9</v>
      </c>
      <c r="H90" s="6">
        <v>47.62</v>
      </c>
      <c r="I90" s="6">
        <v>429.13</v>
      </c>
      <c r="J90" s="6">
        <v>426.31</v>
      </c>
      <c r="K90" s="6">
        <v>55.41</v>
      </c>
      <c r="L90" s="6">
        <v>75.239999999999995</v>
      </c>
      <c r="M90" s="6">
        <v>91.23</v>
      </c>
      <c r="N90" s="7">
        <v>91.5</v>
      </c>
    </row>
    <row r="91" spans="1:14" ht="15.75">
      <c r="A91" s="2"/>
      <c r="B91" s="5">
        <v>12</v>
      </c>
      <c r="C91" s="6"/>
      <c r="D91" s="7"/>
      <c r="E91" s="6"/>
      <c r="F91" s="6">
        <v>105.23</v>
      </c>
      <c r="G91" s="6">
        <v>141.53</v>
      </c>
      <c r="H91" s="6">
        <v>54.34</v>
      </c>
      <c r="I91" s="6">
        <v>428.26</v>
      </c>
      <c r="J91" s="6">
        <v>343.58</v>
      </c>
      <c r="K91" s="6">
        <v>76.540000000000006</v>
      </c>
      <c r="L91" s="6">
        <v>74.39</v>
      </c>
      <c r="M91" s="6">
        <v>91.23</v>
      </c>
      <c r="N91" s="7">
        <v>91.23</v>
      </c>
    </row>
    <row r="92" spans="1:14" ht="15.75">
      <c r="A92" s="2"/>
      <c r="B92" s="5">
        <v>13</v>
      </c>
      <c r="C92" s="6"/>
      <c r="D92" s="7"/>
      <c r="E92" s="6"/>
      <c r="F92" s="6">
        <v>106.1</v>
      </c>
      <c r="G92" s="6">
        <v>153.80000000000001</v>
      </c>
      <c r="H92" s="6">
        <v>58.66</v>
      </c>
      <c r="I92" s="6">
        <v>455.61</v>
      </c>
      <c r="J92" s="6">
        <v>360.07</v>
      </c>
      <c r="K92" s="6">
        <v>188.89</v>
      </c>
      <c r="L92" s="6">
        <v>74.34</v>
      </c>
      <c r="M92" s="6">
        <v>95</v>
      </c>
      <c r="N92" s="7">
        <v>90.32</v>
      </c>
    </row>
    <row r="93" spans="1:14" ht="15.75">
      <c r="A93" s="2"/>
      <c r="B93" s="5">
        <v>14</v>
      </c>
      <c r="C93" s="6"/>
      <c r="D93" s="7"/>
      <c r="E93" s="6"/>
      <c r="F93" s="6">
        <v>105.25</v>
      </c>
      <c r="G93" s="6">
        <v>130.72</v>
      </c>
      <c r="H93" s="6">
        <v>60.61</v>
      </c>
      <c r="I93" s="6">
        <v>474</v>
      </c>
      <c r="J93" s="6">
        <v>342.05</v>
      </c>
      <c r="K93" s="6">
        <v>117.26</v>
      </c>
      <c r="L93" s="6">
        <v>73.62</v>
      </c>
      <c r="M93" s="6">
        <v>95.98</v>
      </c>
      <c r="N93" s="7">
        <v>90.15</v>
      </c>
    </row>
    <row r="94" spans="1:14" ht="15.75">
      <c r="A94" s="2"/>
      <c r="B94" s="5">
        <v>15</v>
      </c>
      <c r="C94" s="6"/>
      <c r="D94" s="7"/>
      <c r="E94" s="6"/>
      <c r="F94" s="6">
        <v>104.91</v>
      </c>
      <c r="G94" s="6">
        <v>121.59</v>
      </c>
      <c r="H94" s="6">
        <v>59.44</v>
      </c>
      <c r="I94" s="6">
        <v>479.44</v>
      </c>
      <c r="J94" s="6">
        <v>290.67</v>
      </c>
      <c r="K94" s="6">
        <v>82.65</v>
      </c>
      <c r="L94" s="6">
        <v>73.040000000000006</v>
      </c>
      <c r="M94" s="6">
        <v>92.46</v>
      </c>
      <c r="N94" s="7">
        <v>90.71</v>
      </c>
    </row>
    <row r="95" spans="1:14" ht="15.75">
      <c r="A95" s="2"/>
      <c r="B95" s="5">
        <v>16</v>
      </c>
      <c r="C95" s="6"/>
      <c r="D95" s="7"/>
      <c r="E95" s="6"/>
      <c r="F95" s="6">
        <v>98.61</v>
      </c>
      <c r="G95" s="6">
        <v>115.48</v>
      </c>
      <c r="H95" s="6">
        <v>59.21</v>
      </c>
      <c r="I95" s="6">
        <v>472.49</v>
      </c>
      <c r="J95" s="6">
        <v>247.69</v>
      </c>
      <c r="K95" s="6">
        <v>64.489999999999995</v>
      </c>
      <c r="L95" s="6">
        <v>72.540000000000006</v>
      </c>
      <c r="M95" s="6">
        <v>91.66</v>
      </c>
      <c r="N95" s="7">
        <v>91.15</v>
      </c>
    </row>
    <row r="96" spans="1:14" ht="15.75">
      <c r="A96" s="2"/>
      <c r="B96" s="5">
        <v>17</v>
      </c>
      <c r="C96" s="6"/>
      <c r="D96" s="7"/>
      <c r="E96" s="6"/>
      <c r="F96" s="6">
        <v>98.73</v>
      </c>
      <c r="G96" s="6">
        <v>106.42</v>
      </c>
      <c r="H96" s="6">
        <v>58.96</v>
      </c>
      <c r="I96" s="6">
        <v>475.77</v>
      </c>
      <c r="J96" s="6">
        <v>252.04</v>
      </c>
      <c r="K96" s="6">
        <v>56.57</v>
      </c>
      <c r="L96" s="6">
        <v>72.290000000000006</v>
      </c>
      <c r="M96" s="6">
        <v>91.99</v>
      </c>
      <c r="N96" s="7">
        <v>91.19</v>
      </c>
    </row>
    <row r="97" spans="1:14" ht="15.75">
      <c r="A97" s="2"/>
      <c r="B97" s="5">
        <v>18</v>
      </c>
      <c r="C97" s="6"/>
      <c r="D97" s="7"/>
      <c r="E97" s="6"/>
      <c r="F97" s="6">
        <v>93.37</v>
      </c>
      <c r="G97" s="6">
        <v>102.01</v>
      </c>
      <c r="H97" s="6">
        <v>60.36</v>
      </c>
      <c r="I97" s="6">
        <v>509.04</v>
      </c>
      <c r="J97" s="6">
        <v>260.33</v>
      </c>
      <c r="K97" s="6">
        <v>52.98</v>
      </c>
      <c r="L97" s="6">
        <v>71.64</v>
      </c>
      <c r="M97" s="6">
        <v>91.23</v>
      </c>
      <c r="N97" s="7">
        <v>91.55</v>
      </c>
    </row>
    <row r="98" spans="1:14" ht="15.75">
      <c r="A98" s="2"/>
      <c r="B98" s="5">
        <v>19</v>
      </c>
      <c r="C98" s="6"/>
      <c r="D98" s="7"/>
      <c r="E98" s="6"/>
      <c r="F98" s="6">
        <v>93.31</v>
      </c>
      <c r="G98" s="6">
        <v>100.87</v>
      </c>
      <c r="H98" s="6">
        <v>64.41</v>
      </c>
      <c r="I98" s="6">
        <v>515.91999999999996</v>
      </c>
      <c r="J98" s="6">
        <v>262.54000000000002</v>
      </c>
      <c r="K98" s="6">
        <v>52.28</v>
      </c>
      <c r="L98" s="6">
        <v>71.64</v>
      </c>
      <c r="M98" s="6">
        <v>91.23</v>
      </c>
      <c r="N98" s="7">
        <v>91.55</v>
      </c>
    </row>
    <row r="99" spans="1:14" ht="15.75">
      <c r="A99" s="2"/>
      <c r="B99" s="5">
        <v>20</v>
      </c>
      <c r="C99" s="6"/>
      <c r="D99" s="7"/>
      <c r="E99" s="6"/>
      <c r="F99" s="6">
        <v>101.97</v>
      </c>
      <c r="G99" s="6">
        <v>98.3</v>
      </c>
      <c r="H99" s="6">
        <v>105</v>
      </c>
      <c r="I99" s="6">
        <v>506.21</v>
      </c>
      <c r="J99" s="6">
        <v>229.4</v>
      </c>
      <c r="K99" s="6">
        <v>52.18</v>
      </c>
      <c r="L99" s="6">
        <v>70.77</v>
      </c>
      <c r="M99" s="6">
        <v>91.23</v>
      </c>
      <c r="N99" s="7">
        <v>87.69</v>
      </c>
    </row>
    <row r="100" spans="1:14" ht="15.75">
      <c r="A100" s="2"/>
      <c r="B100" s="5">
        <v>21</v>
      </c>
      <c r="C100" s="6"/>
      <c r="D100" s="7"/>
      <c r="E100" s="6"/>
      <c r="F100" s="6">
        <v>105.35</v>
      </c>
      <c r="G100" s="6">
        <v>97.27</v>
      </c>
      <c r="H100" s="6">
        <v>168.53</v>
      </c>
      <c r="I100" s="6">
        <v>499.37</v>
      </c>
      <c r="J100" s="6">
        <v>188.38</v>
      </c>
      <c r="K100" s="6">
        <v>51.56</v>
      </c>
      <c r="L100" s="6">
        <v>71.78</v>
      </c>
      <c r="M100" s="6">
        <v>91.23</v>
      </c>
      <c r="N100" s="7">
        <v>81.97</v>
      </c>
    </row>
    <row r="101" spans="1:14" ht="15.75">
      <c r="A101" s="2"/>
      <c r="B101" s="5">
        <v>22</v>
      </c>
      <c r="C101" s="6"/>
      <c r="D101" s="7"/>
      <c r="E101" s="6"/>
      <c r="F101" s="6">
        <v>108.49</v>
      </c>
      <c r="G101" s="6">
        <v>106.47</v>
      </c>
      <c r="H101" s="6">
        <v>192.34</v>
      </c>
      <c r="I101" s="6">
        <v>501.92</v>
      </c>
      <c r="J101" s="6">
        <v>180.4</v>
      </c>
      <c r="K101" s="6">
        <v>51.56</v>
      </c>
      <c r="L101" s="6">
        <v>106.51</v>
      </c>
      <c r="M101" s="6">
        <v>90.34</v>
      </c>
      <c r="N101" s="7">
        <v>76.34</v>
      </c>
    </row>
    <row r="102" spans="1:14" ht="15.75">
      <c r="A102" s="2"/>
      <c r="B102" s="5">
        <v>23</v>
      </c>
      <c r="C102" s="6"/>
      <c r="D102" s="7"/>
      <c r="E102" s="6"/>
      <c r="F102" s="6">
        <v>108.13</v>
      </c>
      <c r="G102" s="6">
        <v>140.02000000000001</v>
      </c>
      <c r="H102" s="6">
        <v>199.81</v>
      </c>
      <c r="I102" s="6">
        <v>500.55</v>
      </c>
      <c r="J102" s="6">
        <v>176.13</v>
      </c>
      <c r="K102" s="6">
        <v>51.1</v>
      </c>
      <c r="L102" s="6">
        <v>137.65</v>
      </c>
      <c r="M102" s="6">
        <v>90.15</v>
      </c>
      <c r="N102" s="7">
        <v>70.87</v>
      </c>
    </row>
    <row r="103" spans="1:14" ht="15.75">
      <c r="A103" s="2"/>
      <c r="B103" s="5">
        <v>24</v>
      </c>
      <c r="C103" s="6"/>
      <c r="D103" s="7"/>
      <c r="E103" s="6"/>
      <c r="F103" s="6">
        <v>97.29</v>
      </c>
      <c r="G103" s="6">
        <v>133.77000000000001</v>
      </c>
      <c r="H103" s="6">
        <v>272.10000000000002</v>
      </c>
      <c r="I103" s="6">
        <v>498.34</v>
      </c>
      <c r="J103" s="6">
        <v>170.97</v>
      </c>
      <c r="K103" s="6">
        <v>50.85</v>
      </c>
      <c r="L103" s="6">
        <v>129.99</v>
      </c>
      <c r="M103" s="6">
        <v>89.38</v>
      </c>
      <c r="N103" s="7">
        <v>70.08</v>
      </c>
    </row>
    <row r="104" spans="1:14" ht="15.75">
      <c r="A104" s="2"/>
      <c r="B104" s="5">
        <v>25</v>
      </c>
      <c r="C104" s="6"/>
      <c r="D104" s="7"/>
      <c r="E104" s="6"/>
      <c r="F104" s="6">
        <v>94.97</v>
      </c>
      <c r="G104" s="6">
        <v>131.6</v>
      </c>
      <c r="H104" s="6">
        <v>359.51</v>
      </c>
      <c r="I104" s="6">
        <v>499.07</v>
      </c>
      <c r="J104" s="6">
        <v>175.43</v>
      </c>
      <c r="K104" s="6">
        <v>50.85</v>
      </c>
      <c r="L104" s="6">
        <v>115.18</v>
      </c>
      <c r="M104" s="6">
        <v>90.92</v>
      </c>
      <c r="N104" s="7">
        <v>70.5</v>
      </c>
    </row>
    <row r="105" spans="1:14" ht="15.75">
      <c r="A105" s="2"/>
      <c r="B105" s="5">
        <v>26</v>
      </c>
      <c r="C105" s="6"/>
      <c r="D105" s="7"/>
      <c r="E105" s="6"/>
      <c r="F105" s="6">
        <v>106.35</v>
      </c>
      <c r="G105" s="6">
        <v>119.54</v>
      </c>
      <c r="H105" s="6">
        <v>389.92</v>
      </c>
      <c r="I105" s="6">
        <v>501.34</v>
      </c>
      <c r="J105" s="6">
        <v>179.26</v>
      </c>
      <c r="K105" s="6">
        <v>50.85</v>
      </c>
      <c r="L105" s="6">
        <v>111.42</v>
      </c>
      <c r="M105" s="6">
        <v>90.65</v>
      </c>
      <c r="N105" s="7">
        <v>72.28</v>
      </c>
    </row>
    <row r="106" spans="1:14" ht="15.75">
      <c r="A106" s="2"/>
      <c r="B106" s="5">
        <v>27</v>
      </c>
      <c r="C106" s="6"/>
      <c r="D106" s="7"/>
      <c r="E106" s="6"/>
      <c r="F106" s="6">
        <v>111.31</v>
      </c>
      <c r="G106" s="6">
        <v>155.68</v>
      </c>
      <c r="H106" s="6">
        <v>409.55</v>
      </c>
      <c r="I106" s="6">
        <v>512.9</v>
      </c>
      <c r="J106" s="6">
        <v>148.47</v>
      </c>
      <c r="K106" s="6">
        <v>50.85</v>
      </c>
      <c r="L106" s="6">
        <v>114.3</v>
      </c>
      <c r="M106" s="6">
        <v>92.12</v>
      </c>
      <c r="N106" s="7">
        <v>75.69</v>
      </c>
    </row>
    <row r="107" spans="1:14" ht="15.75">
      <c r="A107" s="2"/>
      <c r="B107" s="5">
        <v>28</v>
      </c>
      <c r="C107" s="6"/>
      <c r="D107" s="7"/>
      <c r="E107" s="6"/>
      <c r="F107" s="6">
        <v>109.99</v>
      </c>
      <c r="G107" s="6">
        <v>90.97</v>
      </c>
      <c r="H107" s="6">
        <v>420.56</v>
      </c>
      <c r="I107" s="6">
        <v>518.92999999999995</v>
      </c>
      <c r="J107" s="6">
        <v>118.31</v>
      </c>
      <c r="K107" s="6">
        <v>50.85</v>
      </c>
      <c r="L107" s="6">
        <v>110</v>
      </c>
      <c r="M107" s="6">
        <v>92.72</v>
      </c>
      <c r="N107" s="7">
        <v>90.8</v>
      </c>
    </row>
    <row r="108" spans="1:14" ht="15.75">
      <c r="A108" s="2"/>
      <c r="B108" s="5">
        <v>29</v>
      </c>
      <c r="C108" s="6"/>
      <c r="D108" s="7"/>
      <c r="E108" s="6"/>
      <c r="F108" s="6">
        <v>103.18</v>
      </c>
      <c r="G108" s="6">
        <v>173.97</v>
      </c>
      <c r="H108" s="6">
        <v>415.93</v>
      </c>
      <c r="I108" s="6">
        <v>536.15</v>
      </c>
      <c r="J108" s="6">
        <v>85.02</v>
      </c>
      <c r="K108" s="6">
        <v>50.85</v>
      </c>
      <c r="L108" s="6">
        <v>130</v>
      </c>
      <c r="M108" s="6">
        <v>91.42</v>
      </c>
      <c r="N108" s="7">
        <v>95.33</v>
      </c>
    </row>
    <row r="109" spans="1:14" ht="15.75">
      <c r="A109" s="2"/>
      <c r="B109" s="5">
        <v>30</v>
      </c>
      <c r="C109" s="6"/>
      <c r="D109" s="7"/>
      <c r="E109" s="6"/>
      <c r="F109" s="6">
        <v>99.85</v>
      </c>
      <c r="G109" s="6">
        <v>108.02</v>
      </c>
      <c r="H109" s="6">
        <v>407.46</v>
      </c>
      <c r="I109" s="6">
        <v>541.54999999999995</v>
      </c>
      <c r="J109" s="6">
        <v>65.239999999999995</v>
      </c>
      <c r="K109" s="6">
        <v>50.85</v>
      </c>
      <c r="L109" s="6">
        <v>140</v>
      </c>
      <c r="M109" s="6">
        <v>90.57</v>
      </c>
      <c r="N109" s="7">
        <v>90.46</v>
      </c>
    </row>
    <row r="110" spans="1:14" ht="15.75">
      <c r="A110" s="2"/>
      <c r="B110" s="5">
        <v>31</v>
      </c>
      <c r="C110" s="9" t="s">
        <v>16</v>
      </c>
      <c r="D110" s="5"/>
      <c r="E110" s="7"/>
      <c r="F110" s="8" t="s">
        <v>16</v>
      </c>
      <c r="G110" s="7">
        <v>82.87</v>
      </c>
      <c r="H110" s="8" t="s">
        <v>16</v>
      </c>
      <c r="I110" s="6">
        <v>490.86</v>
      </c>
      <c r="J110" s="7">
        <v>60</v>
      </c>
      <c r="K110" s="9" t="s">
        <v>16</v>
      </c>
      <c r="L110" s="6">
        <v>111</v>
      </c>
      <c r="M110" s="9" t="s">
        <v>16</v>
      </c>
      <c r="N110" s="7">
        <v>95.24</v>
      </c>
    </row>
    <row r="111" spans="1:14" ht="15.75">
      <c r="A111" s="2" t="s">
        <v>17</v>
      </c>
      <c r="B111" s="2"/>
      <c r="C111" s="11">
        <f>SUM(C80:C110)</f>
        <v>0</v>
      </c>
      <c r="D111" s="11">
        <f>SUM(D80:D110)</f>
        <v>0</v>
      </c>
      <c r="E111" s="11">
        <f t="shared" ref="E111:N111" si="2">SUM(E80:E110)</f>
        <v>0</v>
      </c>
      <c r="F111" s="11">
        <f t="shared" si="2"/>
        <v>2365.9999999999995</v>
      </c>
      <c r="G111" s="11">
        <f t="shared" si="2"/>
        <v>3707.9499999999994</v>
      </c>
      <c r="H111" s="11">
        <f t="shared" si="2"/>
        <v>4524.57</v>
      </c>
      <c r="I111" s="11">
        <f t="shared" si="2"/>
        <v>14267.289999999999</v>
      </c>
      <c r="J111" s="11">
        <f t="shared" si="2"/>
        <v>9074.6999999999989</v>
      </c>
      <c r="K111" s="11">
        <f t="shared" si="2"/>
        <v>1889.8699999999992</v>
      </c>
      <c r="L111" s="26">
        <f t="shared" si="2"/>
        <v>2880.57</v>
      </c>
      <c r="M111" s="11">
        <f t="shared" si="2"/>
        <v>2785.8900000000003</v>
      </c>
      <c r="N111" s="11">
        <f t="shared" si="2"/>
        <v>2739.3100000000004</v>
      </c>
    </row>
    <row r="112" spans="1:14" ht="15.75">
      <c r="A112" s="2" t="s">
        <v>18</v>
      </c>
      <c r="B112" s="2"/>
      <c r="C112" s="12">
        <f t="shared" ref="C112:I112" si="3">C111*1.9835</f>
        <v>0</v>
      </c>
      <c r="D112" s="12">
        <f t="shared" si="3"/>
        <v>0</v>
      </c>
      <c r="E112" s="12">
        <f t="shared" si="3"/>
        <v>0</v>
      </c>
      <c r="F112" s="12">
        <f t="shared" si="3"/>
        <v>4692.9609999999993</v>
      </c>
      <c r="G112" s="22">
        <f t="shared" si="3"/>
        <v>7354.718824999999</v>
      </c>
      <c r="H112" s="12">
        <f t="shared" si="3"/>
        <v>8974.4845949999999</v>
      </c>
      <c r="I112" s="12">
        <f t="shared" si="3"/>
        <v>28299.169715</v>
      </c>
      <c r="J112" s="12">
        <v>17999</v>
      </c>
      <c r="K112" s="22">
        <f>K111*1.9835</f>
        <v>3748.5571449999984</v>
      </c>
      <c r="L112" s="12">
        <f>L111*1.9835</f>
        <v>5713.6105950000001</v>
      </c>
      <c r="M112" s="22">
        <f>M111*1.9835</f>
        <v>5525.8128150000011</v>
      </c>
      <c r="N112" s="22">
        <f>N111*1.9835</f>
        <v>5433.4213850000006</v>
      </c>
    </row>
    <row r="113" spans="1:14" ht="15.75">
      <c r="A113" s="2"/>
      <c r="B113" s="2"/>
      <c r="C113" s="2"/>
      <c r="E113" s="11"/>
      <c r="F113" s="11"/>
      <c r="G113" s="11"/>
      <c r="H113" s="11"/>
      <c r="I113" s="11"/>
      <c r="J113" s="11"/>
      <c r="K113" s="11" t="s">
        <v>19</v>
      </c>
      <c r="L113" s="11"/>
      <c r="M113" s="13">
        <f>COUNTA(E80:N110)-5-5</f>
        <v>262</v>
      </c>
      <c r="N113" s="11" t="s">
        <v>20</v>
      </c>
    </row>
    <row r="114" spans="1:14" ht="16.5" thickBot="1">
      <c r="A114" s="14">
        <v>2002</v>
      </c>
      <c r="B114" s="14" t="s">
        <v>21</v>
      </c>
      <c r="C114" s="14"/>
      <c r="D114" s="25"/>
      <c r="E114" s="14"/>
      <c r="F114" s="15">
        <f>SUM(E111:N111)</f>
        <v>44236.149999999994</v>
      </c>
      <c r="G114" s="16" t="s">
        <v>17</v>
      </c>
      <c r="H114" s="16"/>
      <c r="I114" s="15">
        <f>F114*1.9835</f>
        <v>87742.403524999987</v>
      </c>
      <c r="J114" s="16" t="s">
        <v>22</v>
      </c>
      <c r="K114" s="14" t="s">
        <v>23</v>
      </c>
      <c r="L114" s="14"/>
      <c r="M114" s="17">
        <v>262</v>
      </c>
      <c r="N114" s="14" t="s">
        <v>20</v>
      </c>
    </row>
    <row r="115" spans="1:14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4">
      <c r="A116" t="s">
        <v>1</v>
      </c>
      <c r="F116" t="s">
        <v>2</v>
      </c>
      <c r="H116" t="s">
        <v>156</v>
      </c>
    </row>
    <row r="117" spans="1:14" ht="16.5" thickBot="1">
      <c r="A117" s="3" t="s">
        <v>4</v>
      </c>
      <c r="B117" s="3" t="s">
        <v>5</v>
      </c>
      <c r="C117" s="4" t="s">
        <v>152</v>
      </c>
      <c r="D117" s="4" t="s">
        <v>153</v>
      </c>
      <c r="E117" s="4" t="s">
        <v>6</v>
      </c>
      <c r="F117" s="4" t="s">
        <v>7</v>
      </c>
      <c r="G117" s="4" t="s">
        <v>8</v>
      </c>
      <c r="H117" s="4" t="s">
        <v>9</v>
      </c>
      <c r="I117" s="4" t="s">
        <v>10</v>
      </c>
      <c r="J117" s="4" t="s">
        <v>11</v>
      </c>
      <c r="K117" s="4" t="s">
        <v>163</v>
      </c>
      <c r="L117" s="4" t="s">
        <v>13</v>
      </c>
      <c r="M117" s="4" t="s">
        <v>14</v>
      </c>
      <c r="N117" s="4" t="s">
        <v>15</v>
      </c>
    </row>
    <row r="118" spans="1:14" ht="16.5" thickTop="1">
      <c r="A118" s="1">
        <v>2003</v>
      </c>
      <c r="B118" s="5">
        <v>1</v>
      </c>
      <c r="C118" s="6">
        <v>100.6</v>
      </c>
      <c r="D118" s="6">
        <v>100</v>
      </c>
      <c r="E118" s="6"/>
      <c r="F118" s="6"/>
      <c r="G118" s="6">
        <v>217.09</v>
      </c>
      <c r="H118" s="6">
        <v>80.8</v>
      </c>
      <c r="I118" s="6">
        <v>111.22</v>
      </c>
      <c r="J118" s="6">
        <v>257.58</v>
      </c>
      <c r="K118" s="6">
        <v>45.68</v>
      </c>
      <c r="L118" s="7">
        <v>48.31</v>
      </c>
      <c r="M118" s="6">
        <v>58.67</v>
      </c>
      <c r="N118" s="24">
        <v>68.56</v>
      </c>
    </row>
    <row r="119" spans="1:14" ht="15.75">
      <c r="A119" s="2"/>
      <c r="B119" s="5">
        <v>2</v>
      </c>
      <c r="C119" s="6">
        <v>87.49</v>
      </c>
      <c r="D119" s="6">
        <v>100</v>
      </c>
      <c r="E119" s="6"/>
      <c r="F119" s="6"/>
      <c r="G119" s="6">
        <v>157.77000000000001</v>
      </c>
      <c r="H119" s="6">
        <v>81.260000000000005</v>
      </c>
      <c r="I119" s="6">
        <v>118.09</v>
      </c>
      <c r="J119" s="6">
        <v>254.9</v>
      </c>
      <c r="K119" s="6">
        <v>45.27</v>
      </c>
      <c r="L119" s="7">
        <v>47.04</v>
      </c>
      <c r="M119" s="6">
        <v>63.46</v>
      </c>
      <c r="N119" s="7">
        <v>69.31</v>
      </c>
    </row>
    <row r="120" spans="1:14" ht="15.75">
      <c r="A120" s="2"/>
      <c r="B120" s="5">
        <v>3</v>
      </c>
      <c r="C120" s="6">
        <v>97.76</v>
      </c>
      <c r="D120" s="6">
        <v>98</v>
      </c>
      <c r="E120" s="6"/>
      <c r="F120" s="6"/>
      <c r="G120" s="6">
        <v>140.77000000000001</v>
      </c>
      <c r="H120" s="6">
        <v>81.680000000000007</v>
      </c>
      <c r="I120" s="6">
        <v>143.62</v>
      </c>
      <c r="J120" s="6">
        <v>248.83</v>
      </c>
      <c r="K120" s="6">
        <v>45.27</v>
      </c>
      <c r="L120" s="7">
        <v>47.17</v>
      </c>
      <c r="M120" s="6">
        <v>71.27</v>
      </c>
      <c r="N120" s="7">
        <v>69.61</v>
      </c>
    </row>
    <row r="121" spans="1:14" ht="15.75">
      <c r="A121" s="2"/>
      <c r="B121" s="5">
        <v>4</v>
      </c>
      <c r="C121" s="6">
        <v>102.89</v>
      </c>
      <c r="D121" s="6">
        <v>98</v>
      </c>
      <c r="E121" s="6"/>
      <c r="F121" s="6"/>
      <c r="G121" s="6">
        <v>133.84</v>
      </c>
      <c r="H121" s="6">
        <v>82.12</v>
      </c>
      <c r="I121" s="6">
        <v>169.65</v>
      </c>
      <c r="J121" s="6">
        <v>246.99</v>
      </c>
      <c r="K121" s="6">
        <v>45.27</v>
      </c>
      <c r="L121" s="7">
        <v>46.48</v>
      </c>
      <c r="M121" s="6">
        <v>74.05</v>
      </c>
      <c r="N121" s="7">
        <v>61.82</v>
      </c>
    </row>
    <row r="122" spans="1:14" ht="15.75">
      <c r="A122" s="2"/>
      <c r="B122" s="5">
        <v>5</v>
      </c>
      <c r="C122" s="6">
        <v>105.94</v>
      </c>
      <c r="D122" s="6">
        <v>97</v>
      </c>
      <c r="E122" s="6"/>
      <c r="F122" s="6"/>
      <c r="G122" s="6">
        <v>129.97</v>
      </c>
      <c r="H122" s="6">
        <v>84.21</v>
      </c>
      <c r="I122" s="6">
        <v>210.29</v>
      </c>
      <c r="J122" s="6">
        <v>251.05</v>
      </c>
      <c r="K122" s="6">
        <v>44.75</v>
      </c>
      <c r="L122" s="7">
        <v>46.29</v>
      </c>
      <c r="M122" s="6">
        <v>64.97</v>
      </c>
      <c r="N122" s="7">
        <v>58.54</v>
      </c>
    </row>
    <row r="123" spans="1:14" ht="15.75">
      <c r="A123" s="2"/>
      <c r="B123" s="5">
        <v>6</v>
      </c>
      <c r="C123" s="6">
        <v>91.54</v>
      </c>
      <c r="D123" s="6">
        <v>95.39</v>
      </c>
      <c r="E123" s="6"/>
      <c r="F123" s="6"/>
      <c r="G123" s="6">
        <v>126.9</v>
      </c>
      <c r="H123" s="6">
        <v>81.86</v>
      </c>
      <c r="I123" s="6">
        <v>218.6</v>
      </c>
      <c r="J123" s="6">
        <v>245.47</v>
      </c>
      <c r="K123" s="6">
        <v>44.54</v>
      </c>
      <c r="L123" s="7">
        <v>46.17</v>
      </c>
      <c r="M123" s="6">
        <v>63.38</v>
      </c>
      <c r="N123" s="7">
        <v>64.95</v>
      </c>
    </row>
    <row r="124" spans="1:14" ht="15.75">
      <c r="A124" s="2"/>
      <c r="B124" s="5">
        <v>7</v>
      </c>
      <c r="C124" s="6">
        <v>96.86</v>
      </c>
      <c r="D124" s="6">
        <v>94.3</v>
      </c>
      <c r="E124" s="6"/>
      <c r="F124" s="6">
        <v>59</v>
      </c>
      <c r="G124" s="6">
        <v>165.88</v>
      </c>
      <c r="H124" s="6">
        <v>81.260000000000005</v>
      </c>
      <c r="I124" s="6">
        <v>241.54</v>
      </c>
      <c r="J124" s="6">
        <v>239.69</v>
      </c>
      <c r="K124" s="6">
        <v>44.54</v>
      </c>
      <c r="L124" s="7">
        <v>46</v>
      </c>
      <c r="M124" s="6">
        <v>62.39</v>
      </c>
      <c r="N124" s="7">
        <v>72.45</v>
      </c>
    </row>
    <row r="125" spans="1:14" ht="15.75">
      <c r="A125" s="2"/>
      <c r="B125" s="5">
        <v>8</v>
      </c>
      <c r="C125" s="6">
        <v>92.52</v>
      </c>
      <c r="D125" s="6">
        <v>91.71</v>
      </c>
      <c r="E125" s="6"/>
      <c r="F125" s="6">
        <v>107.47</v>
      </c>
      <c r="G125" s="6">
        <v>230.56</v>
      </c>
      <c r="H125" s="6">
        <v>81.11</v>
      </c>
      <c r="I125" s="6">
        <v>257.74</v>
      </c>
      <c r="J125" s="6">
        <v>237.3</v>
      </c>
      <c r="K125" s="6">
        <v>43.83</v>
      </c>
      <c r="L125" s="7">
        <v>46.02</v>
      </c>
      <c r="M125" s="6">
        <v>61.95</v>
      </c>
      <c r="N125" s="7">
        <v>67.62</v>
      </c>
    </row>
    <row r="126" spans="1:14" ht="15.75">
      <c r="A126" s="2"/>
      <c r="B126" s="5">
        <v>9</v>
      </c>
      <c r="C126" s="6">
        <v>85.02</v>
      </c>
      <c r="D126" s="6">
        <v>91.01</v>
      </c>
      <c r="E126" s="6"/>
      <c r="F126" s="6">
        <v>104.32</v>
      </c>
      <c r="G126" s="6">
        <v>150.99</v>
      </c>
      <c r="H126" s="6">
        <v>94.81</v>
      </c>
      <c r="I126" s="6">
        <v>266.02999999999997</v>
      </c>
      <c r="J126" s="6">
        <v>239.76</v>
      </c>
      <c r="K126" s="6">
        <v>45.61</v>
      </c>
      <c r="L126" s="7">
        <v>46.35</v>
      </c>
      <c r="M126" s="6">
        <v>63.83</v>
      </c>
      <c r="N126" s="7">
        <v>60.17</v>
      </c>
    </row>
    <row r="127" spans="1:14" ht="15.75">
      <c r="A127" s="2"/>
      <c r="B127" s="5">
        <v>10</v>
      </c>
      <c r="C127" s="6">
        <v>68.55</v>
      </c>
      <c r="D127" s="6">
        <v>87.24</v>
      </c>
      <c r="E127" s="6"/>
      <c r="F127" s="6">
        <v>96.8</v>
      </c>
      <c r="G127" s="6">
        <v>143.80000000000001</v>
      </c>
      <c r="H127" s="6">
        <v>100.24</v>
      </c>
      <c r="I127" s="6">
        <v>265.8</v>
      </c>
      <c r="J127" s="6">
        <v>227.39</v>
      </c>
      <c r="K127" s="6">
        <v>88.21</v>
      </c>
      <c r="L127" s="7">
        <v>48.05</v>
      </c>
      <c r="M127" s="6">
        <v>66.02</v>
      </c>
      <c r="N127" s="7">
        <v>61.15</v>
      </c>
    </row>
    <row r="128" spans="1:14" ht="15.75">
      <c r="A128" s="2"/>
      <c r="B128" s="5">
        <v>11</v>
      </c>
      <c r="C128" s="6">
        <v>64.67</v>
      </c>
      <c r="D128" s="6">
        <v>94.84</v>
      </c>
      <c r="E128" s="6"/>
      <c r="F128" s="6">
        <v>92.29</v>
      </c>
      <c r="G128" s="6">
        <v>108.93</v>
      </c>
      <c r="H128" s="6">
        <v>92.53</v>
      </c>
      <c r="I128" s="6">
        <v>262.37</v>
      </c>
      <c r="J128" s="6">
        <v>238.75</v>
      </c>
      <c r="K128" s="6">
        <v>186.77</v>
      </c>
      <c r="L128" s="7">
        <v>50.36</v>
      </c>
      <c r="M128" s="6">
        <v>64.52</v>
      </c>
      <c r="N128" s="7">
        <v>64.150000000000006</v>
      </c>
    </row>
    <row r="129" spans="1:14" ht="15.75">
      <c r="A129" s="2"/>
      <c r="B129" s="5">
        <v>12</v>
      </c>
      <c r="C129" s="6">
        <v>67.489999999999995</v>
      </c>
      <c r="D129" s="6">
        <v>102.96</v>
      </c>
      <c r="E129" s="6"/>
      <c r="F129" s="6">
        <v>90.7</v>
      </c>
      <c r="G129" s="6">
        <v>93.69</v>
      </c>
      <c r="H129" s="6">
        <v>98.67</v>
      </c>
      <c r="I129" s="6">
        <v>255.65</v>
      </c>
      <c r="J129" s="6">
        <v>236.66</v>
      </c>
      <c r="K129" s="6">
        <v>139.09</v>
      </c>
      <c r="L129" s="7">
        <v>49.54</v>
      </c>
      <c r="M129" s="6">
        <v>62.22</v>
      </c>
      <c r="N129" s="7">
        <v>65.09</v>
      </c>
    </row>
    <row r="130" spans="1:14" ht="15.75">
      <c r="A130" s="2"/>
      <c r="B130" s="5">
        <v>13</v>
      </c>
      <c r="C130" s="6">
        <v>79.67</v>
      </c>
      <c r="D130" s="6">
        <v>98</v>
      </c>
      <c r="E130" s="6"/>
      <c r="F130" s="6">
        <v>89.82</v>
      </c>
      <c r="G130" s="6">
        <v>80.62</v>
      </c>
      <c r="H130" s="6">
        <v>105.1</v>
      </c>
      <c r="I130" s="6">
        <v>238.92</v>
      </c>
      <c r="J130" s="6">
        <v>216.81</v>
      </c>
      <c r="K130" s="6">
        <v>73.69</v>
      </c>
      <c r="L130" s="7">
        <v>49.26</v>
      </c>
      <c r="M130" s="6">
        <v>63.78</v>
      </c>
      <c r="N130" s="7">
        <v>68.650000000000006</v>
      </c>
    </row>
    <row r="131" spans="1:14" ht="15.75">
      <c r="A131" s="2"/>
      <c r="B131" s="5">
        <v>14</v>
      </c>
      <c r="C131" s="6">
        <v>90.12</v>
      </c>
      <c r="D131" s="6">
        <v>36</v>
      </c>
      <c r="E131" s="6"/>
      <c r="F131" s="6">
        <v>89.07</v>
      </c>
      <c r="G131" s="6">
        <v>138.53</v>
      </c>
      <c r="H131" s="6">
        <v>101.22</v>
      </c>
      <c r="I131" s="6">
        <v>259.10000000000002</v>
      </c>
      <c r="J131" s="6">
        <v>223.66</v>
      </c>
      <c r="K131" s="6">
        <v>58.55</v>
      </c>
      <c r="L131" s="7">
        <v>50.26</v>
      </c>
      <c r="M131" s="6">
        <v>64.959999999999994</v>
      </c>
      <c r="N131" s="7">
        <v>69.900000000000006</v>
      </c>
    </row>
    <row r="132" spans="1:14" ht="15.75">
      <c r="A132" s="2"/>
      <c r="B132" s="5">
        <v>15</v>
      </c>
      <c r="C132" s="6">
        <v>83.89</v>
      </c>
      <c r="D132" s="6"/>
      <c r="E132" s="6"/>
      <c r="F132" s="6">
        <v>94.18</v>
      </c>
      <c r="G132" s="6">
        <v>138.15</v>
      </c>
      <c r="H132" s="6">
        <v>97.77</v>
      </c>
      <c r="I132" s="6">
        <v>264.29000000000002</v>
      </c>
      <c r="J132" s="6">
        <v>257.14999999999998</v>
      </c>
      <c r="K132" s="6">
        <v>53.09</v>
      </c>
      <c r="L132" s="7">
        <v>49.74</v>
      </c>
      <c r="M132" s="6">
        <v>64.86</v>
      </c>
      <c r="N132" s="7">
        <v>70.95</v>
      </c>
    </row>
    <row r="133" spans="1:14" ht="15.75">
      <c r="A133" s="2"/>
      <c r="B133" s="5">
        <v>16</v>
      </c>
      <c r="C133" s="6">
        <v>81.75</v>
      </c>
      <c r="D133" s="6"/>
      <c r="E133" s="6"/>
      <c r="F133" s="6">
        <v>91.88</v>
      </c>
      <c r="G133" s="6">
        <v>119.51</v>
      </c>
      <c r="H133" s="6">
        <v>78.62</v>
      </c>
      <c r="I133" s="6">
        <v>270.64</v>
      </c>
      <c r="J133" s="6">
        <v>218.38</v>
      </c>
      <c r="K133" s="6">
        <v>50.07</v>
      </c>
      <c r="L133" s="7">
        <v>49.56</v>
      </c>
      <c r="M133" s="6">
        <v>65.569999999999993</v>
      </c>
      <c r="N133" s="7">
        <v>71.64</v>
      </c>
    </row>
    <row r="134" spans="1:14" ht="15.75">
      <c r="A134" s="2"/>
      <c r="B134" s="5">
        <v>17</v>
      </c>
      <c r="C134" s="6">
        <v>80.94</v>
      </c>
      <c r="D134" s="6"/>
      <c r="E134" s="6"/>
      <c r="F134" s="6">
        <v>91.43</v>
      </c>
      <c r="G134" s="6">
        <v>100.95</v>
      </c>
      <c r="H134" s="6">
        <v>66.62</v>
      </c>
      <c r="I134" s="6">
        <v>275.11</v>
      </c>
      <c r="J134" s="6">
        <v>188.69</v>
      </c>
      <c r="K134" s="6">
        <v>48</v>
      </c>
      <c r="L134" s="7">
        <v>51.51</v>
      </c>
      <c r="M134" s="6">
        <v>66.069999999999993</v>
      </c>
      <c r="N134" s="7">
        <v>74.56</v>
      </c>
    </row>
    <row r="135" spans="1:14" ht="15.75">
      <c r="A135" s="2"/>
      <c r="B135" s="5">
        <v>18</v>
      </c>
      <c r="C135" s="6">
        <v>80.38</v>
      </c>
      <c r="D135" s="6"/>
      <c r="E135" s="6"/>
      <c r="F135" s="6">
        <v>93.03</v>
      </c>
      <c r="G135" s="6">
        <v>96.28</v>
      </c>
      <c r="H135" s="6">
        <v>63.42</v>
      </c>
      <c r="I135" s="6">
        <v>275.39</v>
      </c>
      <c r="J135" s="6">
        <v>183.76</v>
      </c>
      <c r="K135" s="6">
        <v>46.34</v>
      </c>
      <c r="L135" s="7">
        <v>53.01</v>
      </c>
      <c r="M135" s="6">
        <v>63.78</v>
      </c>
      <c r="N135" s="7">
        <v>75.87</v>
      </c>
    </row>
    <row r="136" spans="1:14" ht="15.75">
      <c r="A136" s="2"/>
      <c r="B136" s="5">
        <v>19</v>
      </c>
      <c r="C136" s="6">
        <v>78.319999999999993</v>
      </c>
      <c r="D136" s="6"/>
      <c r="E136" s="6"/>
      <c r="F136" s="6">
        <v>92.78</v>
      </c>
      <c r="G136" s="6">
        <v>94.52</v>
      </c>
      <c r="H136" s="6">
        <v>79.47</v>
      </c>
      <c r="I136" s="6">
        <v>278.97000000000003</v>
      </c>
      <c r="J136" s="6">
        <v>223.27</v>
      </c>
      <c r="K136" s="6">
        <v>46</v>
      </c>
      <c r="L136" s="7">
        <v>52.44</v>
      </c>
      <c r="M136" s="6">
        <v>63.95</v>
      </c>
      <c r="N136" s="7">
        <v>77.650000000000006</v>
      </c>
    </row>
    <row r="137" spans="1:14" ht="15.75">
      <c r="A137" s="2"/>
      <c r="B137" s="5">
        <v>20</v>
      </c>
      <c r="C137" s="6">
        <v>91.14</v>
      </c>
      <c r="D137" s="6"/>
      <c r="E137" s="6"/>
      <c r="F137" s="6">
        <v>91.58</v>
      </c>
      <c r="G137" s="6">
        <v>91.98</v>
      </c>
      <c r="H137" s="6">
        <v>132.86000000000001</v>
      </c>
      <c r="I137" s="6">
        <v>283.88</v>
      </c>
      <c r="J137" s="6">
        <v>192.95</v>
      </c>
      <c r="K137" s="6">
        <v>46</v>
      </c>
      <c r="L137" s="7">
        <v>50.74</v>
      </c>
      <c r="M137" s="6">
        <v>64</v>
      </c>
      <c r="N137" s="7">
        <v>79.39</v>
      </c>
    </row>
    <row r="138" spans="1:14" ht="15.75">
      <c r="A138" s="2"/>
      <c r="B138" s="5">
        <v>21</v>
      </c>
      <c r="C138" s="6">
        <v>91.06</v>
      </c>
      <c r="D138" s="6"/>
      <c r="E138" s="6"/>
      <c r="F138" s="6">
        <v>91.23</v>
      </c>
      <c r="G138" s="6">
        <v>84.02</v>
      </c>
      <c r="H138" s="6">
        <v>150.47999999999999</v>
      </c>
      <c r="I138" s="6">
        <v>286.89</v>
      </c>
      <c r="J138" s="6">
        <v>132.86000000000001</v>
      </c>
      <c r="K138" s="6">
        <v>46.7</v>
      </c>
      <c r="L138" s="7">
        <v>50.3</v>
      </c>
      <c r="M138" s="6">
        <v>63.62</v>
      </c>
      <c r="N138" s="7">
        <v>77.09</v>
      </c>
    </row>
    <row r="139" spans="1:14" ht="15.75">
      <c r="A139" s="2"/>
      <c r="B139" s="5">
        <v>22</v>
      </c>
      <c r="C139" s="6">
        <v>90</v>
      </c>
      <c r="D139" s="6"/>
      <c r="E139" s="6"/>
      <c r="F139" s="6">
        <v>92.37</v>
      </c>
      <c r="G139" s="6">
        <v>126.19</v>
      </c>
      <c r="H139" s="6">
        <v>147.22999999999999</v>
      </c>
      <c r="I139" s="6">
        <v>283.06</v>
      </c>
      <c r="J139" s="6">
        <v>77.319999999999993</v>
      </c>
      <c r="K139" s="6">
        <v>46.68</v>
      </c>
      <c r="L139" s="7">
        <v>50.73</v>
      </c>
      <c r="M139" s="6">
        <v>60.17</v>
      </c>
      <c r="N139" s="7">
        <v>75.319999999999993</v>
      </c>
    </row>
    <row r="140" spans="1:14" ht="15.75">
      <c r="A140" s="2"/>
      <c r="B140" s="5">
        <v>23</v>
      </c>
      <c r="C140" s="6">
        <v>80</v>
      </c>
      <c r="D140" s="6"/>
      <c r="E140" s="6"/>
      <c r="F140" s="6">
        <v>135.72</v>
      </c>
      <c r="G140" s="6">
        <v>115.03</v>
      </c>
      <c r="H140" s="6">
        <v>105.29</v>
      </c>
      <c r="I140" s="6">
        <v>286.04000000000002</v>
      </c>
      <c r="J140" s="6">
        <v>59.87</v>
      </c>
      <c r="K140" s="6">
        <v>46.46</v>
      </c>
      <c r="L140" s="7">
        <v>50.31</v>
      </c>
      <c r="M140" s="6">
        <v>57.73</v>
      </c>
      <c r="N140" s="7">
        <v>75.97</v>
      </c>
    </row>
    <row r="141" spans="1:14" ht="15.75">
      <c r="A141" s="2"/>
      <c r="B141" s="5">
        <v>24</v>
      </c>
      <c r="C141" s="6">
        <v>77</v>
      </c>
      <c r="D141" s="6"/>
      <c r="E141" s="6"/>
      <c r="F141" s="6">
        <v>143.63999999999999</v>
      </c>
      <c r="G141" s="6">
        <v>85.86</v>
      </c>
      <c r="H141" s="6">
        <v>83.78</v>
      </c>
      <c r="I141" s="6">
        <v>287.51</v>
      </c>
      <c r="J141" s="6">
        <v>42.14</v>
      </c>
      <c r="K141" s="6">
        <v>45.61</v>
      </c>
      <c r="L141" s="7">
        <v>49.01</v>
      </c>
      <c r="M141" s="6">
        <v>60.13</v>
      </c>
      <c r="N141" s="7">
        <v>79.05</v>
      </c>
    </row>
    <row r="142" spans="1:14" ht="15.75">
      <c r="A142" s="2"/>
      <c r="B142" s="5">
        <v>25</v>
      </c>
      <c r="C142" s="6">
        <v>75</v>
      </c>
      <c r="D142" s="6"/>
      <c r="E142" s="6"/>
      <c r="F142" s="6">
        <v>125.56</v>
      </c>
      <c r="G142" s="6">
        <v>86.53</v>
      </c>
      <c r="H142" s="6">
        <v>80.349999999999994</v>
      </c>
      <c r="I142" s="6">
        <v>278.3</v>
      </c>
      <c r="J142" s="6">
        <v>29.51</v>
      </c>
      <c r="K142" s="6">
        <v>45.27</v>
      </c>
      <c r="L142" s="7">
        <v>48.8</v>
      </c>
      <c r="M142" s="6">
        <v>66.959999999999994</v>
      </c>
      <c r="N142" s="7">
        <v>81.56</v>
      </c>
    </row>
    <row r="143" spans="1:14" ht="15.75">
      <c r="A143" s="2"/>
      <c r="B143" s="5">
        <v>26</v>
      </c>
      <c r="C143" s="6">
        <v>74</v>
      </c>
      <c r="D143" s="6"/>
      <c r="E143" s="6"/>
      <c r="F143" s="6">
        <v>114.3</v>
      </c>
      <c r="G143" s="6">
        <v>83.02</v>
      </c>
      <c r="H143" s="6">
        <v>80.33</v>
      </c>
      <c r="I143" s="6">
        <v>271.94</v>
      </c>
      <c r="J143" s="6">
        <v>28.73</v>
      </c>
      <c r="K143" s="6">
        <v>45.22</v>
      </c>
      <c r="L143" s="7">
        <v>50.51</v>
      </c>
      <c r="M143" s="6">
        <v>70.45</v>
      </c>
      <c r="N143" s="7">
        <v>83.73</v>
      </c>
    </row>
    <row r="144" spans="1:14" ht="15.75">
      <c r="A144" s="2"/>
      <c r="B144" s="5">
        <v>27</v>
      </c>
      <c r="C144" s="6">
        <v>73.430000000000007</v>
      </c>
      <c r="D144" s="6"/>
      <c r="E144" s="6"/>
      <c r="F144" s="6">
        <v>108.05</v>
      </c>
      <c r="G144" s="6">
        <v>81.97</v>
      </c>
      <c r="H144" s="6">
        <v>79.489999999999995</v>
      </c>
      <c r="I144" s="6">
        <v>273.77</v>
      </c>
      <c r="J144" s="6">
        <v>92.06</v>
      </c>
      <c r="K144" s="6">
        <v>44.83</v>
      </c>
      <c r="L144" s="7">
        <v>53.79</v>
      </c>
      <c r="M144" s="6">
        <v>64.45</v>
      </c>
      <c r="N144" s="7">
        <v>75.09</v>
      </c>
    </row>
    <row r="145" spans="1:14" ht="15.75">
      <c r="A145" s="2"/>
      <c r="B145" s="5">
        <v>28</v>
      </c>
      <c r="C145" s="6">
        <v>73.430000000000007</v>
      </c>
      <c r="D145" s="6"/>
      <c r="E145" s="6"/>
      <c r="F145" s="6">
        <v>114.65</v>
      </c>
      <c r="G145" s="6">
        <v>81.14</v>
      </c>
      <c r="H145" s="6">
        <v>77.5</v>
      </c>
      <c r="I145" s="6">
        <v>299.81</v>
      </c>
      <c r="J145" s="6">
        <v>67.27</v>
      </c>
      <c r="K145" s="6">
        <v>44.54</v>
      </c>
      <c r="L145" s="7">
        <v>54.13</v>
      </c>
      <c r="M145" s="6">
        <v>66.680000000000007</v>
      </c>
      <c r="N145" s="7">
        <v>71.27</v>
      </c>
    </row>
    <row r="146" spans="1:14" ht="15.75">
      <c r="A146" s="2"/>
      <c r="B146" s="5">
        <v>29</v>
      </c>
      <c r="C146" s="6">
        <v>74.52</v>
      </c>
      <c r="D146" s="8" t="s">
        <v>16</v>
      </c>
      <c r="E146" s="6"/>
      <c r="F146" s="6">
        <v>172.87</v>
      </c>
      <c r="G146" s="6">
        <v>80.87</v>
      </c>
      <c r="H146" s="6">
        <v>78.45</v>
      </c>
      <c r="I146" s="6">
        <v>320.77999999999997</v>
      </c>
      <c r="J146" s="6">
        <v>48.73</v>
      </c>
      <c r="K146" s="6">
        <v>44.95</v>
      </c>
      <c r="L146" s="7">
        <v>54.99</v>
      </c>
      <c r="M146" s="6">
        <v>79.66</v>
      </c>
      <c r="N146" s="7">
        <v>72.41</v>
      </c>
    </row>
    <row r="147" spans="1:14" ht="15.75">
      <c r="A147" s="2"/>
      <c r="B147" s="5">
        <v>30</v>
      </c>
      <c r="C147" s="6">
        <v>86.97</v>
      </c>
      <c r="D147" s="8" t="s">
        <v>16</v>
      </c>
      <c r="E147" s="6"/>
      <c r="F147" s="6">
        <v>295.85000000000002</v>
      </c>
      <c r="G147" s="6">
        <v>80.5</v>
      </c>
      <c r="H147" s="6">
        <v>100.61</v>
      </c>
      <c r="I147" s="6">
        <v>299.77</v>
      </c>
      <c r="J147" s="6">
        <v>45.85</v>
      </c>
      <c r="K147" s="6">
        <v>45.87</v>
      </c>
      <c r="L147" s="7">
        <v>53.79</v>
      </c>
      <c r="M147" s="6">
        <v>72.319999999999993</v>
      </c>
      <c r="N147" s="7">
        <v>73.11</v>
      </c>
    </row>
    <row r="148" spans="1:14" ht="15.75">
      <c r="A148" s="2"/>
      <c r="B148" s="5">
        <v>31</v>
      </c>
      <c r="C148" s="7">
        <v>100</v>
      </c>
      <c r="D148" s="8" t="s">
        <v>16</v>
      </c>
      <c r="E148" s="6"/>
      <c r="F148" s="9" t="s">
        <v>16</v>
      </c>
      <c r="G148" s="6">
        <v>80.760000000000005</v>
      </c>
      <c r="H148" s="9" t="s">
        <v>16</v>
      </c>
      <c r="I148" s="6">
        <v>281.37</v>
      </c>
      <c r="J148" s="6">
        <v>45.7</v>
      </c>
      <c r="K148" s="9" t="s">
        <v>16</v>
      </c>
      <c r="L148" s="7">
        <v>53.84</v>
      </c>
      <c r="M148" s="9" t="s">
        <v>16</v>
      </c>
      <c r="N148" s="8">
        <v>74.849999999999994</v>
      </c>
    </row>
    <row r="149" spans="1:14" ht="15.75">
      <c r="A149" s="2" t="s">
        <v>17</v>
      </c>
      <c r="B149" s="2"/>
      <c r="C149" s="11">
        <f t="shared" ref="C149:N149" si="4">SUM(C118:C148)</f>
        <v>2622.9499999999994</v>
      </c>
      <c r="D149" s="11">
        <f t="shared" si="4"/>
        <v>1284.45</v>
      </c>
      <c r="E149" s="11">
        <f t="shared" si="4"/>
        <v>0</v>
      </c>
      <c r="F149" s="11">
        <f t="shared" si="4"/>
        <v>2678.5899999999997</v>
      </c>
      <c r="G149" s="11">
        <f t="shared" si="4"/>
        <v>3646.6200000000003</v>
      </c>
      <c r="H149" s="11">
        <f t="shared" si="4"/>
        <v>2749.14</v>
      </c>
      <c r="I149" s="11">
        <f t="shared" si="4"/>
        <v>7836.1400000000021</v>
      </c>
      <c r="J149" s="11">
        <f t="shared" si="4"/>
        <v>5299.08</v>
      </c>
      <c r="K149" s="11">
        <f t="shared" si="4"/>
        <v>1696.6999999999998</v>
      </c>
      <c r="L149" s="11">
        <f t="shared" si="4"/>
        <v>1544.4999999999998</v>
      </c>
      <c r="M149" s="11">
        <f t="shared" si="4"/>
        <v>1955.8700000000003</v>
      </c>
      <c r="N149" s="11">
        <f t="shared" si="4"/>
        <v>2211.4799999999996</v>
      </c>
    </row>
    <row r="150" spans="1:14" ht="15.75">
      <c r="A150" s="2" t="s">
        <v>18</v>
      </c>
      <c r="B150" s="2"/>
      <c r="C150" s="22">
        <f t="shared" ref="C150:N150" si="5">C149*1.9835</f>
        <v>5202.6213249999992</v>
      </c>
      <c r="D150" s="22">
        <f t="shared" si="5"/>
        <v>2547.7065750000002</v>
      </c>
      <c r="E150" s="12">
        <f t="shared" si="5"/>
        <v>0</v>
      </c>
      <c r="F150" s="22">
        <f t="shared" si="5"/>
        <v>5312.9832649999998</v>
      </c>
      <c r="G150" s="23">
        <f t="shared" si="5"/>
        <v>7233.0707700000012</v>
      </c>
      <c r="H150" s="12">
        <f t="shared" si="5"/>
        <v>5452.9191899999996</v>
      </c>
      <c r="I150" s="12">
        <f t="shared" si="5"/>
        <v>15542.983690000005</v>
      </c>
      <c r="J150" s="12">
        <f t="shared" si="5"/>
        <v>10510.725179999999</v>
      </c>
      <c r="K150" s="12">
        <f t="shared" si="5"/>
        <v>3365.4044499999995</v>
      </c>
      <c r="L150" s="22">
        <f t="shared" si="5"/>
        <v>3063.5157499999996</v>
      </c>
      <c r="M150" s="22">
        <f t="shared" si="5"/>
        <v>3879.4681450000007</v>
      </c>
      <c r="N150" s="22">
        <f t="shared" si="5"/>
        <v>4386.4705799999992</v>
      </c>
    </row>
    <row r="151" spans="1:14" ht="15.75">
      <c r="A151" s="2"/>
      <c r="B151" s="2"/>
      <c r="C151" s="11"/>
      <c r="D151" s="11"/>
      <c r="E151" s="11"/>
      <c r="F151" s="11"/>
      <c r="G151" s="11"/>
      <c r="H151" s="11"/>
      <c r="I151" s="11" t="s">
        <v>19</v>
      </c>
      <c r="J151" s="11"/>
      <c r="K151" s="13">
        <f>COUNTA(C118:N148)-7</f>
        <v>314</v>
      </c>
      <c r="L151" s="11" t="s">
        <v>20</v>
      </c>
      <c r="M151" s="2"/>
    </row>
    <row r="152" spans="1:14" ht="16.5" thickBot="1">
      <c r="A152" s="14">
        <v>2003</v>
      </c>
      <c r="B152" s="14" t="s">
        <v>21</v>
      </c>
      <c r="C152" s="14"/>
      <c r="D152" s="15">
        <f>SUM(C149:N149)</f>
        <v>33525.520000000004</v>
      </c>
      <c r="E152" s="16" t="s">
        <v>17</v>
      </c>
      <c r="F152" s="16"/>
      <c r="G152" s="15">
        <f>D152*1.9835</f>
        <v>66497.868920000008</v>
      </c>
      <c r="H152" s="16" t="s">
        <v>22</v>
      </c>
      <c r="I152" s="14" t="s">
        <v>23</v>
      </c>
      <c r="J152" s="14"/>
      <c r="K152" s="17">
        <v>365</v>
      </c>
      <c r="L152" s="14" t="s">
        <v>20</v>
      </c>
      <c r="M152" s="14"/>
      <c r="N152" s="25"/>
    </row>
    <row r="153" spans="1:14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4">
      <c r="A154" t="s">
        <v>1</v>
      </c>
      <c r="F154" t="s">
        <v>2</v>
      </c>
      <c r="H154" t="s">
        <v>156</v>
      </c>
    </row>
    <row r="155" spans="1:14" ht="16.5" thickBot="1">
      <c r="A155" s="3" t="s">
        <v>4</v>
      </c>
      <c r="B155" s="3" t="s">
        <v>5</v>
      </c>
      <c r="C155" s="4" t="s">
        <v>152</v>
      </c>
      <c r="D155" s="4" t="s">
        <v>153</v>
      </c>
      <c r="E155" s="4" t="s">
        <v>6</v>
      </c>
      <c r="F155" s="4" t="s">
        <v>7</v>
      </c>
      <c r="G155" s="4" t="s">
        <v>8</v>
      </c>
      <c r="H155" s="4" t="s">
        <v>9</v>
      </c>
      <c r="I155" s="4" t="s">
        <v>10</v>
      </c>
      <c r="J155" s="4" t="s">
        <v>11</v>
      </c>
      <c r="K155" s="4" t="s">
        <v>12</v>
      </c>
      <c r="L155" s="4" t="s">
        <v>13</v>
      </c>
      <c r="M155" s="4" t="s">
        <v>14</v>
      </c>
      <c r="N155" s="4" t="s">
        <v>15</v>
      </c>
    </row>
    <row r="156" spans="1:14" ht="16.5" thickTop="1">
      <c r="A156" s="1">
        <v>2004</v>
      </c>
      <c r="B156" s="5">
        <v>1</v>
      </c>
      <c r="C156" s="6">
        <v>73.11</v>
      </c>
      <c r="D156" s="6">
        <v>70</v>
      </c>
      <c r="E156" s="6"/>
      <c r="F156" s="6">
        <v>94.59</v>
      </c>
      <c r="G156" s="6">
        <v>80.069999999999993</v>
      </c>
      <c r="H156" s="6">
        <v>19.5</v>
      </c>
      <c r="I156" s="6">
        <v>28.06</v>
      </c>
      <c r="J156" s="6"/>
      <c r="K156" s="6"/>
      <c r="L156" s="6">
        <v>21.06</v>
      </c>
      <c r="M156" s="6">
        <v>44.84</v>
      </c>
      <c r="N156" s="7">
        <v>56.31</v>
      </c>
    </row>
    <row r="157" spans="1:14" ht="15.75">
      <c r="A157" s="2"/>
      <c r="B157" s="5">
        <v>2</v>
      </c>
      <c r="C157" s="6">
        <v>74.849999999999994</v>
      </c>
      <c r="D157" s="6">
        <v>70</v>
      </c>
      <c r="E157" s="6"/>
      <c r="F157" s="6">
        <v>92.34</v>
      </c>
      <c r="G157" s="6">
        <v>75.069999999999993</v>
      </c>
      <c r="H157" s="6">
        <v>8.76</v>
      </c>
      <c r="I157" s="6">
        <v>44.45</v>
      </c>
      <c r="J157" s="6"/>
      <c r="K157" s="6"/>
      <c r="L157" s="6">
        <v>22.23</v>
      </c>
      <c r="M157" s="6">
        <v>44.15</v>
      </c>
      <c r="N157" s="7">
        <v>55.03</v>
      </c>
    </row>
    <row r="158" spans="1:14" ht="15.75">
      <c r="A158" s="2"/>
      <c r="B158" s="5">
        <v>3</v>
      </c>
      <c r="C158" s="6">
        <v>76.42</v>
      </c>
      <c r="D158" s="6">
        <v>65</v>
      </c>
      <c r="E158" s="6"/>
      <c r="F158" s="6">
        <v>89.97</v>
      </c>
      <c r="G158" s="6">
        <v>73.180000000000007</v>
      </c>
      <c r="H158" s="6">
        <v>4.26</v>
      </c>
      <c r="I158" s="6">
        <v>52.27</v>
      </c>
      <c r="J158" s="6"/>
      <c r="K158" s="6"/>
      <c r="L158" s="6">
        <v>22.42</v>
      </c>
      <c r="M158" s="6">
        <v>45.05</v>
      </c>
      <c r="N158" s="7">
        <v>63.85</v>
      </c>
    </row>
    <row r="159" spans="1:14" ht="15.75">
      <c r="A159" s="2"/>
      <c r="B159" s="5">
        <v>4</v>
      </c>
      <c r="C159" s="6">
        <v>76.7</v>
      </c>
      <c r="D159" s="6">
        <v>60</v>
      </c>
      <c r="E159" s="6"/>
      <c r="F159" s="6">
        <v>91.79</v>
      </c>
      <c r="G159" s="6">
        <v>71.25</v>
      </c>
      <c r="H159" s="6">
        <v>1.79</v>
      </c>
      <c r="I159" s="6">
        <v>50.22</v>
      </c>
      <c r="J159" s="6"/>
      <c r="K159" s="6"/>
      <c r="L159" s="6">
        <v>21.56</v>
      </c>
      <c r="M159" s="6">
        <v>46.06</v>
      </c>
      <c r="N159" s="7">
        <v>68.52</v>
      </c>
    </row>
    <row r="160" spans="1:14" ht="15.75">
      <c r="A160" s="2"/>
      <c r="B160" s="5">
        <v>5</v>
      </c>
      <c r="C160" s="6">
        <v>75.08</v>
      </c>
      <c r="D160" s="6">
        <v>60</v>
      </c>
      <c r="E160" s="6"/>
      <c r="F160" s="6">
        <v>92.77</v>
      </c>
      <c r="G160" s="6">
        <v>67.98</v>
      </c>
      <c r="H160" s="6"/>
      <c r="I160" s="6">
        <v>49.82</v>
      </c>
      <c r="J160" s="6"/>
      <c r="K160" s="6"/>
      <c r="L160" s="6">
        <v>22.44</v>
      </c>
      <c r="M160" s="6">
        <v>47.14</v>
      </c>
      <c r="N160" s="7">
        <v>59.29</v>
      </c>
    </row>
    <row r="161" spans="1:14" ht="15.75">
      <c r="A161" s="2"/>
      <c r="B161" s="5">
        <v>6</v>
      </c>
      <c r="C161" s="6">
        <v>74.78</v>
      </c>
      <c r="D161" s="6">
        <v>60</v>
      </c>
      <c r="E161" s="6"/>
      <c r="F161" s="6">
        <v>100.98</v>
      </c>
      <c r="G161" s="6">
        <v>64.78</v>
      </c>
      <c r="H161" s="6"/>
      <c r="I161" s="6">
        <v>50.14</v>
      </c>
      <c r="J161" s="6"/>
      <c r="K161" s="6"/>
      <c r="L161" s="6">
        <v>36.409999999999997</v>
      </c>
      <c r="M161" s="6">
        <v>49.38</v>
      </c>
      <c r="N161" s="7">
        <v>66.81</v>
      </c>
    </row>
    <row r="162" spans="1:14" ht="15.75">
      <c r="A162" s="2"/>
      <c r="B162" s="5">
        <v>7</v>
      </c>
      <c r="C162" s="6">
        <v>74.540000000000006</v>
      </c>
      <c r="D162" s="6">
        <v>60</v>
      </c>
      <c r="E162" s="6"/>
      <c r="F162" s="6">
        <v>101.23</v>
      </c>
      <c r="G162" s="6">
        <v>63.43</v>
      </c>
      <c r="H162" s="6"/>
      <c r="I162" s="6">
        <v>50.96</v>
      </c>
      <c r="J162" s="6"/>
      <c r="K162" s="6"/>
      <c r="L162" s="6">
        <v>59.71</v>
      </c>
      <c r="M162" s="6">
        <v>48.8</v>
      </c>
      <c r="N162" s="7">
        <v>65.2</v>
      </c>
    </row>
    <row r="163" spans="1:14" ht="15.75">
      <c r="A163" s="2"/>
      <c r="B163" s="5">
        <v>8</v>
      </c>
      <c r="C163" s="6">
        <v>75.25</v>
      </c>
      <c r="D163" s="6">
        <v>60</v>
      </c>
      <c r="E163" s="6"/>
      <c r="F163" s="6">
        <v>95.99</v>
      </c>
      <c r="G163" s="6">
        <v>69.11</v>
      </c>
      <c r="H163" s="6"/>
      <c r="I163" s="6">
        <v>51.27</v>
      </c>
      <c r="J163" s="6"/>
      <c r="K163" s="6"/>
      <c r="L163" s="6">
        <v>56.96</v>
      </c>
      <c r="M163" s="6">
        <v>48.61</v>
      </c>
      <c r="N163" s="7">
        <v>65.099999999999994</v>
      </c>
    </row>
    <row r="164" spans="1:14" ht="15.75">
      <c r="A164" s="2"/>
      <c r="B164" s="5">
        <v>9</v>
      </c>
      <c r="C164" s="6">
        <v>74.41</v>
      </c>
      <c r="D164" s="6">
        <v>60</v>
      </c>
      <c r="E164" s="6"/>
      <c r="F164" s="6">
        <v>94.68</v>
      </c>
      <c r="G164" s="6">
        <v>76.84</v>
      </c>
      <c r="H164" s="6"/>
      <c r="I164" s="6">
        <v>51.35</v>
      </c>
      <c r="J164" s="6"/>
      <c r="K164" s="6"/>
      <c r="L164" s="6">
        <v>50.79</v>
      </c>
      <c r="M164" s="6">
        <v>46</v>
      </c>
      <c r="N164" s="7">
        <v>64.3</v>
      </c>
    </row>
    <row r="165" spans="1:14" ht="15.75">
      <c r="A165" s="2"/>
      <c r="B165" s="5">
        <v>10</v>
      </c>
      <c r="C165" s="6">
        <v>73</v>
      </c>
      <c r="D165" s="6">
        <v>60</v>
      </c>
      <c r="E165" s="6"/>
      <c r="F165" s="6">
        <v>92.36</v>
      </c>
      <c r="G165" s="6">
        <v>75.819999999999993</v>
      </c>
      <c r="H165" s="6"/>
      <c r="I165" s="6">
        <v>51.3</v>
      </c>
      <c r="J165" s="6">
        <v>2.48</v>
      </c>
      <c r="K165" s="6"/>
      <c r="L165" s="6">
        <v>45.99</v>
      </c>
      <c r="M165" s="6">
        <v>46</v>
      </c>
      <c r="N165" s="7">
        <v>61.67</v>
      </c>
    </row>
    <row r="166" spans="1:14" ht="15.75">
      <c r="A166" s="2"/>
      <c r="B166" s="5">
        <v>11</v>
      </c>
      <c r="C166" s="6">
        <v>72.930000000000007</v>
      </c>
      <c r="D166" s="6">
        <v>60</v>
      </c>
      <c r="E166" s="6"/>
      <c r="F166" s="6">
        <v>94.1</v>
      </c>
      <c r="G166" s="6">
        <v>74.12</v>
      </c>
      <c r="H166" s="6"/>
      <c r="I166" s="6">
        <v>50.72</v>
      </c>
      <c r="J166" s="6">
        <v>14.02</v>
      </c>
      <c r="K166" s="6"/>
      <c r="L166" s="6">
        <v>43.67</v>
      </c>
      <c r="M166" s="6">
        <v>46</v>
      </c>
      <c r="N166" s="7">
        <v>65.12</v>
      </c>
    </row>
    <row r="167" spans="1:14" ht="15.75">
      <c r="A167" s="2"/>
      <c r="B167" s="5">
        <v>12</v>
      </c>
      <c r="C167" s="6">
        <v>72.55</v>
      </c>
      <c r="D167" s="6">
        <v>60</v>
      </c>
      <c r="E167" s="6"/>
      <c r="F167" s="6">
        <v>99.32</v>
      </c>
      <c r="G167" s="6">
        <v>69.92</v>
      </c>
      <c r="H167" s="6"/>
      <c r="I167" s="6">
        <v>53.95</v>
      </c>
      <c r="J167" s="6"/>
      <c r="K167" s="6"/>
      <c r="L167" s="6">
        <v>42.61</v>
      </c>
      <c r="M167" s="6">
        <v>46</v>
      </c>
      <c r="N167" s="7">
        <v>69.010000000000005</v>
      </c>
    </row>
    <row r="168" spans="1:14" ht="15.75">
      <c r="A168" s="2"/>
      <c r="B168" s="5">
        <v>13</v>
      </c>
      <c r="C168" s="6">
        <v>70.84</v>
      </c>
      <c r="D168" s="6">
        <v>60</v>
      </c>
      <c r="E168" s="6"/>
      <c r="F168" s="6">
        <v>99.54</v>
      </c>
      <c r="G168" s="6">
        <v>59.97</v>
      </c>
      <c r="H168" s="6"/>
      <c r="I168" s="6">
        <v>56.6</v>
      </c>
      <c r="J168" s="6"/>
      <c r="K168" s="6"/>
      <c r="L168" s="6">
        <v>40.53</v>
      </c>
      <c r="M168" s="6">
        <v>46</v>
      </c>
      <c r="N168" s="7">
        <v>49.59</v>
      </c>
    </row>
    <row r="169" spans="1:14" ht="15.75">
      <c r="A169" s="2"/>
      <c r="B169" s="5">
        <v>14</v>
      </c>
      <c r="C169" s="6">
        <v>69.06</v>
      </c>
      <c r="D169" s="6">
        <v>60</v>
      </c>
      <c r="E169" s="6"/>
      <c r="F169" s="6">
        <v>99.21</v>
      </c>
      <c r="G169" s="6">
        <v>63.11</v>
      </c>
      <c r="H169" s="6"/>
      <c r="I169" s="6">
        <v>59.46</v>
      </c>
      <c r="J169" s="6"/>
      <c r="K169" s="6"/>
      <c r="L169" s="6">
        <v>41.11</v>
      </c>
      <c r="M169" s="6">
        <v>42.3</v>
      </c>
      <c r="N169" s="7">
        <v>53.21</v>
      </c>
    </row>
    <row r="170" spans="1:14" ht="15.75">
      <c r="A170" s="2"/>
      <c r="B170" s="5">
        <v>15</v>
      </c>
      <c r="C170" s="6">
        <v>73.42</v>
      </c>
      <c r="D170" s="6">
        <v>70</v>
      </c>
      <c r="E170" s="6"/>
      <c r="F170" s="6">
        <v>95.93</v>
      </c>
      <c r="G170" s="6">
        <v>65.62</v>
      </c>
      <c r="H170" s="6">
        <v>2.4700000000000002</v>
      </c>
      <c r="I170" s="6">
        <v>48.75</v>
      </c>
      <c r="J170" s="6"/>
      <c r="K170" s="6">
        <v>3.2</v>
      </c>
      <c r="L170" s="6">
        <v>42.57</v>
      </c>
      <c r="M170" s="6">
        <v>55.47</v>
      </c>
      <c r="N170" s="7">
        <v>61.88</v>
      </c>
    </row>
    <row r="171" spans="1:14" ht="15.75">
      <c r="A171" s="2"/>
      <c r="B171" s="5">
        <v>16</v>
      </c>
      <c r="C171" s="6">
        <v>72.09</v>
      </c>
      <c r="D171" s="6">
        <v>75</v>
      </c>
      <c r="E171" s="6"/>
      <c r="F171" s="6">
        <v>91.26</v>
      </c>
      <c r="G171" s="6">
        <v>68.66</v>
      </c>
      <c r="H171" s="6">
        <v>23.62</v>
      </c>
      <c r="I171" s="6">
        <v>33.03</v>
      </c>
      <c r="J171" s="6"/>
      <c r="K171" s="6">
        <v>6</v>
      </c>
      <c r="L171" s="6">
        <v>44.29</v>
      </c>
      <c r="M171" s="6">
        <v>57.87</v>
      </c>
      <c r="N171" s="7">
        <v>66.760000000000005</v>
      </c>
    </row>
    <row r="172" spans="1:14" ht="15.75">
      <c r="A172" s="2"/>
      <c r="B172" s="5">
        <v>17</v>
      </c>
      <c r="C172" s="6">
        <v>70.06</v>
      </c>
      <c r="D172" s="6">
        <v>75</v>
      </c>
      <c r="E172" s="6"/>
      <c r="F172" s="6">
        <v>91.02</v>
      </c>
      <c r="G172" s="6">
        <v>76.05</v>
      </c>
      <c r="H172" s="6">
        <v>58.12</v>
      </c>
      <c r="I172" s="6">
        <v>24.46</v>
      </c>
      <c r="J172" s="6"/>
      <c r="K172" s="6">
        <v>6</v>
      </c>
      <c r="L172" s="6">
        <v>46.47</v>
      </c>
      <c r="M172" s="6">
        <v>60.16</v>
      </c>
      <c r="N172" s="7">
        <v>73.819999999999993</v>
      </c>
    </row>
    <row r="173" spans="1:14" ht="15.75">
      <c r="A173" s="2"/>
      <c r="B173" s="5">
        <v>18</v>
      </c>
      <c r="C173" s="6">
        <v>68.53</v>
      </c>
      <c r="D173" s="6">
        <v>75</v>
      </c>
      <c r="E173" s="6"/>
      <c r="F173" s="6">
        <v>87.56</v>
      </c>
      <c r="G173" s="6">
        <v>78.33</v>
      </c>
      <c r="H173" s="6">
        <v>80.44</v>
      </c>
      <c r="I173" s="6">
        <v>19.84</v>
      </c>
      <c r="J173" s="6"/>
      <c r="K173" s="6">
        <v>6</v>
      </c>
      <c r="L173" s="6">
        <v>46.09</v>
      </c>
      <c r="M173" s="6">
        <v>71.290000000000006</v>
      </c>
      <c r="N173" s="7">
        <v>62.13</v>
      </c>
    </row>
    <row r="174" spans="1:14" ht="15.75">
      <c r="A174" s="2"/>
      <c r="B174" s="5">
        <v>19</v>
      </c>
      <c r="C174" s="6">
        <v>68.48</v>
      </c>
      <c r="D174" s="6">
        <v>25</v>
      </c>
      <c r="E174" s="6"/>
      <c r="F174" s="6">
        <v>87.79</v>
      </c>
      <c r="G174" s="6">
        <v>78.260000000000005</v>
      </c>
      <c r="H174" s="6">
        <v>51.09</v>
      </c>
      <c r="I174" s="6">
        <v>14.66</v>
      </c>
      <c r="J174" s="6"/>
      <c r="K174" s="6">
        <v>6</v>
      </c>
      <c r="L174" s="6">
        <v>45.75</v>
      </c>
      <c r="M174" s="6">
        <v>66.91</v>
      </c>
      <c r="N174" s="7">
        <v>63.8</v>
      </c>
    </row>
    <row r="175" spans="1:14" ht="15.75">
      <c r="A175" s="2"/>
      <c r="B175" s="5">
        <v>20</v>
      </c>
      <c r="C175" s="6">
        <v>71.010000000000005</v>
      </c>
      <c r="D175" s="6"/>
      <c r="E175" s="6"/>
      <c r="F175" s="6">
        <v>85.71</v>
      </c>
      <c r="G175" s="6">
        <v>77.319999999999993</v>
      </c>
      <c r="H175" s="6">
        <v>42.73</v>
      </c>
      <c r="I175" s="6">
        <v>14.36</v>
      </c>
      <c r="J175" s="6"/>
      <c r="K175" s="6">
        <v>6</v>
      </c>
      <c r="L175" s="6">
        <v>44.18</v>
      </c>
      <c r="M175" s="6">
        <v>64.73</v>
      </c>
      <c r="N175" s="7">
        <v>71.36</v>
      </c>
    </row>
    <row r="176" spans="1:14" ht="15.75">
      <c r="A176" s="2"/>
      <c r="B176" s="5">
        <v>21</v>
      </c>
      <c r="C176" s="6">
        <v>76.22</v>
      </c>
      <c r="D176" s="6"/>
      <c r="E176" s="6"/>
      <c r="F176" s="6">
        <v>83.97</v>
      </c>
      <c r="G176" s="6">
        <v>77.010000000000005</v>
      </c>
      <c r="H176" s="6">
        <v>43.81</v>
      </c>
      <c r="I176" s="6">
        <v>7.73</v>
      </c>
      <c r="J176" s="6"/>
      <c r="K176" s="6">
        <v>6</v>
      </c>
      <c r="L176" s="6">
        <v>44.3</v>
      </c>
      <c r="M176" s="6">
        <v>64.98</v>
      </c>
      <c r="N176" s="7">
        <v>63.69</v>
      </c>
    </row>
    <row r="177" spans="1:14" ht="15.75">
      <c r="A177" s="2"/>
      <c r="B177" s="5">
        <v>22</v>
      </c>
      <c r="C177" s="6">
        <v>71.28</v>
      </c>
      <c r="D177" s="6"/>
      <c r="E177" s="6">
        <v>67.84</v>
      </c>
      <c r="F177" s="6">
        <v>91.81</v>
      </c>
      <c r="G177" s="6">
        <v>76.3</v>
      </c>
      <c r="H177" s="6">
        <v>36.729999999999997</v>
      </c>
      <c r="I177" s="6">
        <v>4.4000000000000004</v>
      </c>
      <c r="J177" s="6"/>
      <c r="K177" s="6">
        <v>6</v>
      </c>
      <c r="L177" s="6">
        <v>44.27</v>
      </c>
      <c r="M177" s="6">
        <v>61.2</v>
      </c>
      <c r="N177" s="7">
        <v>47.76</v>
      </c>
    </row>
    <row r="178" spans="1:14" ht="15.75">
      <c r="A178" s="2"/>
      <c r="B178" s="5">
        <v>23</v>
      </c>
      <c r="C178" s="6">
        <v>83.66</v>
      </c>
      <c r="D178" s="6"/>
      <c r="E178" s="6">
        <v>95.67</v>
      </c>
      <c r="F178" s="6">
        <v>100.19</v>
      </c>
      <c r="G178" s="6">
        <v>65.209999999999994</v>
      </c>
      <c r="H178" s="6">
        <v>20.83</v>
      </c>
      <c r="I178" s="6"/>
      <c r="J178" s="6"/>
      <c r="K178" s="6">
        <v>49.38</v>
      </c>
      <c r="L178" s="6">
        <v>43.66</v>
      </c>
      <c r="M178" s="6">
        <v>59.33</v>
      </c>
      <c r="N178" s="7">
        <v>46.44</v>
      </c>
    </row>
    <row r="179" spans="1:14" ht="15.75">
      <c r="A179" s="2"/>
      <c r="B179" s="5">
        <v>24</v>
      </c>
      <c r="C179" s="6">
        <v>82.3</v>
      </c>
      <c r="D179" s="6"/>
      <c r="E179" s="6">
        <v>96.46</v>
      </c>
      <c r="F179" s="6">
        <v>103.94</v>
      </c>
      <c r="G179" s="6">
        <v>40.18</v>
      </c>
      <c r="H179" s="6">
        <v>14.36</v>
      </c>
      <c r="I179" s="6"/>
      <c r="J179" s="6">
        <v>19.059999999999999</v>
      </c>
      <c r="K179" s="6">
        <v>38.96</v>
      </c>
      <c r="L179" s="6">
        <v>44.22</v>
      </c>
      <c r="M179" s="6">
        <v>59.19</v>
      </c>
      <c r="N179" s="7">
        <v>46.22</v>
      </c>
    </row>
    <row r="180" spans="1:14" ht="15.75">
      <c r="A180" s="2"/>
      <c r="B180" s="5">
        <v>25</v>
      </c>
      <c r="C180" s="6">
        <v>89.95</v>
      </c>
      <c r="D180" s="6"/>
      <c r="E180" s="6">
        <v>94.86</v>
      </c>
      <c r="F180" s="6">
        <v>102.75</v>
      </c>
      <c r="G180" s="6">
        <v>40.85</v>
      </c>
      <c r="H180" s="6">
        <v>10.88</v>
      </c>
      <c r="I180" s="6"/>
      <c r="J180" s="6">
        <v>30.06</v>
      </c>
      <c r="K180" s="6">
        <v>28.05</v>
      </c>
      <c r="L180" s="6">
        <v>43.39</v>
      </c>
      <c r="M180" s="6">
        <v>60.76</v>
      </c>
      <c r="N180" s="7">
        <v>47.96</v>
      </c>
    </row>
    <row r="181" spans="1:14" ht="15.75">
      <c r="A181" s="2"/>
      <c r="B181" s="5">
        <v>26</v>
      </c>
      <c r="C181" s="6">
        <v>73.06</v>
      </c>
      <c r="D181" s="6"/>
      <c r="E181" s="6">
        <v>101.44</v>
      </c>
      <c r="F181" s="6">
        <v>95.46</v>
      </c>
      <c r="G181" s="6">
        <v>41.39</v>
      </c>
      <c r="H181" s="6">
        <v>4.1900000000000004</v>
      </c>
      <c r="I181" s="6"/>
      <c r="J181" s="6">
        <v>21.81</v>
      </c>
      <c r="K181" s="6">
        <v>22</v>
      </c>
      <c r="L181" s="6">
        <v>44.66</v>
      </c>
      <c r="M181" s="6">
        <v>61.06</v>
      </c>
      <c r="N181" s="7">
        <v>51.66</v>
      </c>
    </row>
    <row r="182" spans="1:14" ht="15.75">
      <c r="A182" s="2"/>
      <c r="B182" s="5">
        <v>27</v>
      </c>
      <c r="C182" s="6">
        <v>70</v>
      </c>
      <c r="D182" s="6"/>
      <c r="E182" s="6">
        <v>114.04</v>
      </c>
      <c r="F182" s="6">
        <v>91.06</v>
      </c>
      <c r="G182" s="6">
        <v>41.03</v>
      </c>
      <c r="H182" s="6">
        <v>33.799999999999997</v>
      </c>
      <c r="I182" s="6">
        <v>19.52</v>
      </c>
      <c r="J182" s="6"/>
      <c r="K182" s="6">
        <v>20.3</v>
      </c>
      <c r="L182" s="6">
        <v>47.01</v>
      </c>
      <c r="M182" s="6">
        <v>60.83</v>
      </c>
      <c r="N182" s="7">
        <v>55.38</v>
      </c>
    </row>
    <row r="183" spans="1:14" ht="15.75">
      <c r="A183" s="2"/>
      <c r="B183" s="5">
        <v>28</v>
      </c>
      <c r="C183" s="6">
        <v>70</v>
      </c>
      <c r="D183" s="6"/>
      <c r="E183" s="6">
        <v>113.8</v>
      </c>
      <c r="F183" s="6">
        <v>62.47</v>
      </c>
      <c r="G183" s="6">
        <v>40.82</v>
      </c>
      <c r="H183" s="6">
        <v>88.49</v>
      </c>
      <c r="I183" s="6">
        <v>9.58</v>
      </c>
      <c r="J183" s="6"/>
      <c r="K183" s="6">
        <v>19.55</v>
      </c>
      <c r="L183" s="6">
        <v>47.7</v>
      </c>
      <c r="M183" s="6">
        <v>60.83</v>
      </c>
      <c r="N183" s="7">
        <v>58.47</v>
      </c>
    </row>
    <row r="184" spans="1:14" ht="15.75">
      <c r="A184" s="2"/>
      <c r="B184" s="5">
        <v>29</v>
      </c>
      <c r="C184" s="6">
        <v>70</v>
      </c>
      <c r="D184" s="6"/>
      <c r="E184" s="6">
        <v>104.68</v>
      </c>
      <c r="F184" s="6">
        <v>65</v>
      </c>
      <c r="G184" s="6">
        <v>40.340000000000003</v>
      </c>
      <c r="H184" s="6">
        <v>73.569999999999993</v>
      </c>
      <c r="I184" s="6"/>
      <c r="J184" s="6"/>
      <c r="K184" s="6">
        <v>19.75</v>
      </c>
      <c r="L184" s="6">
        <v>44.11</v>
      </c>
      <c r="M184" s="6">
        <v>55.54</v>
      </c>
      <c r="N184" s="7">
        <v>66.930000000000007</v>
      </c>
    </row>
    <row r="185" spans="1:14" ht="15.75">
      <c r="A185" s="2"/>
      <c r="B185" s="5">
        <v>30</v>
      </c>
      <c r="C185" s="6">
        <v>70</v>
      </c>
      <c r="D185" s="8" t="s">
        <v>16</v>
      </c>
      <c r="E185" s="6">
        <v>98.13</v>
      </c>
      <c r="F185" s="6">
        <v>67.540000000000006</v>
      </c>
      <c r="G185" s="6">
        <v>39.770000000000003</v>
      </c>
      <c r="H185" s="6">
        <v>36.979999999999997</v>
      </c>
      <c r="I185" s="6"/>
      <c r="J185" s="6">
        <v>6.1</v>
      </c>
      <c r="K185" s="6">
        <v>21.33</v>
      </c>
      <c r="L185" s="6">
        <v>43.86</v>
      </c>
      <c r="M185" s="6">
        <v>48.73</v>
      </c>
      <c r="N185" s="7">
        <v>72.75</v>
      </c>
    </row>
    <row r="186" spans="1:14" ht="15.75">
      <c r="A186" s="2"/>
      <c r="B186" s="5">
        <v>31</v>
      </c>
      <c r="C186" s="7">
        <v>70</v>
      </c>
      <c r="D186" s="8" t="s">
        <v>16</v>
      </c>
      <c r="E186" s="7">
        <v>96.03</v>
      </c>
      <c r="F186" s="8" t="s">
        <v>16</v>
      </c>
      <c r="G186" s="7">
        <v>39.67</v>
      </c>
      <c r="H186" s="8" t="s">
        <v>16</v>
      </c>
      <c r="I186" s="6"/>
      <c r="J186" s="7"/>
      <c r="K186" s="9" t="s">
        <v>16</v>
      </c>
      <c r="L186" s="10">
        <v>44.85</v>
      </c>
      <c r="M186" s="9" t="s">
        <v>16</v>
      </c>
      <c r="N186" s="7">
        <v>80.069999999999993</v>
      </c>
    </row>
    <row r="187" spans="1:14" ht="15.75">
      <c r="A187" s="2" t="s">
        <v>17</v>
      </c>
      <c r="B187" s="2"/>
      <c r="C187" s="11">
        <f>SUM(C156:C186)</f>
        <v>2283.58</v>
      </c>
      <c r="D187" s="11">
        <f>SUM(D156:D186)</f>
        <v>1185</v>
      </c>
      <c r="E187" s="11">
        <f t="shared" ref="E187:N187" si="6">SUM(E156:E186)</f>
        <v>982.94999999999993</v>
      </c>
      <c r="F187" s="11">
        <f t="shared" si="6"/>
        <v>2742.33</v>
      </c>
      <c r="G187" s="11">
        <f t="shared" si="6"/>
        <v>1971.4599999999998</v>
      </c>
      <c r="H187" s="11">
        <f t="shared" si="6"/>
        <v>656.42000000000007</v>
      </c>
      <c r="I187" s="11">
        <f t="shared" si="6"/>
        <v>896.90000000000009</v>
      </c>
      <c r="J187" s="11">
        <f t="shared" si="6"/>
        <v>93.53</v>
      </c>
      <c r="K187" s="11">
        <f t="shared" si="6"/>
        <v>264.52000000000004</v>
      </c>
      <c r="L187" s="11">
        <f t="shared" si="6"/>
        <v>1288.8699999999999</v>
      </c>
      <c r="M187" s="11">
        <f t="shared" si="6"/>
        <v>1615.2099999999996</v>
      </c>
      <c r="N187" s="11">
        <f t="shared" si="6"/>
        <v>1900.0900000000004</v>
      </c>
    </row>
    <row r="188" spans="1:14" ht="15.75">
      <c r="A188" s="2" t="s">
        <v>18</v>
      </c>
      <c r="B188" s="2"/>
      <c r="C188" s="22">
        <f>C187*1.9835</f>
        <v>4529.4809299999997</v>
      </c>
      <c r="D188" s="12">
        <f>D187*1.9835</f>
        <v>2350.4475000000002</v>
      </c>
      <c r="E188" s="12">
        <f t="shared" ref="E188:N188" si="7">E187*1.9835</f>
        <v>1949.681325</v>
      </c>
      <c r="F188" s="12">
        <f t="shared" si="7"/>
        <v>5439.4115549999997</v>
      </c>
      <c r="G188" s="12">
        <f t="shared" si="7"/>
        <v>3910.3909099999996</v>
      </c>
      <c r="H188" s="12">
        <f t="shared" si="7"/>
        <v>1302.0090700000001</v>
      </c>
      <c r="I188" s="12">
        <f t="shared" si="7"/>
        <v>1779.0011500000003</v>
      </c>
      <c r="J188" s="12">
        <f t="shared" si="7"/>
        <v>185.51675500000002</v>
      </c>
      <c r="K188" s="22">
        <f t="shared" si="7"/>
        <v>524.67542000000003</v>
      </c>
      <c r="L188" s="22">
        <f t="shared" si="7"/>
        <v>2556.473645</v>
      </c>
      <c r="M188" s="22">
        <f t="shared" si="7"/>
        <v>3203.7690349999993</v>
      </c>
      <c r="N188" s="22">
        <f t="shared" si="7"/>
        <v>3768.8285150000006</v>
      </c>
    </row>
    <row r="189" spans="1:14" ht="15.75">
      <c r="A189" s="2"/>
      <c r="B189" s="2"/>
      <c r="E189" s="11"/>
      <c r="F189" s="11"/>
      <c r="G189" s="11"/>
      <c r="H189" s="11"/>
      <c r="I189" s="11"/>
      <c r="J189" s="11"/>
      <c r="K189" s="11" t="s">
        <v>19</v>
      </c>
      <c r="L189" s="11"/>
      <c r="M189" s="13">
        <f>COUNTA(C156:N186)-6</f>
        <v>279</v>
      </c>
      <c r="N189" s="11" t="s">
        <v>20</v>
      </c>
    </row>
    <row r="190" spans="1:14" ht="16.5" thickBot="1">
      <c r="A190" s="14">
        <v>2004</v>
      </c>
      <c r="B190" s="14" t="s">
        <v>21</v>
      </c>
      <c r="C190" s="25"/>
      <c r="D190" s="25"/>
      <c r="E190" s="14"/>
      <c r="F190" s="15">
        <f>SUM(C187:N187)</f>
        <v>15880.86</v>
      </c>
      <c r="G190" s="16" t="s">
        <v>17</v>
      </c>
      <c r="H190" s="16"/>
      <c r="I190" s="15">
        <f>F190*1.9835</f>
        <v>31499.685810000003</v>
      </c>
      <c r="J190" s="16" t="s">
        <v>22</v>
      </c>
      <c r="K190" s="14" t="s">
        <v>23</v>
      </c>
      <c r="L190" s="14"/>
      <c r="M190" s="17">
        <v>366</v>
      </c>
      <c r="N190" s="14" t="s">
        <v>20</v>
      </c>
    </row>
    <row r="191" spans="1:14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4">
      <c r="A192" t="s">
        <v>1</v>
      </c>
      <c r="F192" t="s">
        <v>2</v>
      </c>
      <c r="H192" t="s">
        <v>156</v>
      </c>
    </row>
    <row r="193" spans="1:14" ht="16.5" thickBot="1">
      <c r="A193" s="3" t="s">
        <v>4</v>
      </c>
      <c r="B193" s="3" t="s">
        <v>5</v>
      </c>
      <c r="C193" s="4" t="s">
        <v>152</v>
      </c>
      <c r="D193" s="4" t="s">
        <v>153</v>
      </c>
      <c r="E193" s="4" t="s">
        <v>6</v>
      </c>
      <c r="F193" s="4" t="s">
        <v>7</v>
      </c>
      <c r="G193" s="4" t="s">
        <v>8</v>
      </c>
      <c r="H193" s="4" t="s">
        <v>9</v>
      </c>
      <c r="I193" s="4" t="s">
        <v>10</v>
      </c>
      <c r="J193" s="4" t="s">
        <v>11</v>
      </c>
      <c r="K193" s="4" t="s">
        <v>12</v>
      </c>
      <c r="L193" s="4" t="s">
        <v>13</v>
      </c>
      <c r="M193" s="4" t="s">
        <v>14</v>
      </c>
      <c r="N193" s="4" t="s">
        <v>15</v>
      </c>
    </row>
    <row r="194" spans="1:14" ht="16.5" thickTop="1">
      <c r="A194" s="1">
        <v>2005</v>
      </c>
      <c r="B194" s="5">
        <v>1</v>
      </c>
      <c r="C194" s="6">
        <v>70.14</v>
      </c>
      <c r="D194" s="6">
        <v>90.14</v>
      </c>
      <c r="E194" s="6">
        <v>86.42</v>
      </c>
      <c r="F194" s="6">
        <v>110.84</v>
      </c>
      <c r="G194" s="6">
        <v>101.94</v>
      </c>
      <c r="H194" s="6">
        <v>81.19</v>
      </c>
      <c r="I194" s="6">
        <v>23.49</v>
      </c>
      <c r="J194" s="6">
        <v>0</v>
      </c>
      <c r="K194" s="6">
        <v>41.06</v>
      </c>
      <c r="L194" s="6">
        <v>31.69</v>
      </c>
      <c r="M194" s="6">
        <v>47.04</v>
      </c>
      <c r="N194" s="7">
        <v>48.62</v>
      </c>
    </row>
    <row r="195" spans="1:14" ht="15.75">
      <c r="A195" s="2"/>
      <c r="B195" s="5">
        <v>2</v>
      </c>
      <c r="C195" s="6">
        <v>68.63</v>
      </c>
      <c r="D195" s="6">
        <v>95.42</v>
      </c>
      <c r="E195" s="6">
        <v>86.93</v>
      </c>
      <c r="F195" s="6">
        <v>108.23</v>
      </c>
      <c r="G195" s="6">
        <v>98.91</v>
      </c>
      <c r="H195" s="6">
        <v>98.16</v>
      </c>
      <c r="I195" s="6">
        <v>25.8</v>
      </c>
      <c r="J195" s="6">
        <v>0</v>
      </c>
      <c r="K195" s="6">
        <v>39.83</v>
      </c>
      <c r="L195" s="6">
        <v>32.68</v>
      </c>
      <c r="M195" s="6">
        <v>47.91</v>
      </c>
      <c r="N195" s="7">
        <v>45.02</v>
      </c>
    </row>
    <row r="196" spans="1:14" ht="15.75">
      <c r="A196" s="2"/>
      <c r="B196" s="5">
        <v>3</v>
      </c>
      <c r="C196" s="6">
        <v>56.76</v>
      </c>
      <c r="D196" s="6">
        <v>97.04</v>
      </c>
      <c r="E196" s="6">
        <v>85.85</v>
      </c>
      <c r="F196" s="6">
        <v>105.93</v>
      </c>
      <c r="G196" s="6">
        <v>97.19</v>
      </c>
      <c r="H196" s="6">
        <v>122.7</v>
      </c>
      <c r="I196" s="6">
        <v>25.09</v>
      </c>
      <c r="J196" s="6">
        <v>0</v>
      </c>
      <c r="K196" s="6">
        <v>38.35</v>
      </c>
      <c r="L196" s="6">
        <v>31.36</v>
      </c>
      <c r="M196" s="6">
        <v>48.25</v>
      </c>
      <c r="N196" s="7">
        <v>43.53</v>
      </c>
    </row>
    <row r="197" spans="1:14" ht="15.75">
      <c r="A197" s="2"/>
      <c r="B197" s="5">
        <v>4</v>
      </c>
      <c r="C197" s="6">
        <v>44.58</v>
      </c>
      <c r="D197" s="6">
        <v>104.68</v>
      </c>
      <c r="E197" s="6">
        <v>85.5</v>
      </c>
      <c r="F197" s="6">
        <v>104.45</v>
      </c>
      <c r="G197" s="6">
        <v>98.43</v>
      </c>
      <c r="H197" s="6">
        <v>208.01</v>
      </c>
      <c r="I197" s="6">
        <v>0</v>
      </c>
      <c r="J197" s="6">
        <v>0</v>
      </c>
      <c r="K197" s="6">
        <v>39.770000000000003</v>
      </c>
      <c r="L197" s="6">
        <v>29.36</v>
      </c>
      <c r="M197" s="6">
        <v>47.64</v>
      </c>
      <c r="N197" s="7">
        <v>43.1</v>
      </c>
    </row>
    <row r="198" spans="1:14" ht="15.75">
      <c r="A198" s="2"/>
      <c r="B198" s="5">
        <v>5</v>
      </c>
      <c r="C198" s="6">
        <v>41.85</v>
      </c>
      <c r="D198" s="6">
        <v>109.22</v>
      </c>
      <c r="E198" s="6">
        <v>85.78</v>
      </c>
      <c r="F198" s="6">
        <v>107.46</v>
      </c>
      <c r="G198" s="6">
        <v>99.89</v>
      </c>
      <c r="H198" s="6">
        <v>239.06</v>
      </c>
      <c r="I198" s="6">
        <v>0</v>
      </c>
      <c r="J198" s="6">
        <v>0</v>
      </c>
      <c r="K198" s="6">
        <v>43.09</v>
      </c>
      <c r="L198" s="6">
        <v>27.32</v>
      </c>
      <c r="M198" s="6">
        <v>47.5</v>
      </c>
      <c r="N198" s="7">
        <v>36.07</v>
      </c>
    </row>
    <row r="199" spans="1:14" ht="15.75">
      <c r="A199" s="2"/>
      <c r="B199" s="5">
        <v>6</v>
      </c>
      <c r="C199" s="6">
        <v>46.88</v>
      </c>
      <c r="D199" s="6">
        <v>78.58</v>
      </c>
      <c r="E199" s="6">
        <v>83.89</v>
      </c>
      <c r="F199" s="6">
        <v>115.47</v>
      </c>
      <c r="G199" s="6">
        <v>100.94</v>
      </c>
      <c r="H199" s="6">
        <v>144.88999999999999</v>
      </c>
      <c r="I199" s="6">
        <v>0</v>
      </c>
      <c r="J199" s="6">
        <v>0</v>
      </c>
      <c r="K199" s="6">
        <v>42.86</v>
      </c>
      <c r="L199" s="6">
        <v>28.49</v>
      </c>
      <c r="M199" s="6">
        <v>48.71</v>
      </c>
      <c r="N199" s="7">
        <v>42.98</v>
      </c>
    </row>
    <row r="200" spans="1:14" ht="15.75">
      <c r="A200" s="2"/>
      <c r="B200" s="5">
        <v>7</v>
      </c>
      <c r="C200" s="6">
        <v>51.32</v>
      </c>
      <c r="D200" s="6">
        <v>77.900000000000006</v>
      </c>
      <c r="E200" s="6">
        <v>82.01</v>
      </c>
      <c r="F200" s="6">
        <v>213.34</v>
      </c>
      <c r="G200" s="6">
        <v>99.5</v>
      </c>
      <c r="H200" s="6">
        <v>101.84</v>
      </c>
      <c r="I200" s="6">
        <v>0</v>
      </c>
      <c r="J200" s="6">
        <v>0</v>
      </c>
      <c r="K200" s="6">
        <v>41.02</v>
      </c>
      <c r="L200" s="6">
        <v>30.67</v>
      </c>
      <c r="M200" s="6">
        <v>49.61</v>
      </c>
      <c r="N200" s="7">
        <v>37.6</v>
      </c>
    </row>
    <row r="201" spans="1:14" ht="15.75">
      <c r="A201" s="2"/>
      <c r="B201" s="5">
        <v>8</v>
      </c>
      <c r="C201" s="6">
        <v>51.99</v>
      </c>
      <c r="D201" s="6">
        <v>76.47</v>
      </c>
      <c r="E201" s="6">
        <v>82.32</v>
      </c>
      <c r="F201" s="6">
        <v>205.77</v>
      </c>
      <c r="G201" s="6">
        <v>94.96</v>
      </c>
      <c r="H201" s="6">
        <v>83.09</v>
      </c>
      <c r="I201" s="6">
        <v>0</v>
      </c>
      <c r="J201" s="6">
        <v>0</v>
      </c>
      <c r="K201" s="6">
        <v>38.01</v>
      </c>
      <c r="L201" s="6">
        <v>32.58</v>
      </c>
      <c r="M201" s="6">
        <v>48.43</v>
      </c>
      <c r="N201" s="7">
        <v>37.159999999999997</v>
      </c>
    </row>
    <row r="202" spans="1:14" ht="15.75">
      <c r="A202" s="2"/>
      <c r="B202" s="5">
        <v>9</v>
      </c>
      <c r="C202" s="6">
        <v>47.54</v>
      </c>
      <c r="D202" s="6">
        <v>76.930000000000007</v>
      </c>
      <c r="E202" s="6">
        <v>82.74</v>
      </c>
      <c r="F202" s="6">
        <v>152.33000000000001</v>
      </c>
      <c r="G202" s="6">
        <v>93.96</v>
      </c>
      <c r="H202" s="6">
        <v>86.94</v>
      </c>
      <c r="I202" s="6">
        <v>22.98</v>
      </c>
      <c r="J202" s="6">
        <v>0</v>
      </c>
      <c r="K202" s="6">
        <v>34.94</v>
      </c>
      <c r="L202" s="6">
        <v>34.159999999999997</v>
      </c>
      <c r="M202" s="6">
        <v>47.59</v>
      </c>
      <c r="N202" s="7">
        <v>39.97</v>
      </c>
    </row>
    <row r="203" spans="1:14" ht="15.75">
      <c r="A203" s="2"/>
      <c r="B203" s="5">
        <v>10</v>
      </c>
      <c r="C203" s="6">
        <v>45.08</v>
      </c>
      <c r="D203" s="6">
        <v>79.400000000000006</v>
      </c>
      <c r="E203" s="6">
        <v>79.78</v>
      </c>
      <c r="F203" s="6">
        <v>140.43</v>
      </c>
      <c r="G203" s="6">
        <v>90.3</v>
      </c>
      <c r="H203" s="6">
        <v>120.18</v>
      </c>
      <c r="I203" s="6">
        <v>85.34</v>
      </c>
      <c r="J203" s="6">
        <v>0</v>
      </c>
      <c r="K203" s="6">
        <v>32.590000000000003</v>
      </c>
      <c r="L203" s="6">
        <v>36.380000000000003</v>
      </c>
      <c r="M203" s="6">
        <v>48.78</v>
      </c>
      <c r="N203" s="7">
        <v>42.42</v>
      </c>
    </row>
    <row r="204" spans="1:14" ht="15.75">
      <c r="A204" s="2"/>
      <c r="B204" s="5">
        <v>11</v>
      </c>
      <c r="C204" s="6">
        <v>47.56</v>
      </c>
      <c r="D204" s="6">
        <v>98.79</v>
      </c>
      <c r="E204" s="6">
        <v>80.260000000000005</v>
      </c>
      <c r="F204" s="6">
        <v>148.15</v>
      </c>
      <c r="G204" s="6">
        <v>104.83</v>
      </c>
      <c r="H204" s="6">
        <v>150.93</v>
      </c>
      <c r="I204" s="6">
        <v>31.34</v>
      </c>
      <c r="J204" s="6">
        <v>0</v>
      </c>
      <c r="K204" s="6">
        <v>31.57</v>
      </c>
      <c r="L204" s="6">
        <v>45.1</v>
      </c>
      <c r="M204" s="6">
        <v>50.92</v>
      </c>
      <c r="N204" s="7">
        <v>45.72</v>
      </c>
    </row>
    <row r="205" spans="1:14" ht="15.75">
      <c r="A205" s="2"/>
      <c r="B205" s="5">
        <v>12</v>
      </c>
      <c r="C205" s="6">
        <v>53.16</v>
      </c>
      <c r="D205" s="6">
        <v>112.8</v>
      </c>
      <c r="E205" s="6">
        <v>79.540000000000006</v>
      </c>
      <c r="F205" s="6">
        <v>166.6</v>
      </c>
      <c r="G205" s="6">
        <v>167.35</v>
      </c>
      <c r="H205" s="6">
        <v>147.72999999999999</v>
      </c>
      <c r="I205" s="6">
        <v>0</v>
      </c>
      <c r="J205" s="6">
        <v>0</v>
      </c>
      <c r="K205" s="6">
        <v>31.23</v>
      </c>
      <c r="L205" s="6">
        <v>45.3</v>
      </c>
      <c r="M205" s="6">
        <v>49.63</v>
      </c>
      <c r="N205" s="7">
        <v>48.38</v>
      </c>
    </row>
    <row r="206" spans="1:14" ht="15.75">
      <c r="A206" s="2"/>
      <c r="B206" s="5">
        <v>13</v>
      </c>
      <c r="C206" s="6">
        <v>53.64</v>
      </c>
      <c r="D206" s="6">
        <v>111.48</v>
      </c>
      <c r="E206" s="6">
        <v>78.25</v>
      </c>
      <c r="F206" s="6">
        <v>153.01</v>
      </c>
      <c r="G206" s="6">
        <v>137.72</v>
      </c>
      <c r="H206" s="6">
        <v>123.12</v>
      </c>
      <c r="I206" s="6">
        <v>0</v>
      </c>
      <c r="J206" s="6">
        <v>0</v>
      </c>
      <c r="K206" s="6">
        <v>30.08</v>
      </c>
      <c r="L206" s="6">
        <v>44.45</v>
      </c>
      <c r="M206" s="6">
        <v>49.54</v>
      </c>
      <c r="N206" s="7">
        <v>51.13</v>
      </c>
    </row>
    <row r="207" spans="1:14" ht="15.75">
      <c r="A207" s="2"/>
      <c r="B207" s="5">
        <v>14</v>
      </c>
      <c r="C207" s="6">
        <v>51.77</v>
      </c>
      <c r="D207" s="6">
        <v>119.4</v>
      </c>
      <c r="E207" s="6">
        <v>79.180000000000007</v>
      </c>
      <c r="F207" s="6">
        <v>135.11000000000001</v>
      </c>
      <c r="G207" s="6">
        <v>101.64</v>
      </c>
      <c r="H207" s="6">
        <v>100.05</v>
      </c>
      <c r="I207" s="6">
        <v>0</v>
      </c>
      <c r="J207" s="6">
        <v>0</v>
      </c>
      <c r="K207" s="6">
        <v>30.47</v>
      </c>
      <c r="L207" s="6">
        <v>42.45</v>
      </c>
      <c r="M207" s="6">
        <v>48.16</v>
      </c>
      <c r="N207" s="7">
        <v>52.46</v>
      </c>
    </row>
    <row r="208" spans="1:14" ht="15.75">
      <c r="A208" s="2"/>
      <c r="B208" s="5">
        <v>15</v>
      </c>
      <c r="C208" s="6">
        <v>50.25</v>
      </c>
      <c r="D208" s="6">
        <v>109.19</v>
      </c>
      <c r="E208" s="6">
        <v>79.930000000000007</v>
      </c>
      <c r="F208" s="6">
        <v>129.19999999999999</v>
      </c>
      <c r="G208" s="6">
        <v>91.97</v>
      </c>
      <c r="H208" s="6">
        <v>73.900000000000006</v>
      </c>
      <c r="I208" s="6">
        <v>0</v>
      </c>
      <c r="J208" s="6">
        <v>0</v>
      </c>
      <c r="K208" s="6">
        <v>29.53</v>
      </c>
      <c r="L208" s="6">
        <v>41.47</v>
      </c>
      <c r="M208" s="6">
        <v>46.93</v>
      </c>
      <c r="N208" s="7">
        <v>51.39</v>
      </c>
    </row>
    <row r="209" spans="1:14" ht="15.75">
      <c r="A209" s="2"/>
      <c r="B209" s="5">
        <v>16</v>
      </c>
      <c r="C209" s="6">
        <v>49.89</v>
      </c>
      <c r="D209" s="6">
        <v>99.1</v>
      </c>
      <c r="E209" s="6">
        <v>80.510000000000005</v>
      </c>
      <c r="F209" s="6">
        <v>123.22</v>
      </c>
      <c r="G209" s="6">
        <v>87.34</v>
      </c>
      <c r="H209" s="6">
        <v>60.41</v>
      </c>
      <c r="I209" s="6">
        <v>0</v>
      </c>
      <c r="J209" s="6">
        <v>18.47</v>
      </c>
      <c r="K209" s="6">
        <v>29.42</v>
      </c>
      <c r="L209" s="6">
        <v>41.57</v>
      </c>
      <c r="M209" s="6">
        <v>48.56</v>
      </c>
      <c r="N209" s="7">
        <v>51.73</v>
      </c>
    </row>
    <row r="210" spans="1:14" ht="15.75">
      <c r="A210" s="2"/>
      <c r="B210" s="5">
        <v>17</v>
      </c>
      <c r="C210" s="6">
        <v>50.1</v>
      </c>
      <c r="D210" s="6">
        <v>92.41</v>
      </c>
      <c r="E210" s="6">
        <v>80.430000000000007</v>
      </c>
      <c r="F210" s="6">
        <v>120.4</v>
      </c>
      <c r="G210" s="6">
        <v>84.31</v>
      </c>
      <c r="H210" s="6">
        <v>165.31</v>
      </c>
      <c r="I210" s="6">
        <v>0</v>
      </c>
      <c r="J210" s="6">
        <v>23.56</v>
      </c>
      <c r="K210" s="6">
        <v>30.31</v>
      </c>
      <c r="L210" s="6">
        <v>41.04</v>
      </c>
      <c r="M210" s="6">
        <v>50.33</v>
      </c>
      <c r="N210" s="7">
        <v>50.24</v>
      </c>
    </row>
    <row r="211" spans="1:14" ht="15.75">
      <c r="A211" s="2"/>
      <c r="B211" s="5">
        <v>18</v>
      </c>
      <c r="C211" s="6">
        <v>49.54</v>
      </c>
      <c r="D211" s="6">
        <v>90.59</v>
      </c>
      <c r="E211" s="6">
        <v>77.849999999999994</v>
      </c>
      <c r="F211" s="6">
        <v>119.59</v>
      </c>
      <c r="G211" s="6">
        <v>79.58</v>
      </c>
      <c r="H211" s="6">
        <v>316.79000000000002</v>
      </c>
      <c r="I211" s="6">
        <v>0</v>
      </c>
      <c r="J211" s="6">
        <v>52.85</v>
      </c>
      <c r="K211" s="6">
        <v>30.29</v>
      </c>
      <c r="L211" s="6">
        <v>40.4</v>
      </c>
      <c r="M211" s="6">
        <v>51.2</v>
      </c>
      <c r="N211" s="7">
        <v>47.84</v>
      </c>
    </row>
    <row r="212" spans="1:14" ht="15.75">
      <c r="A212" s="2"/>
      <c r="B212" s="5">
        <v>19</v>
      </c>
      <c r="C212" s="6">
        <v>54.69</v>
      </c>
      <c r="D212" s="6">
        <v>90.75</v>
      </c>
      <c r="E212" s="6">
        <v>78.47</v>
      </c>
      <c r="F212" s="6">
        <v>116.5</v>
      </c>
      <c r="G212" s="6">
        <v>76.83</v>
      </c>
      <c r="H212" s="6">
        <v>199.48</v>
      </c>
      <c r="I212" s="6">
        <v>0</v>
      </c>
      <c r="J212" s="6">
        <v>97.04</v>
      </c>
      <c r="K212" s="6">
        <v>29.72</v>
      </c>
      <c r="L212" s="6">
        <v>47.74</v>
      </c>
      <c r="M212" s="6">
        <v>52.58</v>
      </c>
      <c r="N212" s="7">
        <v>47.73</v>
      </c>
    </row>
    <row r="213" spans="1:14" ht="15.75">
      <c r="A213" s="2"/>
      <c r="B213" s="5">
        <v>20</v>
      </c>
      <c r="C213" s="6">
        <v>58.95</v>
      </c>
      <c r="D213" s="6">
        <v>88.18</v>
      </c>
      <c r="E213" s="6">
        <v>94.96</v>
      </c>
      <c r="F213" s="6">
        <v>113.82</v>
      </c>
      <c r="G213" s="6">
        <v>77.59</v>
      </c>
      <c r="H213" s="6">
        <v>120.08</v>
      </c>
      <c r="I213" s="6">
        <v>0</v>
      </c>
      <c r="J213" s="6">
        <v>100.14</v>
      </c>
      <c r="K213" s="6">
        <v>29.81</v>
      </c>
      <c r="L213" s="6">
        <v>48.51</v>
      </c>
      <c r="M213" s="6">
        <v>53.03</v>
      </c>
      <c r="N213" s="7">
        <v>44.33</v>
      </c>
    </row>
    <row r="214" spans="1:14" ht="15.75">
      <c r="A214" s="2"/>
      <c r="B214" s="5">
        <v>21</v>
      </c>
      <c r="C214" s="6">
        <v>59.55</v>
      </c>
      <c r="D214" s="6">
        <v>86.13</v>
      </c>
      <c r="E214" s="6">
        <v>135.03</v>
      </c>
      <c r="F214" s="6">
        <v>108.77</v>
      </c>
      <c r="G214" s="6">
        <v>72.91</v>
      </c>
      <c r="H214" s="6">
        <v>117.87</v>
      </c>
      <c r="I214" s="6">
        <v>0</v>
      </c>
      <c r="J214" s="6">
        <v>95.48</v>
      </c>
      <c r="K214" s="6">
        <v>28.19</v>
      </c>
      <c r="L214" s="6">
        <v>46.47</v>
      </c>
      <c r="M214" s="6">
        <v>53.15</v>
      </c>
      <c r="N214" s="7">
        <v>49.35</v>
      </c>
    </row>
    <row r="215" spans="1:14" ht="15.75">
      <c r="A215" s="2"/>
      <c r="B215" s="5">
        <v>22</v>
      </c>
      <c r="C215" s="6">
        <v>58.97</v>
      </c>
      <c r="D215" s="6">
        <v>84</v>
      </c>
      <c r="E215" s="6">
        <v>141.63</v>
      </c>
      <c r="F215" s="6">
        <v>105.52</v>
      </c>
      <c r="G215" s="6">
        <v>70.02</v>
      </c>
      <c r="H215" s="6">
        <v>127.89</v>
      </c>
      <c r="I215" s="6">
        <v>0</v>
      </c>
      <c r="J215" s="6">
        <v>106.61</v>
      </c>
      <c r="K215" s="6">
        <v>27.05</v>
      </c>
      <c r="L215" s="6">
        <v>44.86</v>
      </c>
      <c r="M215" s="6">
        <v>53.53</v>
      </c>
      <c r="N215" s="7">
        <v>51.2</v>
      </c>
    </row>
    <row r="216" spans="1:14" ht="15.75">
      <c r="A216" s="2"/>
      <c r="B216" s="5">
        <v>23</v>
      </c>
      <c r="C216" s="6">
        <v>63.42</v>
      </c>
      <c r="D216" s="6">
        <v>82.12</v>
      </c>
      <c r="E216" s="6">
        <v>139.94</v>
      </c>
      <c r="F216" s="6">
        <v>104.47</v>
      </c>
      <c r="G216" s="6">
        <v>69.430000000000007</v>
      </c>
      <c r="H216" s="6">
        <v>55.85</v>
      </c>
      <c r="I216" s="6">
        <v>0</v>
      </c>
      <c r="J216" s="6">
        <v>239.99</v>
      </c>
      <c r="K216" s="6">
        <v>28.42</v>
      </c>
      <c r="L216" s="6">
        <v>43.73</v>
      </c>
      <c r="M216" s="6">
        <v>53.19</v>
      </c>
      <c r="N216" s="7">
        <v>57.27</v>
      </c>
    </row>
    <row r="217" spans="1:14" ht="15.75">
      <c r="A217" s="2"/>
      <c r="B217" s="5">
        <v>24</v>
      </c>
      <c r="C217" s="6">
        <v>63.99</v>
      </c>
      <c r="D217" s="6">
        <v>82.16</v>
      </c>
      <c r="E217" s="6">
        <v>126.19</v>
      </c>
      <c r="F217" s="6">
        <v>105.75</v>
      </c>
      <c r="G217" s="6">
        <v>67.89</v>
      </c>
      <c r="H217" s="6">
        <v>53.86</v>
      </c>
      <c r="I217" s="6">
        <v>0</v>
      </c>
      <c r="J217" s="6">
        <v>148.63999999999999</v>
      </c>
      <c r="K217" s="6">
        <v>28.93</v>
      </c>
      <c r="L217" s="6">
        <v>43.84</v>
      </c>
      <c r="M217" s="6">
        <v>51.9</v>
      </c>
      <c r="N217" s="7">
        <v>61.84</v>
      </c>
    </row>
    <row r="218" spans="1:14" ht="15.75">
      <c r="A218" s="2"/>
      <c r="B218" s="5">
        <v>25</v>
      </c>
      <c r="C218" s="6">
        <v>72.11</v>
      </c>
      <c r="D218" s="6">
        <v>82</v>
      </c>
      <c r="E218" s="6">
        <v>115.94</v>
      </c>
      <c r="F218" s="6">
        <v>104.53</v>
      </c>
      <c r="G218" s="6">
        <v>68.72</v>
      </c>
      <c r="H218" s="6">
        <v>40.83</v>
      </c>
      <c r="I218" s="6">
        <v>43.46</v>
      </c>
      <c r="J218" s="6">
        <v>96.85</v>
      </c>
      <c r="K218" s="6">
        <v>28.74</v>
      </c>
      <c r="L218" s="6">
        <v>44.88</v>
      </c>
      <c r="M218" s="6">
        <v>52.96</v>
      </c>
      <c r="N218" s="7">
        <v>65.760000000000005</v>
      </c>
    </row>
    <row r="219" spans="1:14" ht="15.75">
      <c r="A219" s="2"/>
      <c r="B219" s="5">
        <v>26</v>
      </c>
      <c r="C219" s="6">
        <v>77.88</v>
      </c>
      <c r="D219" s="6">
        <v>83</v>
      </c>
      <c r="E219" s="6">
        <v>111.82</v>
      </c>
      <c r="F219" s="6">
        <v>103.59</v>
      </c>
      <c r="G219" s="6">
        <v>67.47</v>
      </c>
      <c r="H219" s="6">
        <v>33.75</v>
      </c>
      <c r="I219" s="6">
        <v>122.49</v>
      </c>
      <c r="J219" s="6">
        <v>76.44</v>
      </c>
      <c r="K219" s="6">
        <v>28.59</v>
      </c>
      <c r="L219" s="6">
        <v>45.46</v>
      </c>
      <c r="M219" s="6">
        <v>56.61</v>
      </c>
      <c r="N219" s="7">
        <v>67.930000000000007</v>
      </c>
    </row>
    <row r="220" spans="1:14" ht="15.75">
      <c r="A220" s="2"/>
      <c r="B220" s="5">
        <v>27</v>
      </c>
      <c r="C220" s="6">
        <v>82.23</v>
      </c>
      <c r="D220" s="6">
        <v>84.42</v>
      </c>
      <c r="E220" s="6">
        <v>113.96</v>
      </c>
      <c r="F220" s="6">
        <v>106.09</v>
      </c>
      <c r="G220" s="6">
        <v>66.02</v>
      </c>
      <c r="H220" s="6">
        <v>27.39</v>
      </c>
      <c r="I220" s="6">
        <v>109.14</v>
      </c>
      <c r="J220" s="6">
        <v>65.58</v>
      </c>
      <c r="K220" s="6">
        <v>28.17</v>
      </c>
      <c r="L220" s="6">
        <v>45.62</v>
      </c>
      <c r="M220" s="6">
        <v>61.69</v>
      </c>
      <c r="N220" s="7">
        <v>74.06</v>
      </c>
    </row>
    <row r="221" spans="1:14" ht="15.75">
      <c r="A221" s="2"/>
      <c r="B221" s="5">
        <v>28</v>
      </c>
      <c r="C221" s="6">
        <v>83.09</v>
      </c>
      <c r="D221" s="6">
        <v>82.423299999999998</v>
      </c>
      <c r="E221" s="6">
        <v>110.55</v>
      </c>
      <c r="F221" s="6">
        <v>107.46</v>
      </c>
      <c r="G221" s="6">
        <v>70.67</v>
      </c>
      <c r="H221" s="6">
        <v>38.799999999999997</v>
      </c>
      <c r="I221" s="6">
        <v>59.93</v>
      </c>
      <c r="J221" s="6">
        <v>60.56</v>
      </c>
      <c r="K221" s="6">
        <v>27.47</v>
      </c>
      <c r="L221" s="6">
        <v>46.53</v>
      </c>
      <c r="M221" s="6">
        <v>54.1</v>
      </c>
      <c r="N221" s="7">
        <v>75.2</v>
      </c>
    </row>
    <row r="222" spans="1:14" ht="15.75">
      <c r="A222" s="2"/>
      <c r="B222" s="5">
        <v>29</v>
      </c>
      <c r="C222" s="6">
        <v>81.12</v>
      </c>
      <c r="D222" s="27" t="s">
        <v>16</v>
      </c>
      <c r="E222" s="6">
        <v>108.78</v>
      </c>
      <c r="F222" s="6">
        <v>105.55</v>
      </c>
      <c r="G222" s="6">
        <v>71.599999999999994</v>
      </c>
      <c r="H222" s="6">
        <v>37.4</v>
      </c>
      <c r="I222" s="6">
        <v>38.56</v>
      </c>
      <c r="J222" s="6">
        <v>55.01</v>
      </c>
      <c r="K222" s="6">
        <v>28.47</v>
      </c>
      <c r="L222" s="6">
        <v>47.62</v>
      </c>
      <c r="M222" s="6">
        <v>53.01</v>
      </c>
      <c r="N222" s="7">
        <v>79.709999999999994</v>
      </c>
    </row>
    <row r="223" spans="1:14" ht="15.75">
      <c r="A223" s="2"/>
      <c r="B223" s="5">
        <v>30</v>
      </c>
      <c r="C223" s="6">
        <v>83.43</v>
      </c>
      <c r="D223" s="27" t="s">
        <v>16</v>
      </c>
      <c r="E223" s="6">
        <v>111.65</v>
      </c>
      <c r="F223" s="6">
        <v>104.55</v>
      </c>
      <c r="G223" s="6">
        <v>73.58</v>
      </c>
      <c r="H223" s="6">
        <v>29.47</v>
      </c>
      <c r="I223" s="6">
        <v>28.08</v>
      </c>
      <c r="J223" s="6">
        <v>55.52</v>
      </c>
      <c r="K223" s="6">
        <v>30.43</v>
      </c>
      <c r="L223" s="6">
        <v>46.86</v>
      </c>
      <c r="M223" s="6">
        <v>48.8</v>
      </c>
      <c r="N223" s="7">
        <v>69.27</v>
      </c>
    </row>
    <row r="224" spans="1:14" ht="15.75">
      <c r="A224" s="2"/>
      <c r="B224" s="5">
        <v>31</v>
      </c>
      <c r="C224" s="7">
        <v>87.91</v>
      </c>
      <c r="D224" s="8" t="s">
        <v>16</v>
      </c>
      <c r="E224" s="7">
        <v>114.2</v>
      </c>
      <c r="F224" s="8" t="s">
        <v>16</v>
      </c>
      <c r="G224" s="7">
        <v>78.69</v>
      </c>
      <c r="H224" s="8" t="s">
        <v>16</v>
      </c>
      <c r="I224" s="6">
        <v>0</v>
      </c>
      <c r="J224" s="7">
        <v>50.04</v>
      </c>
      <c r="K224" s="9" t="s">
        <v>16</v>
      </c>
      <c r="L224" s="10">
        <v>45.83</v>
      </c>
      <c r="M224" s="9" t="s">
        <v>16</v>
      </c>
      <c r="N224" s="5">
        <v>82.3</v>
      </c>
    </row>
    <row r="225" spans="1:14" ht="15.75">
      <c r="A225" s="2" t="s">
        <v>17</v>
      </c>
      <c r="B225" s="2"/>
      <c r="C225" s="11">
        <f t="shared" ref="C225:N225" si="8">SUM(C194:C224)</f>
        <v>1858.02</v>
      </c>
      <c r="D225" s="11">
        <f t="shared" si="8"/>
        <v>2564.7233000000001</v>
      </c>
      <c r="E225" s="11">
        <f t="shared" si="8"/>
        <v>2980.2900000000009</v>
      </c>
      <c r="F225" s="11">
        <f t="shared" si="8"/>
        <v>3746.1300000000006</v>
      </c>
      <c r="G225" s="11">
        <f t="shared" si="8"/>
        <v>2762.1799999999989</v>
      </c>
      <c r="H225" s="11">
        <f t="shared" si="8"/>
        <v>3306.97</v>
      </c>
      <c r="I225" s="11">
        <f t="shared" si="8"/>
        <v>615.69999999999993</v>
      </c>
      <c r="J225" s="11">
        <f t="shared" si="8"/>
        <v>1342.78</v>
      </c>
      <c r="K225" s="11">
        <f t="shared" si="8"/>
        <v>978.40999999999974</v>
      </c>
      <c r="L225" s="11">
        <f t="shared" si="8"/>
        <v>1254.4199999999996</v>
      </c>
      <c r="M225" s="11">
        <f t="shared" si="8"/>
        <v>1521.28</v>
      </c>
      <c r="N225" s="11">
        <f t="shared" si="8"/>
        <v>1641.3100000000002</v>
      </c>
    </row>
    <row r="226" spans="1:14" ht="15.75">
      <c r="A226" s="2" t="s">
        <v>18</v>
      </c>
      <c r="B226" s="2"/>
      <c r="C226" s="12">
        <f t="shared" ref="C226:N226" si="9">C225*1.9835</f>
        <v>3685.38267</v>
      </c>
      <c r="D226" s="12">
        <f t="shared" si="9"/>
        <v>5087.1286655500007</v>
      </c>
      <c r="E226" s="12">
        <f t="shared" si="9"/>
        <v>5911.4052150000016</v>
      </c>
      <c r="F226" s="12">
        <f t="shared" si="9"/>
        <v>7430.4488550000015</v>
      </c>
      <c r="G226" s="12">
        <f t="shared" si="9"/>
        <v>5478.784029999998</v>
      </c>
      <c r="H226" s="12">
        <f t="shared" si="9"/>
        <v>6559.3749950000001</v>
      </c>
      <c r="I226" s="12">
        <f t="shared" si="9"/>
        <v>1221.2409499999999</v>
      </c>
      <c r="J226" s="12">
        <f t="shared" si="9"/>
        <v>2663.4041299999999</v>
      </c>
      <c r="K226" s="12">
        <f t="shared" si="9"/>
        <v>1940.6762349999995</v>
      </c>
      <c r="L226" s="12">
        <f t="shared" si="9"/>
        <v>2488.1420699999994</v>
      </c>
      <c r="M226" s="12">
        <f t="shared" si="9"/>
        <v>3017.4588800000001</v>
      </c>
      <c r="N226" s="12">
        <f t="shared" si="9"/>
        <v>3255.5383850000003</v>
      </c>
    </row>
    <row r="227" spans="1:14" ht="15.75">
      <c r="A227" s="2"/>
      <c r="B227" s="2"/>
      <c r="E227" s="11"/>
      <c r="F227" s="11"/>
      <c r="G227" s="11"/>
      <c r="H227" s="11"/>
      <c r="I227" s="11"/>
      <c r="J227" s="11"/>
      <c r="K227" s="11" t="s">
        <v>19</v>
      </c>
      <c r="L227" s="11"/>
      <c r="M227" s="13">
        <f>COUNTA(C194:N224)-5</f>
        <v>367</v>
      </c>
      <c r="N227" s="11" t="s">
        <v>20</v>
      </c>
    </row>
    <row r="228" spans="1:14" ht="16.5" thickBot="1">
      <c r="A228" s="14">
        <v>2005</v>
      </c>
      <c r="B228" s="14" t="s">
        <v>21</v>
      </c>
      <c r="C228" s="25"/>
      <c r="D228" s="25"/>
      <c r="E228" s="14"/>
      <c r="F228" s="15">
        <f>SUM(C225:N225)</f>
        <v>24572.213299999999</v>
      </c>
      <c r="G228" s="16" t="s">
        <v>17</v>
      </c>
      <c r="H228" s="16"/>
      <c r="I228" s="15">
        <f>F228*1.9835</f>
        <v>48738.985080550003</v>
      </c>
      <c r="J228" s="16" t="s">
        <v>22</v>
      </c>
      <c r="K228" s="14" t="s">
        <v>23</v>
      </c>
      <c r="L228" s="14"/>
      <c r="M228" s="17">
        <v>0</v>
      </c>
      <c r="N228" s="14" t="s">
        <v>20</v>
      </c>
    </row>
    <row r="229" spans="1:14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4">
      <c r="A230" t="s">
        <v>1</v>
      </c>
      <c r="F230" t="s">
        <v>2</v>
      </c>
      <c r="H230" t="s">
        <v>156</v>
      </c>
    </row>
    <row r="231" spans="1:14" ht="16.5" thickBot="1">
      <c r="A231" s="3" t="s">
        <v>4</v>
      </c>
      <c r="B231" s="3" t="s">
        <v>5</v>
      </c>
      <c r="C231" s="4" t="s">
        <v>152</v>
      </c>
      <c r="D231" s="4" t="s">
        <v>153</v>
      </c>
      <c r="E231" s="4" t="s">
        <v>6</v>
      </c>
      <c r="F231" s="4" t="s">
        <v>7</v>
      </c>
      <c r="G231" s="4" t="s">
        <v>8</v>
      </c>
      <c r="H231" s="4" t="s">
        <v>9</v>
      </c>
      <c r="I231" s="4" t="s">
        <v>10</v>
      </c>
      <c r="J231" s="4" t="s">
        <v>11</v>
      </c>
      <c r="K231" s="4" t="s">
        <v>12</v>
      </c>
      <c r="L231" s="4" t="s">
        <v>13</v>
      </c>
      <c r="M231" s="4" t="s">
        <v>14</v>
      </c>
      <c r="N231" s="4" t="s">
        <v>15</v>
      </c>
    </row>
    <row r="232" spans="1:14" ht="16.5" thickTop="1">
      <c r="A232" s="1">
        <v>2006</v>
      </c>
      <c r="B232" s="5">
        <v>1</v>
      </c>
      <c r="C232" s="6">
        <v>82</v>
      </c>
      <c r="D232" s="6">
        <v>69</v>
      </c>
      <c r="E232" s="6">
        <v>71</v>
      </c>
      <c r="F232" s="6">
        <v>102</v>
      </c>
      <c r="G232" s="6">
        <v>85</v>
      </c>
      <c r="H232" s="6">
        <v>44</v>
      </c>
      <c r="I232" s="6">
        <v>209</v>
      </c>
      <c r="J232" s="6">
        <v>0</v>
      </c>
      <c r="K232" s="6">
        <v>34</v>
      </c>
      <c r="L232" s="6">
        <v>33</v>
      </c>
      <c r="M232" s="6">
        <v>47</v>
      </c>
      <c r="N232" s="7">
        <v>44</v>
      </c>
    </row>
    <row r="233" spans="1:14" ht="15.75">
      <c r="A233" s="2"/>
      <c r="B233" s="5">
        <v>2</v>
      </c>
      <c r="C233" s="6">
        <v>76</v>
      </c>
      <c r="D233" s="6">
        <v>68</v>
      </c>
      <c r="E233" s="6">
        <v>69</v>
      </c>
      <c r="F233" s="6">
        <v>99</v>
      </c>
      <c r="G233" s="6">
        <v>94</v>
      </c>
      <c r="H233" s="6">
        <v>38</v>
      </c>
      <c r="I233" s="6">
        <v>208</v>
      </c>
      <c r="J233" s="6">
        <v>0</v>
      </c>
      <c r="K233" s="6">
        <v>34</v>
      </c>
      <c r="L233" s="6">
        <v>32</v>
      </c>
      <c r="M233" s="6">
        <v>48</v>
      </c>
      <c r="N233" s="7">
        <v>40</v>
      </c>
    </row>
    <row r="234" spans="1:14" ht="15.75">
      <c r="A234" s="2"/>
      <c r="B234" s="5">
        <v>3</v>
      </c>
      <c r="C234" s="6">
        <v>73</v>
      </c>
      <c r="D234" s="6">
        <v>66</v>
      </c>
      <c r="E234" s="6">
        <v>69</v>
      </c>
      <c r="F234" s="6">
        <v>90</v>
      </c>
      <c r="G234" s="6">
        <v>101</v>
      </c>
      <c r="H234" s="6">
        <v>37</v>
      </c>
      <c r="I234" s="6">
        <v>223</v>
      </c>
      <c r="J234" s="6">
        <v>0</v>
      </c>
      <c r="K234" s="6">
        <v>34</v>
      </c>
      <c r="L234" s="6">
        <v>30</v>
      </c>
      <c r="M234" s="6">
        <v>50</v>
      </c>
      <c r="N234" s="7">
        <v>45</v>
      </c>
    </row>
    <row r="235" spans="1:14" ht="15.75">
      <c r="A235" s="2"/>
      <c r="B235" s="5">
        <v>4</v>
      </c>
      <c r="C235" s="6">
        <v>71</v>
      </c>
      <c r="D235" s="6">
        <v>65</v>
      </c>
      <c r="E235" s="6">
        <v>72</v>
      </c>
      <c r="F235" s="6">
        <v>90</v>
      </c>
      <c r="G235" s="6">
        <v>92</v>
      </c>
      <c r="H235" s="6">
        <v>35</v>
      </c>
      <c r="I235" s="6">
        <v>237</v>
      </c>
      <c r="J235" s="6">
        <v>0</v>
      </c>
      <c r="K235" s="6">
        <v>34</v>
      </c>
      <c r="L235" s="6">
        <v>31</v>
      </c>
      <c r="M235" s="6">
        <v>52</v>
      </c>
      <c r="N235" s="7">
        <v>47</v>
      </c>
    </row>
    <row r="236" spans="1:14" ht="15.75">
      <c r="A236" s="2"/>
      <c r="B236" s="5">
        <v>5</v>
      </c>
      <c r="C236" s="6">
        <v>68</v>
      </c>
      <c r="D236" s="6">
        <v>66</v>
      </c>
      <c r="E236" s="6">
        <v>69</v>
      </c>
      <c r="F236" s="6">
        <v>89</v>
      </c>
      <c r="G236" s="6">
        <v>88</v>
      </c>
      <c r="H236" s="6">
        <v>29</v>
      </c>
      <c r="I236" s="6">
        <v>283</v>
      </c>
      <c r="J236" s="6">
        <v>0</v>
      </c>
      <c r="K236" s="6">
        <v>34</v>
      </c>
      <c r="L236" s="6">
        <v>34</v>
      </c>
      <c r="M236" s="6">
        <v>53</v>
      </c>
      <c r="N236" s="7">
        <v>52</v>
      </c>
    </row>
    <row r="237" spans="1:14" ht="15.75">
      <c r="A237" s="2"/>
      <c r="B237" s="5">
        <v>6</v>
      </c>
      <c r="C237" s="6">
        <v>70</v>
      </c>
      <c r="D237" s="6">
        <v>66</v>
      </c>
      <c r="E237" s="6">
        <v>70</v>
      </c>
      <c r="F237" s="6">
        <v>97</v>
      </c>
      <c r="G237" s="6">
        <v>88</v>
      </c>
      <c r="H237" s="6">
        <v>26</v>
      </c>
      <c r="I237" s="6">
        <v>289</v>
      </c>
      <c r="J237" s="6">
        <v>0</v>
      </c>
      <c r="K237" s="6">
        <v>34</v>
      </c>
      <c r="L237" s="6">
        <v>34</v>
      </c>
      <c r="M237" s="6">
        <v>53</v>
      </c>
      <c r="N237" s="7">
        <v>47</v>
      </c>
    </row>
    <row r="238" spans="1:14" ht="15.75">
      <c r="A238" s="2"/>
      <c r="B238" s="5">
        <v>7</v>
      </c>
      <c r="C238" s="6">
        <v>71</v>
      </c>
      <c r="D238" s="6">
        <v>67</v>
      </c>
      <c r="E238" s="6">
        <v>71</v>
      </c>
      <c r="F238" s="6">
        <v>107</v>
      </c>
      <c r="G238" s="6">
        <v>91</v>
      </c>
      <c r="H238" s="6">
        <v>24.7</v>
      </c>
      <c r="I238" s="6">
        <v>282</v>
      </c>
      <c r="J238" s="6">
        <v>0</v>
      </c>
      <c r="K238" s="6">
        <v>34</v>
      </c>
      <c r="L238" s="6">
        <v>34</v>
      </c>
      <c r="M238" s="6">
        <v>55</v>
      </c>
      <c r="N238" s="7">
        <v>44</v>
      </c>
    </row>
    <row r="239" spans="1:14" ht="15.75">
      <c r="A239" s="2"/>
      <c r="B239" s="5">
        <v>8</v>
      </c>
      <c r="C239" s="6">
        <v>70</v>
      </c>
      <c r="D239" s="6">
        <v>65</v>
      </c>
      <c r="E239" s="6">
        <v>71</v>
      </c>
      <c r="F239" s="6">
        <v>100</v>
      </c>
      <c r="G239" s="6">
        <v>78</v>
      </c>
      <c r="H239" s="6">
        <v>23.1</v>
      </c>
      <c r="I239" s="6">
        <v>278</v>
      </c>
      <c r="J239" s="6">
        <v>0</v>
      </c>
      <c r="K239" s="6">
        <v>34</v>
      </c>
      <c r="L239" s="6">
        <v>34</v>
      </c>
      <c r="M239" s="6">
        <v>54</v>
      </c>
      <c r="N239" s="7">
        <v>52</v>
      </c>
    </row>
    <row r="240" spans="1:14" ht="15.75">
      <c r="A240" s="2"/>
      <c r="B240" s="5">
        <v>9</v>
      </c>
      <c r="C240" s="6">
        <v>61</v>
      </c>
      <c r="D240" s="6">
        <v>68</v>
      </c>
      <c r="E240" s="6">
        <v>71</v>
      </c>
      <c r="F240" s="6">
        <v>97</v>
      </c>
      <c r="G240" s="6">
        <v>80</v>
      </c>
      <c r="H240" s="6">
        <v>22</v>
      </c>
      <c r="I240" s="6">
        <v>286</v>
      </c>
      <c r="J240" s="6">
        <v>0</v>
      </c>
      <c r="K240" s="6">
        <v>48</v>
      </c>
      <c r="L240" s="6">
        <v>37</v>
      </c>
      <c r="M240" s="6">
        <v>52</v>
      </c>
      <c r="N240" s="7">
        <v>59</v>
      </c>
    </row>
    <row r="241" spans="1:14" ht="15.75">
      <c r="A241" s="2"/>
      <c r="B241" s="5">
        <v>10</v>
      </c>
      <c r="C241" s="6">
        <v>69</v>
      </c>
      <c r="D241" s="6">
        <v>53</v>
      </c>
      <c r="E241" s="6">
        <v>72</v>
      </c>
      <c r="F241" s="6">
        <v>95</v>
      </c>
      <c r="G241" s="6">
        <v>80</v>
      </c>
      <c r="H241" s="6">
        <v>21.1</v>
      </c>
      <c r="I241" s="6">
        <v>311</v>
      </c>
      <c r="J241" s="6">
        <v>0</v>
      </c>
      <c r="K241" s="6">
        <v>50</v>
      </c>
      <c r="L241" s="6">
        <v>43</v>
      </c>
      <c r="M241" s="6">
        <v>51</v>
      </c>
      <c r="N241" s="7">
        <v>62</v>
      </c>
    </row>
    <row r="242" spans="1:14" ht="15.75">
      <c r="A242" s="2"/>
      <c r="B242" s="5">
        <v>11</v>
      </c>
      <c r="C242" s="6">
        <v>73</v>
      </c>
      <c r="D242" s="6">
        <v>49</v>
      </c>
      <c r="E242" s="6">
        <v>69</v>
      </c>
      <c r="F242" s="6">
        <v>90</v>
      </c>
      <c r="G242" s="6">
        <v>80</v>
      </c>
      <c r="H242" s="6">
        <v>22.7</v>
      </c>
      <c r="I242" s="6">
        <v>329</v>
      </c>
      <c r="J242" s="6">
        <v>0</v>
      </c>
      <c r="K242" s="6">
        <v>45</v>
      </c>
      <c r="L242" s="6">
        <v>44</v>
      </c>
      <c r="M242" s="6">
        <v>52</v>
      </c>
      <c r="N242" s="7">
        <v>68</v>
      </c>
    </row>
    <row r="243" spans="1:14" ht="15.75">
      <c r="A243" s="2"/>
      <c r="B243" s="5">
        <v>12</v>
      </c>
      <c r="C243" s="6">
        <v>71</v>
      </c>
      <c r="D243" s="6">
        <v>61</v>
      </c>
      <c r="E243" s="6">
        <v>69</v>
      </c>
      <c r="F243" s="6">
        <v>90</v>
      </c>
      <c r="G243" s="6">
        <v>80</v>
      </c>
      <c r="H243" s="6">
        <v>24.8</v>
      </c>
      <c r="I243" s="6">
        <v>341</v>
      </c>
      <c r="J243" s="6">
        <v>0</v>
      </c>
      <c r="K243" s="6">
        <v>42</v>
      </c>
      <c r="L243" s="6">
        <v>44</v>
      </c>
      <c r="M243" s="6">
        <v>55</v>
      </c>
      <c r="N243" s="7">
        <v>75</v>
      </c>
    </row>
    <row r="244" spans="1:14" ht="15.75">
      <c r="A244" s="2"/>
      <c r="B244" s="5">
        <v>13</v>
      </c>
      <c r="C244" s="6">
        <v>69</v>
      </c>
      <c r="D244" s="6">
        <v>83</v>
      </c>
      <c r="E244" s="6">
        <v>69</v>
      </c>
      <c r="F244" s="6">
        <v>89</v>
      </c>
      <c r="G244" s="6">
        <v>80</v>
      </c>
      <c r="H244" s="6">
        <v>24</v>
      </c>
      <c r="I244" s="6">
        <v>293</v>
      </c>
      <c r="J244" s="6">
        <v>0</v>
      </c>
      <c r="K244" s="6">
        <v>40</v>
      </c>
      <c r="L244" s="6">
        <v>44</v>
      </c>
      <c r="M244" s="6">
        <v>55</v>
      </c>
      <c r="N244" s="7">
        <v>65</v>
      </c>
    </row>
    <row r="245" spans="1:14" ht="15.75">
      <c r="A245" s="2"/>
      <c r="B245" s="5">
        <v>14</v>
      </c>
      <c r="C245" s="6">
        <v>71</v>
      </c>
      <c r="D245" s="6">
        <v>75</v>
      </c>
      <c r="E245" s="6">
        <v>69</v>
      </c>
      <c r="F245" s="6">
        <v>86</v>
      </c>
      <c r="G245" s="6">
        <v>80</v>
      </c>
      <c r="H245" s="6">
        <v>28</v>
      </c>
      <c r="I245" s="6">
        <v>160</v>
      </c>
      <c r="J245" s="6">
        <v>0</v>
      </c>
      <c r="K245" s="6">
        <v>36</v>
      </c>
      <c r="L245" s="6">
        <v>46</v>
      </c>
      <c r="M245" s="6">
        <v>55</v>
      </c>
      <c r="N245" s="7">
        <v>59</v>
      </c>
    </row>
    <row r="246" spans="1:14" ht="15.75">
      <c r="A246" s="2"/>
      <c r="B246" s="5">
        <v>15</v>
      </c>
      <c r="C246" s="6">
        <v>70</v>
      </c>
      <c r="D246" s="6">
        <v>63</v>
      </c>
      <c r="E246" s="6">
        <v>69</v>
      </c>
      <c r="F246" s="6">
        <v>84</v>
      </c>
      <c r="G246" s="6">
        <v>80</v>
      </c>
      <c r="H246" s="6">
        <v>40</v>
      </c>
      <c r="I246" s="6">
        <v>94</v>
      </c>
      <c r="J246" s="6">
        <v>0</v>
      </c>
      <c r="K246" s="6">
        <v>35</v>
      </c>
      <c r="L246" s="6">
        <v>43</v>
      </c>
      <c r="M246" s="6">
        <v>54</v>
      </c>
      <c r="N246" s="7">
        <v>59</v>
      </c>
    </row>
    <row r="247" spans="1:14" ht="15.75">
      <c r="A247" s="2"/>
      <c r="B247" s="5">
        <v>16</v>
      </c>
      <c r="C247" s="6">
        <v>66</v>
      </c>
      <c r="D247" s="6">
        <v>49</v>
      </c>
      <c r="E247" s="6">
        <v>68</v>
      </c>
      <c r="F247" s="6">
        <v>83</v>
      </c>
      <c r="G247" s="6">
        <v>80</v>
      </c>
      <c r="H247" s="6">
        <v>44</v>
      </c>
      <c r="I247" s="6">
        <v>85</v>
      </c>
      <c r="J247" s="6">
        <v>0</v>
      </c>
      <c r="K247" s="6">
        <v>31</v>
      </c>
      <c r="L247" s="6">
        <v>43</v>
      </c>
      <c r="M247" s="6">
        <v>57</v>
      </c>
      <c r="N247" s="7">
        <v>56</v>
      </c>
    </row>
    <row r="248" spans="1:14" ht="15.75">
      <c r="A248" s="2"/>
      <c r="B248" s="5">
        <v>17</v>
      </c>
      <c r="C248" s="6">
        <v>67</v>
      </c>
      <c r="D248" s="6">
        <v>48</v>
      </c>
      <c r="E248" s="6">
        <v>68</v>
      </c>
      <c r="F248" s="6">
        <v>83</v>
      </c>
      <c r="G248" s="6">
        <v>80</v>
      </c>
      <c r="H248" s="6">
        <v>44</v>
      </c>
      <c r="I248" s="6">
        <v>81</v>
      </c>
      <c r="J248" s="6">
        <v>22.88</v>
      </c>
      <c r="K248" s="6">
        <v>28</v>
      </c>
      <c r="L248" s="6">
        <v>42</v>
      </c>
      <c r="M248" s="6">
        <v>57</v>
      </c>
      <c r="N248" s="7">
        <v>54</v>
      </c>
    </row>
    <row r="249" spans="1:14" ht="15.75">
      <c r="A249" s="2"/>
      <c r="B249" s="5">
        <v>18</v>
      </c>
      <c r="C249" s="6">
        <v>71</v>
      </c>
      <c r="D249" s="6">
        <v>49</v>
      </c>
      <c r="E249" s="6">
        <v>74</v>
      </c>
      <c r="F249" s="6">
        <v>78</v>
      </c>
      <c r="G249" s="6">
        <v>80</v>
      </c>
      <c r="H249" s="6">
        <v>95</v>
      </c>
      <c r="I249" s="6">
        <v>76</v>
      </c>
      <c r="J249" s="6">
        <v>117.23</v>
      </c>
      <c r="K249" s="6">
        <v>28</v>
      </c>
      <c r="L249" s="6">
        <v>44</v>
      </c>
      <c r="M249" s="6">
        <v>57</v>
      </c>
      <c r="N249" s="7">
        <v>47</v>
      </c>
    </row>
    <row r="250" spans="1:14" ht="15.75">
      <c r="A250" s="2"/>
      <c r="B250" s="5">
        <v>19</v>
      </c>
      <c r="C250" s="6">
        <v>70</v>
      </c>
      <c r="D250" s="6">
        <v>54</v>
      </c>
      <c r="E250" s="6">
        <v>77</v>
      </c>
      <c r="F250" s="6">
        <v>77</v>
      </c>
      <c r="G250" s="6">
        <v>80</v>
      </c>
      <c r="H250" s="6">
        <v>138.72</v>
      </c>
      <c r="I250" s="6">
        <v>75</v>
      </c>
      <c r="J250" s="6">
        <v>101.93</v>
      </c>
      <c r="K250" s="6">
        <v>28</v>
      </c>
      <c r="L250" s="6">
        <v>45</v>
      </c>
      <c r="M250" s="6">
        <v>57</v>
      </c>
      <c r="N250" s="7">
        <v>67</v>
      </c>
    </row>
    <row r="251" spans="1:14" ht="15.75">
      <c r="A251" s="2"/>
      <c r="B251" s="5">
        <v>20</v>
      </c>
      <c r="C251" s="6">
        <v>67</v>
      </c>
      <c r="D251" s="6">
        <v>57</v>
      </c>
      <c r="E251" s="6">
        <v>79</v>
      </c>
      <c r="F251" s="6">
        <v>78</v>
      </c>
      <c r="G251" s="6">
        <v>80</v>
      </c>
      <c r="H251" s="6">
        <v>310.08</v>
      </c>
      <c r="I251" s="6">
        <v>45</v>
      </c>
      <c r="J251" s="6">
        <v>265.27999999999997</v>
      </c>
      <c r="K251" s="6">
        <v>31</v>
      </c>
      <c r="L251" s="6">
        <v>48</v>
      </c>
      <c r="M251" s="6">
        <v>58</v>
      </c>
      <c r="N251" s="7">
        <v>74</v>
      </c>
    </row>
    <row r="252" spans="1:14" ht="15.75">
      <c r="A252" s="2"/>
      <c r="B252" s="5">
        <v>21</v>
      </c>
      <c r="C252" s="6">
        <v>68</v>
      </c>
      <c r="D252" s="6">
        <v>62</v>
      </c>
      <c r="E252" s="6">
        <v>101</v>
      </c>
      <c r="F252" s="6">
        <v>79</v>
      </c>
      <c r="G252" s="6">
        <v>80</v>
      </c>
      <c r="H252" s="6">
        <v>149.21</v>
      </c>
      <c r="I252" s="6">
        <v>25</v>
      </c>
      <c r="J252" s="6">
        <v>53</v>
      </c>
      <c r="K252" s="6">
        <v>42</v>
      </c>
      <c r="L252" s="6">
        <v>45</v>
      </c>
      <c r="M252" s="6">
        <v>58</v>
      </c>
      <c r="N252" s="7">
        <v>69</v>
      </c>
    </row>
    <row r="253" spans="1:14" ht="15.75">
      <c r="A253" s="2"/>
      <c r="B253" s="5">
        <v>22</v>
      </c>
      <c r="C253" s="6">
        <v>64</v>
      </c>
      <c r="D253" s="6">
        <v>71</v>
      </c>
      <c r="E253" s="6">
        <v>82</v>
      </c>
      <c r="F253" s="6">
        <v>78</v>
      </c>
      <c r="G253" s="6">
        <v>80</v>
      </c>
      <c r="H253" s="6">
        <v>152</v>
      </c>
      <c r="I253" s="6">
        <v>56</v>
      </c>
      <c r="J253" s="6">
        <v>53</v>
      </c>
      <c r="K253" s="6">
        <v>37</v>
      </c>
      <c r="L253" s="6">
        <v>44</v>
      </c>
      <c r="M253" s="6">
        <v>59</v>
      </c>
      <c r="N253" s="7">
        <v>64</v>
      </c>
    </row>
    <row r="254" spans="1:14" ht="15.75">
      <c r="A254" s="2"/>
      <c r="B254" s="5">
        <v>23</v>
      </c>
      <c r="C254" s="6">
        <v>67</v>
      </c>
      <c r="D254" s="6">
        <v>93</v>
      </c>
      <c r="E254" s="6">
        <v>81</v>
      </c>
      <c r="F254" s="6">
        <v>77</v>
      </c>
      <c r="G254" s="6">
        <v>80</v>
      </c>
      <c r="H254" s="6">
        <v>93</v>
      </c>
      <c r="I254" s="6">
        <v>53</v>
      </c>
      <c r="J254" s="6">
        <v>42</v>
      </c>
      <c r="K254" s="6">
        <v>35</v>
      </c>
      <c r="L254" s="6">
        <v>45</v>
      </c>
      <c r="M254" s="6">
        <v>59</v>
      </c>
      <c r="N254" s="7">
        <v>59</v>
      </c>
    </row>
    <row r="255" spans="1:14" ht="15.75">
      <c r="A255" s="2"/>
      <c r="B255" s="5">
        <v>24</v>
      </c>
      <c r="C255" s="6">
        <v>68</v>
      </c>
      <c r="D255" s="6">
        <v>82</v>
      </c>
      <c r="E255" s="6">
        <v>81</v>
      </c>
      <c r="F255" s="6">
        <v>79</v>
      </c>
      <c r="G255" s="6">
        <v>80</v>
      </c>
      <c r="H255" s="6">
        <v>84</v>
      </c>
      <c r="I255" s="6">
        <v>57</v>
      </c>
      <c r="J255" s="6">
        <v>34</v>
      </c>
      <c r="K255" s="6">
        <v>34</v>
      </c>
      <c r="L255" s="6">
        <v>47</v>
      </c>
      <c r="M255" s="6">
        <v>58</v>
      </c>
      <c r="N255" s="7">
        <v>60</v>
      </c>
    </row>
    <row r="256" spans="1:14" ht="15.75">
      <c r="A256" s="2"/>
      <c r="B256" s="5">
        <v>25</v>
      </c>
      <c r="C256" s="6">
        <v>69</v>
      </c>
      <c r="D256" s="6">
        <v>73</v>
      </c>
      <c r="E256" s="6">
        <v>84</v>
      </c>
      <c r="F256" s="6">
        <v>83</v>
      </c>
      <c r="G256" s="6">
        <v>80</v>
      </c>
      <c r="H256" s="6">
        <v>75</v>
      </c>
      <c r="I256" s="6">
        <v>63</v>
      </c>
      <c r="J256" s="6">
        <v>31</v>
      </c>
      <c r="K256" s="6">
        <v>33</v>
      </c>
      <c r="L256" s="6">
        <v>48</v>
      </c>
      <c r="M256" s="6">
        <v>57</v>
      </c>
      <c r="N256" s="7">
        <v>49</v>
      </c>
    </row>
    <row r="257" spans="1:14" ht="15.75">
      <c r="A257" s="2"/>
      <c r="B257" s="5">
        <v>26</v>
      </c>
      <c r="C257" s="6">
        <v>71</v>
      </c>
      <c r="D257" s="6">
        <v>75</v>
      </c>
      <c r="E257" s="6">
        <v>93</v>
      </c>
      <c r="F257" s="6">
        <v>83</v>
      </c>
      <c r="G257" s="6">
        <v>80</v>
      </c>
      <c r="H257" s="6">
        <v>80</v>
      </c>
      <c r="I257" s="6">
        <v>62</v>
      </c>
      <c r="J257" s="6">
        <v>34</v>
      </c>
      <c r="K257" s="6">
        <v>32</v>
      </c>
      <c r="L257" s="6">
        <v>50</v>
      </c>
      <c r="M257" s="6">
        <v>57</v>
      </c>
      <c r="N257" s="7">
        <v>59</v>
      </c>
    </row>
    <row r="258" spans="1:14" ht="15.75">
      <c r="A258" s="2"/>
      <c r="B258" s="5">
        <v>27</v>
      </c>
      <c r="C258" s="6">
        <v>71</v>
      </c>
      <c r="D258" s="6">
        <v>76</v>
      </c>
      <c r="E258" s="6">
        <v>95</v>
      </c>
      <c r="F258" s="6">
        <v>84</v>
      </c>
      <c r="G258" s="6">
        <v>80</v>
      </c>
      <c r="H258" s="6">
        <v>116</v>
      </c>
      <c r="I258" s="6">
        <v>60</v>
      </c>
      <c r="J258" s="6">
        <v>42</v>
      </c>
      <c r="K258" s="6">
        <v>30</v>
      </c>
      <c r="L258" s="6">
        <v>48</v>
      </c>
      <c r="M258" s="6">
        <v>59</v>
      </c>
      <c r="N258" s="7">
        <v>60</v>
      </c>
    </row>
    <row r="259" spans="1:14" ht="15.75">
      <c r="A259" s="2"/>
      <c r="B259" s="5">
        <v>28</v>
      </c>
      <c r="C259" s="6">
        <v>68</v>
      </c>
      <c r="D259" s="6">
        <v>74</v>
      </c>
      <c r="E259" s="6">
        <v>95</v>
      </c>
      <c r="F259" s="6">
        <v>93</v>
      </c>
      <c r="G259" s="6">
        <v>82</v>
      </c>
      <c r="H259" s="6">
        <v>172</v>
      </c>
      <c r="I259" s="6">
        <v>57</v>
      </c>
      <c r="J259" s="6">
        <v>46</v>
      </c>
      <c r="K259" s="6">
        <v>31</v>
      </c>
      <c r="L259" s="6">
        <v>48</v>
      </c>
      <c r="M259" s="6">
        <v>54</v>
      </c>
      <c r="N259" s="7">
        <v>62</v>
      </c>
    </row>
    <row r="260" spans="1:14" ht="15.75">
      <c r="A260" s="2"/>
      <c r="B260" s="5">
        <v>29</v>
      </c>
      <c r="C260" s="6">
        <v>66</v>
      </c>
      <c r="D260" s="6"/>
      <c r="E260" s="6">
        <v>95</v>
      </c>
      <c r="F260" s="6">
        <v>91</v>
      </c>
      <c r="G260" s="6">
        <v>82</v>
      </c>
      <c r="H260" s="6">
        <v>200</v>
      </c>
      <c r="I260" s="6">
        <v>52</v>
      </c>
      <c r="J260" s="6">
        <v>45</v>
      </c>
      <c r="K260" s="6">
        <v>31</v>
      </c>
      <c r="L260" s="6">
        <v>49</v>
      </c>
      <c r="M260" s="6">
        <v>48</v>
      </c>
      <c r="N260" s="7">
        <v>75</v>
      </c>
    </row>
    <row r="261" spans="1:14" ht="15.75">
      <c r="A261" s="2"/>
      <c r="B261" s="5">
        <v>30</v>
      </c>
      <c r="C261" s="6">
        <v>67</v>
      </c>
      <c r="D261" s="6"/>
      <c r="E261" s="6">
        <v>95</v>
      </c>
      <c r="F261" s="6">
        <v>87</v>
      </c>
      <c r="G261" s="6">
        <v>82</v>
      </c>
      <c r="H261" s="6">
        <v>231.87</v>
      </c>
      <c r="I261" s="6">
        <v>15</v>
      </c>
      <c r="J261" s="6">
        <v>44</v>
      </c>
      <c r="K261" s="6">
        <v>31</v>
      </c>
      <c r="L261" s="6">
        <v>47</v>
      </c>
      <c r="M261" s="6">
        <v>44</v>
      </c>
      <c r="N261" s="7">
        <v>82</v>
      </c>
    </row>
    <row r="262" spans="1:14" ht="15.75">
      <c r="A262" s="2"/>
      <c r="B262" s="5">
        <v>31</v>
      </c>
      <c r="C262" s="7">
        <v>68</v>
      </c>
      <c r="D262" s="8" t="s">
        <v>16</v>
      </c>
      <c r="E262" s="7">
        <v>106</v>
      </c>
      <c r="F262" s="8" t="s">
        <v>16</v>
      </c>
      <c r="G262" s="7">
        <v>85</v>
      </c>
      <c r="H262" s="8" t="s">
        <v>16</v>
      </c>
      <c r="I262" s="6">
        <v>0</v>
      </c>
      <c r="J262" s="7">
        <v>39</v>
      </c>
      <c r="K262" s="9" t="s">
        <v>16</v>
      </c>
      <c r="L262" s="10">
        <v>47</v>
      </c>
      <c r="M262" s="9" t="s">
        <v>16</v>
      </c>
      <c r="N262" s="5">
        <v>82.3</v>
      </c>
    </row>
    <row r="263" spans="1:14" ht="15.75">
      <c r="A263" s="2" t="s">
        <v>17</v>
      </c>
      <c r="B263" s="2"/>
      <c r="C263" s="11">
        <f t="shared" ref="C263:N263" si="10">SUM(C232:C262)</f>
        <v>2153</v>
      </c>
      <c r="D263" s="11">
        <f t="shared" si="10"/>
        <v>1847</v>
      </c>
      <c r="E263" s="11">
        <f t="shared" si="10"/>
        <v>2424</v>
      </c>
      <c r="F263" s="11">
        <f t="shared" si="10"/>
        <v>2638</v>
      </c>
      <c r="G263" s="11">
        <f t="shared" si="10"/>
        <v>2568</v>
      </c>
      <c r="H263" s="11">
        <f t="shared" si="10"/>
        <v>2424.2799999999997</v>
      </c>
      <c r="I263" s="11">
        <f t="shared" si="10"/>
        <v>4685</v>
      </c>
      <c r="J263" s="11">
        <f t="shared" si="10"/>
        <v>970.31999999999994</v>
      </c>
      <c r="K263" s="11">
        <f t="shared" si="10"/>
        <v>1050</v>
      </c>
      <c r="L263" s="11">
        <f t="shared" si="10"/>
        <v>1303</v>
      </c>
      <c r="M263" s="11">
        <f t="shared" si="10"/>
        <v>1625</v>
      </c>
      <c r="N263" s="11">
        <f t="shared" si="10"/>
        <v>1837.3</v>
      </c>
    </row>
    <row r="264" spans="1:14" ht="15.75">
      <c r="A264" s="2" t="s">
        <v>18</v>
      </c>
      <c r="B264" s="2"/>
      <c r="C264" s="12">
        <f t="shared" ref="C264:N264" si="11">C263*1.9835</f>
        <v>4270.4755000000005</v>
      </c>
      <c r="D264" s="12">
        <f t="shared" si="11"/>
        <v>3663.5245</v>
      </c>
      <c r="E264" s="12">
        <f t="shared" si="11"/>
        <v>4808.0039999999999</v>
      </c>
      <c r="F264" s="12">
        <f t="shared" si="11"/>
        <v>5232.473</v>
      </c>
      <c r="G264" s="12">
        <f t="shared" si="11"/>
        <v>5093.6279999999997</v>
      </c>
      <c r="H264" s="12">
        <f t="shared" si="11"/>
        <v>4808.5593799999997</v>
      </c>
      <c r="I264" s="12">
        <f t="shared" si="11"/>
        <v>9292.6975000000002</v>
      </c>
      <c r="J264" s="12">
        <f t="shared" si="11"/>
        <v>1924.6297199999999</v>
      </c>
      <c r="K264" s="12">
        <f t="shared" si="11"/>
        <v>2082.6750000000002</v>
      </c>
      <c r="L264" s="12">
        <f t="shared" si="11"/>
        <v>2584.5005000000001</v>
      </c>
      <c r="M264" s="12">
        <f t="shared" si="11"/>
        <v>3223.1875</v>
      </c>
      <c r="N264" s="12">
        <f t="shared" si="11"/>
        <v>3644.2845499999999</v>
      </c>
    </row>
    <row r="265" spans="1:14" ht="15.75">
      <c r="A265" s="2"/>
      <c r="B265" s="2"/>
      <c r="E265" s="11"/>
      <c r="F265" s="11"/>
      <c r="G265" s="11"/>
      <c r="H265" s="11"/>
      <c r="I265" s="11"/>
      <c r="J265" s="11"/>
      <c r="K265" s="11" t="s">
        <v>19</v>
      </c>
      <c r="L265" s="11"/>
      <c r="M265" s="13">
        <f>COUNTA(C232:N262)-5</f>
        <v>365</v>
      </c>
      <c r="N265" s="11" t="s">
        <v>20</v>
      </c>
    </row>
    <row r="266" spans="1:14" ht="16.5" thickBot="1">
      <c r="A266" s="14">
        <v>2006</v>
      </c>
      <c r="B266" s="14" t="s">
        <v>21</v>
      </c>
      <c r="C266" s="25"/>
      <c r="D266" s="25"/>
      <c r="E266" s="14"/>
      <c r="F266" s="15">
        <f>SUM(C263:N263)</f>
        <v>25524.899999999998</v>
      </c>
      <c r="G266" s="16" t="s">
        <v>17</v>
      </c>
      <c r="H266" s="16"/>
      <c r="I266" s="15">
        <f>F266*1.9835</f>
        <v>50628.639149999995</v>
      </c>
      <c r="J266" s="16" t="s">
        <v>22</v>
      </c>
      <c r="K266" s="14" t="s">
        <v>23</v>
      </c>
      <c r="L266" s="14"/>
      <c r="M266" s="17">
        <v>0</v>
      </c>
      <c r="N266" s="14" t="s">
        <v>20</v>
      </c>
    </row>
    <row r="267" spans="1:14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4">
      <c r="A268" t="s">
        <v>1</v>
      </c>
      <c r="F268" t="s">
        <v>2</v>
      </c>
      <c r="H268" t="s">
        <v>156</v>
      </c>
    </row>
    <row r="269" spans="1:14" ht="16.5" thickBot="1">
      <c r="A269" s="3" t="s">
        <v>4</v>
      </c>
      <c r="B269" s="3" t="s">
        <v>5</v>
      </c>
      <c r="C269" s="4" t="s">
        <v>152</v>
      </c>
      <c r="D269" s="4" t="s">
        <v>153</v>
      </c>
      <c r="E269" s="4" t="s">
        <v>6</v>
      </c>
      <c r="F269" s="4" t="s">
        <v>7</v>
      </c>
      <c r="G269" s="4" t="s">
        <v>8</v>
      </c>
      <c r="H269" s="4" t="s">
        <v>9</v>
      </c>
      <c r="I269" s="4" t="s">
        <v>10</v>
      </c>
      <c r="J269" s="4" t="s">
        <v>11</v>
      </c>
      <c r="K269" s="4" t="s">
        <v>12</v>
      </c>
      <c r="L269" s="4" t="s">
        <v>13</v>
      </c>
      <c r="M269" s="4" t="s">
        <v>14</v>
      </c>
      <c r="N269" s="4" t="s">
        <v>15</v>
      </c>
    </row>
    <row r="270" spans="1:14" ht="18" thickTop="1">
      <c r="A270" s="1">
        <v>2007</v>
      </c>
      <c r="B270" s="5">
        <v>1</v>
      </c>
      <c r="C270" s="28">
        <v>60</v>
      </c>
      <c r="D270" s="6">
        <v>49</v>
      </c>
      <c r="E270" s="6">
        <v>113</v>
      </c>
      <c r="F270" s="6">
        <v>103</v>
      </c>
      <c r="G270" s="6">
        <v>100</v>
      </c>
      <c r="H270" s="6">
        <v>39</v>
      </c>
      <c r="I270" s="6">
        <v>214.37</v>
      </c>
      <c r="J270" s="6">
        <v>264.04000000000002</v>
      </c>
      <c r="K270" s="6">
        <v>109</v>
      </c>
      <c r="L270" s="6">
        <v>70.91</v>
      </c>
      <c r="M270" s="6"/>
      <c r="N270" s="7"/>
    </row>
    <row r="271" spans="1:14" ht="17.25">
      <c r="A271" s="2"/>
      <c r="B271" s="5">
        <v>2</v>
      </c>
      <c r="C271" s="29">
        <v>70</v>
      </c>
      <c r="D271" s="6">
        <v>53</v>
      </c>
      <c r="E271" s="6">
        <v>99</v>
      </c>
      <c r="F271" s="6">
        <v>98</v>
      </c>
      <c r="G271" s="6">
        <v>93</v>
      </c>
      <c r="H271" s="6">
        <v>37</v>
      </c>
      <c r="I271" s="6">
        <v>223.41</v>
      </c>
      <c r="J271" s="6">
        <v>252.69</v>
      </c>
      <c r="K271" s="6">
        <v>98</v>
      </c>
      <c r="L271" s="6">
        <v>76.06</v>
      </c>
      <c r="M271" s="6"/>
      <c r="N271" s="7"/>
    </row>
    <row r="272" spans="1:14" ht="17.25">
      <c r="A272" s="2"/>
      <c r="B272" s="5">
        <v>3</v>
      </c>
      <c r="C272" s="29">
        <v>80</v>
      </c>
      <c r="D272" s="6">
        <v>51</v>
      </c>
      <c r="E272" s="6">
        <v>97</v>
      </c>
      <c r="F272" s="6">
        <v>90</v>
      </c>
      <c r="G272" s="6">
        <v>99</v>
      </c>
      <c r="H272" s="6">
        <v>39</v>
      </c>
      <c r="I272" s="6">
        <v>219.5</v>
      </c>
      <c r="J272" s="6">
        <v>234.47</v>
      </c>
      <c r="K272" s="6">
        <v>90</v>
      </c>
      <c r="L272" s="6">
        <v>30.2</v>
      </c>
      <c r="M272" s="6"/>
      <c r="N272" s="7"/>
    </row>
    <row r="273" spans="1:14" ht="17.25">
      <c r="A273" s="2"/>
      <c r="B273" s="5">
        <v>4</v>
      </c>
      <c r="C273" s="29">
        <v>90</v>
      </c>
      <c r="D273" s="6">
        <v>53</v>
      </c>
      <c r="E273" s="6">
        <v>96</v>
      </c>
      <c r="F273" s="6">
        <v>87</v>
      </c>
      <c r="G273" s="6">
        <v>160</v>
      </c>
      <c r="H273" s="6">
        <v>49</v>
      </c>
      <c r="I273" s="6">
        <v>227.82</v>
      </c>
      <c r="J273" s="6">
        <v>175.71</v>
      </c>
      <c r="K273" s="6">
        <v>83</v>
      </c>
      <c r="L273" s="6">
        <v>24.5</v>
      </c>
      <c r="M273" s="6"/>
      <c r="N273" s="7"/>
    </row>
    <row r="274" spans="1:14" ht="17.25">
      <c r="A274" s="2"/>
      <c r="B274" s="5">
        <v>5</v>
      </c>
      <c r="C274" s="29">
        <v>68</v>
      </c>
      <c r="D274" s="6">
        <v>55</v>
      </c>
      <c r="E274" s="6">
        <v>92</v>
      </c>
      <c r="F274" s="6">
        <v>90</v>
      </c>
      <c r="G274" s="6">
        <v>279</v>
      </c>
      <c r="H274" s="6">
        <v>49</v>
      </c>
      <c r="I274" s="6">
        <v>250.59</v>
      </c>
      <c r="J274" s="6">
        <v>180</v>
      </c>
      <c r="K274" s="6">
        <v>78</v>
      </c>
      <c r="L274" s="6"/>
      <c r="M274" s="6"/>
      <c r="N274" s="7"/>
    </row>
    <row r="275" spans="1:14" ht="17.25">
      <c r="A275" s="2"/>
      <c r="B275" s="5">
        <v>6</v>
      </c>
      <c r="C275" s="29">
        <v>73</v>
      </c>
      <c r="D275" s="6">
        <v>58</v>
      </c>
      <c r="E275" s="6">
        <v>89</v>
      </c>
      <c r="F275" s="6">
        <v>89</v>
      </c>
      <c r="G275" s="6">
        <v>248</v>
      </c>
      <c r="H275" s="6">
        <v>51</v>
      </c>
      <c r="I275" s="6">
        <v>256.85000000000002</v>
      </c>
      <c r="J275" s="6">
        <v>193</v>
      </c>
      <c r="K275" s="6">
        <v>79</v>
      </c>
      <c r="L275" s="6"/>
      <c r="M275" s="6"/>
      <c r="N275" s="7"/>
    </row>
    <row r="276" spans="1:14" ht="17.25">
      <c r="A276" s="2"/>
      <c r="B276" s="5">
        <v>7</v>
      </c>
      <c r="C276" s="29">
        <v>105</v>
      </c>
      <c r="D276" s="6">
        <v>58</v>
      </c>
      <c r="E276" s="6">
        <v>87</v>
      </c>
      <c r="F276" s="6">
        <v>88</v>
      </c>
      <c r="G276" s="6">
        <v>340</v>
      </c>
      <c r="H276" s="6">
        <v>50</v>
      </c>
      <c r="I276" s="6">
        <v>248.16</v>
      </c>
      <c r="J276" s="6">
        <v>189</v>
      </c>
      <c r="K276" s="6">
        <v>89</v>
      </c>
      <c r="L276" s="6"/>
      <c r="M276" s="6"/>
      <c r="N276" s="7"/>
    </row>
    <row r="277" spans="1:14" ht="17.25">
      <c r="A277" s="2"/>
      <c r="B277" s="5">
        <v>8</v>
      </c>
      <c r="C277" s="29">
        <v>73</v>
      </c>
      <c r="D277" s="6">
        <v>60</v>
      </c>
      <c r="E277" s="6">
        <v>88</v>
      </c>
      <c r="F277" s="6">
        <v>88</v>
      </c>
      <c r="G277" s="6">
        <v>361</v>
      </c>
      <c r="H277" s="6">
        <v>51</v>
      </c>
      <c r="I277" s="6">
        <v>238.42</v>
      </c>
      <c r="J277" s="6">
        <v>186</v>
      </c>
      <c r="K277" s="6">
        <v>86</v>
      </c>
      <c r="L277" s="6"/>
      <c r="M277" s="6"/>
      <c r="N277" s="7"/>
    </row>
    <row r="278" spans="1:14" ht="17.25">
      <c r="A278" s="2"/>
      <c r="B278" s="5">
        <v>9</v>
      </c>
      <c r="C278" s="29">
        <v>68</v>
      </c>
      <c r="D278" s="6">
        <v>60</v>
      </c>
      <c r="E278" s="6">
        <v>85</v>
      </c>
      <c r="F278" s="6">
        <v>89</v>
      </c>
      <c r="G278" s="6">
        <v>282</v>
      </c>
      <c r="H278" s="6">
        <v>52</v>
      </c>
      <c r="I278" s="6">
        <v>240.61</v>
      </c>
      <c r="J278" s="6">
        <v>184.23</v>
      </c>
      <c r="K278" s="6">
        <v>82</v>
      </c>
      <c r="L278" s="6"/>
      <c r="M278" s="6"/>
      <c r="N278" s="7"/>
    </row>
    <row r="279" spans="1:14" ht="17.25">
      <c r="A279" s="2"/>
      <c r="B279" s="5">
        <v>10</v>
      </c>
      <c r="C279" s="29">
        <v>67</v>
      </c>
      <c r="D279" s="6">
        <v>62</v>
      </c>
      <c r="E279" s="6">
        <v>84</v>
      </c>
      <c r="F279" s="6">
        <v>95</v>
      </c>
      <c r="G279" s="6">
        <v>167</v>
      </c>
      <c r="H279" s="6">
        <v>72</v>
      </c>
      <c r="I279" s="6">
        <v>250.59</v>
      </c>
      <c r="J279" s="6">
        <v>175.11</v>
      </c>
      <c r="K279" s="6">
        <v>85</v>
      </c>
      <c r="L279" s="6"/>
      <c r="M279" s="6"/>
      <c r="N279" s="7"/>
    </row>
    <row r="280" spans="1:14" ht="17.25">
      <c r="A280" s="2"/>
      <c r="B280" s="5">
        <v>11</v>
      </c>
      <c r="C280" s="29">
        <v>39</v>
      </c>
      <c r="D280" s="6">
        <v>62</v>
      </c>
      <c r="E280" s="6">
        <v>84</v>
      </c>
      <c r="F280" s="6">
        <v>90</v>
      </c>
      <c r="G280" s="6">
        <v>109</v>
      </c>
      <c r="H280" s="6">
        <v>101</v>
      </c>
      <c r="I280" s="6">
        <v>248.12</v>
      </c>
      <c r="J280" s="6">
        <v>175.67</v>
      </c>
      <c r="K280" s="6">
        <v>83</v>
      </c>
      <c r="L280" s="6"/>
      <c r="M280" s="6"/>
      <c r="N280" s="7"/>
    </row>
    <row r="281" spans="1:14" ht="17.25">
      <c r="A281" s="2"/>
      <c r="B281" s="5">
        <v>12</v>
      </c>
      <c r="C281" s="29">
        <v>40</v>
      </c>
      <c r="D281" s="6">
        <v>46</v>
      </c>
      <c r="E281" s="6">
        <v>83</v>
      </c>
      <c r="F281" s="6">
        <v>91</v>
      </c>
      <c r="G281" s="6">
        <v>107</v>
      </c>
      <c r="H281" s="6">
        <v>109</v>
      </c>
      <c r="I281" s="6">
        <v>244.46</v>
      </c>
      <c r="J281" s="6">
        <v>159.05000000000001</v>
      </c>
      <c r="K281" s="6">
        <v>79</v>
      </c>
      <c r="L281" s="6"/>
      <c r="M281" s="6"/>
      <c r="N281" s="7"/>
    </row>
    <row r="282" spans="1:14" ht="17.25">
      <c r="A282" s="2"/>
      <c r="B282" s="5">
        <v>13</v>
      </c>
      <c r="C282" s="29">
        <v>44</v>
      </c>
      <c r="D282" s="6">
        <v>54</v>
      </c>
      <c r="E282" s="6">
        <v>81</v>
      </c>
      <c r="F282" s="6">
        <v>97</v>
      </c>
      <c r="G282" s="6">
        <v>108</v>
      </c>
      <c r="H282" s="6">
        <v>117</v>
      </c>
      <c r="I282" s="6">
        <v>243.45</v>
      </c>
      <c r="J282" s="6">
        <v>167.75</v>
      </c>
      <c r="K282" s="6">
        <v>74</v>
      </c>
      <c r="L282" s="6"/>
      <c r="M282" s="6"/>
      <c r="N282" s="7"/>
    </row>
    <row r="283" spans="1:14" ht="17.25">
      <c r="A283" s="2"/>
      <c r="B283" s="5">
        <v>14</v>
      </c>
      <c r="C283" s="29">
        <v>45</v>
      </c>
      <c r="D283" s="6">
        <v>56</v>
      </c>
      <c r="E283" s="6">
        <v>79</v>
      </c>
      <c r="F283" s="6">
        <v>96</v>
      </c>
      <c r="G283" s="6">
        <v>76</v>
      </c>
      <c r="H283" s="6">
        <v>115</v>
      </c>
      <c r="I283" s="6">
        <v>237.87</v>
      </c>
      <c r="J283" s="6">
        <v>198.86</v>
      </c>
      <c r="K283" s="6">
        <v>72</v>
      </c>
      <c r="L283" s="6"/>
      <c r="M283" s="6"/>
      <c r="N283" s="7"/>
    </row>
    <row r="284" spans="1:14" ht="17.25">
      <c r="A284" s="2"/>
      <c r="B284" s="5">
        <v>15</v>
      </c>
      <c r="C284" s="29">
        <v>49</v>
      </c>
      <c r="D284" s="6">
        <v>58</v>
      </c>
      <c r="E284" s="6">
        <v>77</v>
      </c>
      <c r="F284" s="6">
        <v>95</v>
      </c>
      <c r="G284" s="6">
        <v>28</v>
      </c>
      <c r="H284" s="6">
        <v>114</v>
      </c>
      <c r="I284" s="6">
        <v>238.69</v>
      </c>
      <c r="J284" s="6">
        <v>220.87</v>
      </c>
      <c r="K284" s="6">
        <v>74</v>
      </c>
      <c r="L284" s="6"/>
      <c r="M284" s="6"/>
      <c r="N284" s="7"/>
    </row>
    <row r="285" spans="1:14" ht="17.25">
      <c r="A285" s="2"/>
      <c r="B285" s="5">
        <v>16</v>
      </c>
      <c r="C285" s="29">
        <v>48</v>
      </c>
      <c r="D285" s="6">
        <v>59</v>
      </c>
      <c r="E285" s="6">
        <v>78</v>
      </c>
      <c r="F285" s="6">
        <v>93</v>
      </c>
      <c r="G285" s="6">
        <v>27</v>
      </c>
      <c r="H285" s="6">
        <v>111</v>
      </c>
      <c r="I285" s="6">
        <v>239.51</v>
      </c>
      <c r="J285" s="6">
        <v>229.96</v>
      </c>
      <c r="K285" s="6">
        <v>77</v>
      </c>
      <c r="L285" s="6"/>
      <c r="M285" s="6"/>
      <c r="N285" s="7"/>
    </row>
    <row r="286" spans="1:14" ht="17.25">
      <c r="A286" s="2"/>
      <c r="B286" s="5">
        <v>17</v>
      </c>
      <c r="C286" s="29">
        <v>51</v>
      </c>
      <c r="D286" s="6">
        <v>60</v>
      </c>
      <c r="E286" s="6">
        <v>77</v>
      </c>
      <c r="F286" s="6">
        <v>92</v>
      </c>
      <c r="G286" s="6">
        <v>27</v>
      </c>
      <c r="H286" s="6">
        <v>112</v>
      </c>
      <c r="I286" s="6">
        <v>229.57</v>
      </c>
      <c r="J286" s="6">
        <v>202.1</v>
      </c>
      <c r="K286" s="6">
        <v>84</v>
      </c>
      <c r="L286" s="6"/>
      <c r="M286" s="6"/>
      <c r="N286" s="7"/>
    </row>
    <row r="287" spans="1:14" ht="17.25">
      <c r="A287" s="2"/>
      <c r="B287" s="5">
        <v>18</v>
      </c>
      <c r="C287" s="29">
        <v>52</v>
      </c>
      <c r="D287" s="6">
        <v>70</v>
      </c>
      <c r="E287" s="6">
        <v>78</v>
      </c>
      <c r="F287" s="6">
        <v>89</v>
      </c>
      <c r="G287" s="6">
        <v>27</v>
      </c>
      <c r="H287" s="6">
        <v>110</v>
      </c>
      <c r="I287" s="6">
        <v>225.29</v>
      </c>
      <c r="J287" s="6">
        <v>174.13</v>
      </c>
      <c r="K287" s="6">
        <v>90</v>
      </c>
      <c r="L287" s="6"/>
      <c r="M287" s="6"/>
      <c r="N287" s="7"/>
    </row>
    <row r="288" spans="1:14" ht="17.25">
      <c r="A288" s="2"/>
      <c r="B288" s="5">
        <v>19</v>
      </c>
      <c r="C288" s="29">
        <v>51</v>
      </c>
      <c r="D288" s="6">
        <v>154</v>
      </c>
      <c r="E288" s="6">
        <v>75</v>
      </c>
      <c r="F288" s="6">
        <v>89</v>
      </c>
      <c r="G288" s="6">
        <v>27</v>
      </c>
      <c r="H288" s="6">
        <v>129</v>
      </c>
      <c r="I288" s="6">
        <v>229.97</v>
      </c>
      <c r="J288" s="6">
        <v>177.31</v>
      </c>
      <c r="K288" s="6">
        <v>90</v>
      </c>
      <c r="L288" s="6"/>
      <c r="M288" s="6"/>
      <c r="N288" s="7"/>
    </row>
    <row r="289" spans="1:14" ht="17.25">
      <c r="A289" s="2"/>
      <c r="B289" s="5">
        <v>20</v>
      </c>
      <c r="C289" s="29">
        <v>49</v>
      </c>
      <c r="D289" s="6">
        <v>295</v>
      </c>
      <c r="E289" s="6">
        <v>77</v>
      </c>
      <c r="F289" s="6">
        <v>89</v>
      </c>
      <c r="G289" s="6">
        <v>28</v>
      </c>
      <c r="H289" s="6">
        <v>165</v>
      </c>
      <c r="I289" s="6">
        <v>230.61</v>
      </c>
      <c r="J289" s="6">
        <v>185.63</v>
      </c>
      <c r="K289" s="6">
        <v>81</v>
      </c>
      <c r="L289" s="6"/>
      <c r="M289" s="6"/>
      <c r="N289" s="7"/>
    </row>
    <row r="290" spans="1:14" ht="17.25">
      <c r="A290" s="2"/>
      <c r="B290" s="5">
        <v>21</v>
      </c>
      <c r="C290" s="29">
        <v>50</v>
      </c>
      <c r="D290" s="6">
        <v>275</v>
      </c>
      <c r="E290" s="6">
        <v>75</v>
      </c>
      <c r="F290" s="6">
        <v>88</v>
      </c>
      <c r="G290" s="6">
        <v>32</v>
      </c>
      <c r="H290" s="6">
        <v>163</v>
      </c>
      <c r="I290" s="6">
        <v>226.66</v>
      </c>
      <c r="J290" s="6">
        <v>166.4</v>
      </c>
      <c r="K290" s="6">
        <v>75</v>
      </c>
      <c r="L290" s="6"/>
      <c r="M290" s="6"/>
      <c r="N290" s="7"/>
    </row>
    <row r="291" spans="1:14" ht="17.25">
      <c r="A291" s="2"/>
      <c r="B291" s="5">
        <v>22</v>
      </c>
      <c r="C291" s="29">
        <v>50</v>
      </c>
      <c r="D291" s="6">
        <v>250</v>
      </c>
      <c r="E291" s="6">
        <v>75</v>
      </c>
      <c r="F291" s="6">
        <v>85</v>
      </c>
      <c r="G291" s="6">
        <v>71</v>
      </c>
      <c r="H291" s="6">
        <v>166</v>
      </c>
      <c r="I291" s="6">
        <v>221.57</v>
      </c>
      <c r="J291" s="6">
        <v>207.09</v>
      </c>
      <c r="K291" s="6">
        <v>72</v>
      </c>
      <c r="L291" s="6"/>
      <c r="M291" s="6"/>
      <c r="N291" s="7"/>
    </row>
    <row r="292" spans="1:14" ht="17.25">
      <c r="A292" s="2"/>
      <c r="B292" s="5">
        <v>23</v>
      </c>
      <c r="C292" s="29">
        <v>51</v>
      </c>
      <c r="D292" s="6">
        <v>232</v>
      </c>
      <c r="E292" s="6">
        <v>84</v>
      </c>
      <c r="F292" s="6">
        <v>91</v>
      </c>
      <c r="G292" s="6">
        <v>57</v>
      </c>
      <c r="H292" s="6">
        <v>163</v>
      </c>
      <c r="I292" s="6">
        <v>218.75</v>
      </c>
      <c r="J292" s="6">
        <v>259.8</v>
      </c>
      <c r="K292" s="6">
        <v>71</v>
      </c>
      <c r="L292" s="6"/>
      <c r="M292" s="6"/>
      <c r="N292" s="7"/>
    </row>
    <row r="293" spans="1:14" ht="17.25">
      <c r="A293" s="2"/>
      <c r="B293" s="5">
        <v>24</v>
      </c>
      <c r="C293" s="29">
        <v>54</v>
      </c>
      <c r="D293" s="6">
        <v>219</v>
      </c>
      <c r="E293" s="6">
        <v>94</v>
      </c>
      <c r="F293" s="6">
        <v>116</v>
      </c>
      <c r="G293" s="6">
        <v>48</v>
      </c>
      <c r="H293" s="6">
        <v>208</v>
      </c>
      <c r="I293" s="6">
        <v>224.34</v>
      </c>
      <c r="J293" s="6">
        <v>236.16</v>
      </c>
      <c r="K293" s="6">
        <v>71</v>
      </c>
      <c r="L293" s="6"/>
      <c r="M293" s="6"/>
      <c r="N293" s="7"/>
    </row>
    <row r="294" spans="1:14" ht="17.25">
      <c r="A294" s="2"/>
      <c r="B294" s="5">
        <v>25</v>
      </c>
      <c r="C294" s="29">
        <v>57</v>
      </c>
      <c r="D294" s="6">
        <v>189</v>
      </c>
      <c r="E294" s="6">
        <v>91</v>
      </c>
      <c r="F294" s="6">
        <v>133</v>
      </c>
      <c r="G294" s="6">
        <v>49</v>
      </c>
      <c r="H294" s="6">
        <v>208</v>
      </c>
      <c r="I294" s="6">
        <v>224.64</v>
      </c>
      <c r="J294" s="6">
        <v>227.81</v>
      </c>
      <c r="K294" s="6">
        <v>67</v>
      </c>
      <c r="L294" s="6"/>
      <c r="M294" s="6"/>
      <c r="N294" s="7"/>
    </row>
    <row r="295" spans="1:14" ht="17.25">
      <c r="A295" s="2"/>
      <c r="B295" s="5">
        <v>26</v>
      </c>
      <c r="C295" s="29">
        <v>60</v>
      </c>
      <c r="D295" s="6">
        <v>149</v>
      </c>
      <c r="E295" s="6">
        <v>90</v>
      </c>
      <c r="F295" s="6">
        <v>116</v>
      </c>
      <c r="G295" s="6">
        <v>49</v>
      </c>
      <c r="H295" s="6">
        <v>237.14</v>
      </c>
      <c r="I295" s="6">
        <v>217.42</v>
      </c>
      <c r="J295" s="6">
        <v>128.12</v>
      </c>
      <c r="K295" s="6">
        <v>69</v>
      </c>
      <c r="L295" s="6"/>
      <c r="M295" s="6"/>
      <c r="N295" s="7"/>
    </row>
    <row r="296" spans="1:14" ht="17.25">
      <c r="A296" s="2"/>
      <c r="B296" s="5">
        <v>27</v>
      </c>
      <c r="C296" s="29">
        <v>58</v>
      </c>
      <c r="D296" s="6">
        <v>130</v>
      </c>
      <c r="E296" s="6">
        <v>89</v>
      </c>
      <c r="F296" s="6">
        <v>108</v>
      </c>
      <c r="G296" s="6">
        <v>49</v>
      </c>
      <c r="H296" s="6">
        <v>225.87</v>
      </c>
      <c r="I296" s="6">
        <v>222.77</v>
      </c>
      <c r="J296" s="6">
        <v>158</v>
      </c>
      <c r="K296" s="6">
        <v>68</v>
      </c>
      <c r="L296" s="6"/>
      <c r="M296" s="6"/>
      <c r="N296" s="7"/>
    </row>
    <row r="297" spans="1:14" ht="17.25">
      <c r="A297" s="2"/>
      <c r="B297" s="5">
        <v>28</v>
      </c>
      <c r="C297" s="29">
        <v>61</v>
      </c>
      <c r="D297" s="6">
        <v>121</v>
      </c>
      <c r="E297" s="6">
        <v>89</v>
      </c>
      <c r="F297" s="6">
        <v>109</v>
      </c>
      <c r="G297" s="6">
        <v>49</v>
      </c>
      <c r="H297" s="6">
        <v>183.46</v>
      </c>
      <c r="I297" s="6">
        <v>223.82</v>
      </c>
      <c r="J297" s="6">
        <v>154</v>
      </c>
      <c r="K297" s="6">
        <v>67</v>
      </c>
      <c r="L297" s="6"/>
      <c r="M297" s="6"/>
      <c r="N297" s="7"/>
    </row>
    <row r="298" spans="1:14" ht="17.25">
      <c r="A298" s="2"/>
      <c r="B298" s="5">
        <v>29</v>
      </c>
      <c r="C298" s="29">
        <v>54</v>
      </c>
      <c r="D298" s="6"/>
      <c r="E298" s="6">
        <v>89</v>
      </c>
      <c r="F298" s="6">
        <v>133</v>
      </c>
      <c r="G298" s="6">
        <v>50</v>
      </c>
      <c r="H298" s="6">
        <v>217.87</v>
      </c>
      <c r="I298" s="6">
        <v>239.12</v>
      </c>
      <c r="J298" s="6">
        <v>197</v>
      </c>
      <c r="K298" s="6">
        <v>67</v>
      </c>
      <c r="L298" s="6"/>
      <c r="M298" s="6"/>
      <c r="N298" s="7"/>
    </row>
    <row r="299" spans="1:14" ht="17.25">
      <c r="A299" s="2"/>
      <c r="B299" s="5">
        <v>30</v>
      </c>
      <c r="C299" s="29">
        <v>55</v>
      </c>
      <c r="D299" s="6"/>
      <c r="E299" s="6">
        <v>95</v>
      </c>
      <c r="F299" s="6">
        <v>114</v>
      </c>
      <c r="G299" s="6">
        <v>52</v>
      </c>
      <c r="H299" s="6">
        <v>219.75</v>
      </c>
      <c r="I299" s="6">
        <v>230.85</v>
      </c>
      <c r="J299" s="6">
        <v>186</v>
      </c>
      <c r="K299" s="6">
        <v>67.75</v>
      </c>
      <c r="L299" s="6"/>
      <c r="M299" s="6"/>
      <c r="N299" s="7"/>
    </row>
    <row r="300" spans="1:14" ht="17.25">
      <c r="A300" s="2"/>
      <c r="B300" s="5">
        <v>31</v>
      </c>
      <c r="C300" s="29">
        <v>53</v>
      </c>
      <c r="D300" s="8" t="s">
        <v>16</v>
      </c>
      <c r="E300" s="7">
        <v>108</v>
      </c>
      <c r="F300" s="8" t="s">
        <v>16</v>
      </c>
      <c r="G300" s="7">
        <v>51</v>
      </c>
      <c r="H300" s="8" t="s">
        <v>16</v>
      </c>
      <c r="I300" s="6">
        <v>240.52</v>
      </c>
      <c r="J300" s="7">
        <v>140</v>
      </c>
      <c r="K300" s="9" t="s">
        <v>16</v>
      </c>
      <c r="L300" s="10">
        <v>0</v>
      </c>
      <c r="M300" s="9" t="s">
        <v>16</v>
      </c>
      <c r="N300" s="7">
        <v>0</v>
      </c>
    </row>
    <row r="301" spans="1:14" ht="15.75">
      <c r="A301" s="2" t="s">
        <v>17</v>
      </c>
      <c r="B301" s="2"/>
      <c r="C301" s="11">
        <f t="shared" ref="C301:N301" si="12">SUM(C270:C300)</f>
        <v>1825</v>
      </c>
      <c r="D301" s="11">
        <f t="shared" si="12"/>
        <v>3038</v>
      </c>
      <c r="E301" s="11">
        <f t="shared" si="12"/>
        <v>2698</v>
      </c>
      <c r="F301" s="11">
        <f t="shared" si="12"/>
        <v>2931</v>
      </c>
      <c r="G301" s="11">
        <f t="shared" si="12"/>
        <v>3250</v>
      </c>
      <c r="H301" s="11">
        <f t="shared" si="12"/>
        <v>3664.0899999999997</v>
      </c>
      <c r="I301" s="11">
        <f t="shared" si="12"/>
        <v>7228.3200000000015</v>
      </c>
      <c r="J301" s="11">
        <f t="shared" si="12"/>
        <v>5985.9600000000009</v>
      </c>
      <c r="K301" s="11">
        <f t="shared" si="12"/>
        <v>2377.75</v>
      </c>
      <c r="L301" s="11">
        <f t="shared" si="12"/>
        <v>201.67</v>
      </c>
      <c r="M301" s="11">
        <f t="shared" si="12"/>
        <v>0</v>
      </c>
      <c r="N301" s="11">
        <f t="shared" si="12"/>
        <v>0</v>
      </c>
    </row>
    <row r="302" spans="1:14" ht="15.75">
      <c r="A302" s="2" t="s">
        <v>18</v>
      </c>
      <c r="B302" s="2"/>
      <c r="C302" s="12">
        <f t="shared" ref="C302:N302" si="13">C301*1.9835</f>
        <v>3619.8875000000003</v>
      </c>
      <c r="D302" s="12">
        <f t="shared" si="13"/>
        <v>6025.8730000000005</v>
      </c>
      <c r="E302" s="12">
        <f t="shared" si="13"/>
        <v>5351.4830000000002</v>
      </c>
      <c r="F302" s="12">
        <f t="shared" si="13"/>
        <v>5813.6385</v>
      </c>
      <c r="G302" s="12">
        <f t="shared" si="13"/>
        <v>6446.375</v>
      </c>
      <c r="H302" s="12">
        <f t="shared" si="13"/>
        <v>7267.7225149999995</v>
      </c>
      <c r="I302" s="12">
        <f t="shared" si="13"/>
        <v>14337.372720000003</v>
      </c>
      <c r="J302" s="12">
        <f t="shared" si="13"/>
        <v>11873.151660000001</v>
      </c>
      <c r="K302" s="12">
        <f t="shared" si="13"/>
        <v>4716.2671250000003</v>
      </c>
      <c r="L302" s="12">
        <f t="shared" si="13"/>
        <v>400.01244499999996</v>
      </c>
      <c r="M302" s="12">
        <f t="shared" si="13"/>
        <v>0</v>
      </c>
      <c r="N302" s="12">
        <f t="shared" si="13"/>
        <v>0</v>
      </c>
    </row>
    <row r="303" spans="1:14" ht="15.75">
      <c r="A303" s="2"/>
      <c r="B303" s="2"/>
      <c r="E303" s="11"/>
      <c r="F303" s="11"/>
      <c r="G303" s="11"/>
      <c r="H303" s="11"/>
      <c r="I303" s="11"/>
      <c r="J303" s="11"/>
      <c r="K303" s="11" t="s">
        <v>19</v>
      </c>
      <c r="L303" s="11"/>
      <c r="M303" s="13">
        <f>COUNTA(C270:N300)-5</f>
        <v>279</v>
      </c>
      <c r="N303" s="11" t="s">
        <v>20</v>
      </c>
    </row>
    <row r="304" spans="1:14" ht="16.5" thickBot="1">
      <c r="A304" s="14">
        <v>2007</v>
      </c>
      <c r="B304" s="14" t="s">
        <v>21</v>
      </c>
      <c r="C304" s="25"/>
      <c r="D304" s="25"/>
      <c r="E304" s="14"/>
      <c r="F304" s="15">
        <f>SUM(C301:N301)</f>
        <v>33199.79</v>
      </c>
      <c r="G304" s="16" t="s">
        <v>17</v>
      </c>
      <c r="H304" s="16"/>
      <c r="I304" s="15">
        <f>F304*1.9835</f>
        <v>65851.783465</v>
      </c>
      <c r="J304" s="16" t="s">
        <v>22</v>
      </c>
      <c r="K304" s="14" t="s">
        <v>23</v>
      </c>
      <c r="L304" s="14"/>
      <c r="M304" s="17">
        <v>0</v>
      </c>
      <c r="N304" s="14" t="s">
        <v>20</v>
      </c>
    </row>
    <row r="305" spans="1:14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4">
      <c r="A306" t="s">
        <v>1</v>
      </c>
      <c r="F306" t="s">
        <v>2</v>
      </c>
      <c r="H306" t="s">
        <v>156</v>
      </c>
    </row>
    <row r="307" spans="1:14" ht="16.5" thickBot="1">
      <c r="A307" s="3" t="s">
        <v>4</v>
      </c>
      <c r="B307" s="3" t="s">
        <v>5</v>
      </c>
      <c r="C307" s="4" t="s">
        <v>152</v>
      </c>
      <c r="D307" s="4" t="s">
        <v>153</v>
      </c>
      <c r="E307" s="4" t="s">
        <v>6</v>
      </c>
      <c r="F307" s="4" t="s">
        <v>7</v>
      </c>
      <c r="G307" s="4" t="s">
        <v>8</v>
      </c>
      <c r="H307" s="4" t="s">
        <v>9</v>
      </c>
      <c r="I307" s="4" t="s">
        <v>10</v>
      </c>
      <c r="J307" s="4" t="s">
        <v>11</v>
      </c>
      <c r="K307" s="4" t="s">
        <v>12</v>
      </c>
      <c r="L307" s="4" t="s">
        <v>13</v>
      </c>
      <c r="M307" s="4" t="s">
        <v>14</v>
      </c>
      <c r="N307" s="4" t="s">
        <v>15</v>
      </c>
    </row>
    <row r="308" spans="1:14" ht="16.5" thickTop="1">
      <c r="A308" s="1">
        <v>2008</v>
      </c>
      <c r="B308" s="5">
        <v>1</v>
      </c>
      <c r="C308" s="6"/>
      <c r="D308" s="6"/>
      <c r="E308" s="6"/>
      <c r="F308" s="6"/>
      <c r="G308" s="6"/>
      <c r="H308" s="6"/>
      <c r="I308" s="6">
        <v>291.66000000000003</v>
      </c>
      <c r="J308" s="6">
        <v>218.11</v>
      </c>
      <c r="K308" s="6">
        <v>132.19999999999999</v>
      </c>
      <c r="L308" s="6"/>
      <c r="M308" s="6"/>
      <c r="N308" s="7"/>
    </row>
    <row r="309" spans="1:14" ht="15.75">
      <c r="A309" s="2"/>
      <c r="B309" s="5">
        <v>2</v>
      </c>
      <c r="C309" s="6"/>
      <c r="D309" s="6"/>
      <c r="E309" s="6"/>
      <c r="F309" s="6"/>
      <c r="G309" s="6"/>
      <c r="H309" s="6"/>
      <c r="I309" s="6">
        <v>308.19</v>
      </c>
      <c r="J309" s="6">
        <v>222.96</v>
      </c>
      <c r="K309" s="6">
        <v>132.74</v>
      </c>
      <c r="L309" s="6"/>
      <c r="M309" s="6"/>
      <c r="N309" s="7"/>
    </row>
    <row r="310" spans="1:14" ht="15.75">
      <c r="A310" s="2"/>
      <c r="B310" s="5">
        <v>3</v>
      </c>
      <c r="C310" s="6"/>
      <c r="D310" s="6"/>
      <c r="E310" s="6"/>
      <c r="F310" s="6"/>
      <c r="G310" s="6"/>
      <c r="H310" s="6"/>
      <c r="I310" s="6">
        <v>344.26</v>
      </c>
      <c r="J310" s="6">
        <v>223.76</v>
      </c>
      <c r="K310" s="6">
        <v>117.48</v>
      </c>
      <c r="L310" s="6"/>
      <c r="M310" s="6"/>
      <c r="N310" s="7"/>
    </row>
    <row r="311" spans="1:14" ht="15.75">
      <c r="A311" s="2"/>
      <c r="B311" s="5">
        <v>4</v>
      </c>
      <c r="C311" s="6"/>
      <c r="D311" s="6"/>
      <c r="E311" s="6"/>
      <c r="F311" s="6"/>
      <c r="G311" s="6"/>
      <c r="H311" s="6"/>
      <c r="I311" s="6">
        <v>363.81</v>
      </c>
      <c r="J311" s="6">
        <v>240.65</v>
      </c>
      <c r="K311" s="6">
        <v>93.7</v>
      </c>
      <c r="L311" s="6"/>
      <c r="M311" s="6"/>
      <c r="N311" s="7"/>
    </row>
    <row r="312" spans="1:14" ht="15.75">
      <c r="A312" s="2"/>
      <c r="B312" s="5">
        <v>5</v>
      </c>
      <c r="C312" s="6"/>
      <c r="D312" s="6"/>
      <c r="E312" s="6"/>
      <c r="F312" s="6"/>
      <c r="G312" s="6"/>
      <c r="H312" s="6"/>
      <c r="I312" s="6">
        <v>365.59</v>
      </c>
      <c r="J312" s="6">
        <v>269.07</v>
      </c>
      <c r="K312" s="6">
        <v>49.67</v>
      </c>
      <c r="L312" s="6"/>
      <c r="M312" s="6"/>
      <c r="N312" s="7"/>
    </row>
    <row r="313" spans="1:14" ht="15.75">
      <c r="A313" s="2"/>
      <c r="B313" s="5">
        <v>6</v>
      </c>
      <c r="C313" s="6"/>
      <c r="D313" s="6"/>
      <c r="E313" s="6"/>
      <c r="F313" s="6"/>
      <c r="G313" s="6"/>
      <c r="H313" s="6"/>
      <c r="I313" s="6">
        <v>369.23</v>
      </c>
      <c r="J313" s="6">
        <v>297.16000000000003</v>
      </c>
      <c r="K313" s="6">
        <v>30.99</v>
      </c>
      <c r="L313" s="6"/>
      <c r="M313" s="6"/>
      <c r="N313" s="7"/>
    </row>
    <row r="314" spans="1:14" ht="15.75">
      <c r="A314" s="2"/>
      <c r="B314" s="5">
        <v>7</v>
      </c>
      <c r="C314" s="6"/>
      <c r="D314" s="6"/>
      <c r="E314" s="6"/>
      <c r="F314" s="6"/>
      <c r="G314" s="6"/>
      <c r="H314" s="6"/>
      <c r="I314" s="6">
        <v>371.63</v>
      </c>
      <c r="J314" s="6">
        <v>249.3</v>
      </c>
      <c r="K314" s="6">
        <v>22.46</v>
      </c>
      <c r="L314" s="6"/>
      <c r="M314" s="6"/>
      <c r="N314" s="7"/>
    </row>
    <row r="315" spans="1:14" ht="15.75">
      <c r="A315" s="2"/>
      <c r="B315" s="5">
        <v>8</v>
      </c>
      <c r="C315" s="6"/>
      <c r="D315" s="6"/>
      <c r="E315" s="6"/>
      <c r="F315" s="6"/>
      <c r="G315" s="6"/>
      <c r="H315" s="6"/>
      <c r="I315" s="6">
        <v>245</v>
      </c>
      <c r="J315" s="6">
        <v>210.02</v>
      </c>
      <c r="K315" s="6">
        <v>20.93</v>
      </c>
      <c r="L315" s="6"/>
      <c r="M315" s="6"/>
      <c r="N315" s="7"/>
    </row>
    <row r="316" spans="1:14" ht="15.75">
      <c r="A316" s="2"/>
      <c r="B316" s="5">
        <v>9</v>
      </c>
      <c r="C316" s="6"/>
      <c r="D316" s="6"/>
      <c r="E316" s="6"/>
      <c r="F316" s="6"/>
      <c r="G316" s="6"/>
      <c r="H316" s="6"/>
      <c r="I316" s="6">
        <v>164</v>
      </c>
      <c r="J316" s="6">
        <v>183.75</v>
      </c>
      <c r="K316" s="6">
        <v>20.63</v>
      </c>
      <c r="L316" s="6"/>
      <c r="M316" s="6"/>
      <c r="N316" s="7"/>
    </row>
    <row r="317" spans="1:14" ht="15.75">
      <c r="A317" s="2"/>
      <c r="B317" s="5">
        <v>10</v>
      </c>
      <c r="C317" s="6"/>
      <c r="D317" s="6"/>
      <c r="E317" s="6"/>
      <c r="F317" s="6"/>
      <c r="G317" s="6"/>
      <c r="H317" s="6"/>
      <c r="I317" s="6">
        <v>160</v>
      </c>
      <c r="J317" s="6">
        <v>169.67</v>
      </c>
      <c r="K317" s="6">
        <v>11.9</v>
      </c>
      <c r="L317" s="6"/>
      <c r="M317" s="6"/>
      <c r="N317" s="7"/>
    </row>
    <row r="318" spans="1:14" ht="15.75">
      <c r="A318" s="2"/>
      <c r="B318" s="5">
        <v>11</v>
      </c>
      <c r="C318" s="6"/>
      <c r="D318" s="6"/>
      <c r="E318" s="6"/>
      <c r="F318" s="6"/>
      <c r="G318" s="6"/>
      <c r="H318" s="6"/>
      <c r="I318" s="6">
        <v>156</v>
      </c>
      <c r="J318" s="6">
        <v>152.86000000000001</v>
      </c>
      <c r="K318" s="6"/>
      <c r="L318" s="6"/>
      <c r="M318" s="6"/>
      <c r="N318" s="7"/>
    </row>
    <row r="319" spans="1:14" ht="15.75">
      <c r="A319" s="2"/>
      <c r="B319" s="5">
        <v>12</v>
      </c>
      <c r="C319" s="6"/>
      <c r="D319" s="6"/>
      <c r="E319" s="6"/>
      <c r="F319" s="6"/>
      <c r="G319" s="6"/>
      <c r="H319" s="6"/>
      <c r="I319" s="6">
        <v>156</v>
      </c>
      <c r="J319" s="6">
        <v>124.8</v>
      </c>
      <c r="K319" s="6"/>
      <c r="L319" s="6"/>
      <c r="M319" s="6"/>
      <c r="N319" s="7"/>
    </row>
    <row r="320" spans="1:14" ht="15.75">
      <c r="A320" s="2"/>
      <c r="B320" s="5">
        <v>13</v>
      </c>
      <c r="C320" s="6"/>
      <c r="D320" s="6"/>
      <c r="E320" s="6"/>
      <c r="F320" s="6"/>
      <c r="G320" s="6"/>
      <c r="H320" s="6"/>
      <c r="I320" s="6">
        <v>158</v>
      </c>
      <c r="J320" s="6">
        <v>117.33</v>
      </c>
      <c r="K320" s="6"/>
      <c r="L320" s="6"/>
      <c r="M320" s="6"/>
      <c r="N320" s="7"/>
    </row>
    <row r="321" spans="1:14" ht="15.75">
      <c r="A321" s="2"/>
      <c r="B321" s="5">
        <v>14</v>
      </c>
      <c r="C321" s="6"/>
      <c r="D321" s="6"/>
      <c r="E321" s="6"/>
      <c r="F321" s="6"/>
      <c r="G321" s="6"/>
      <c r="H321" s="6"/>
      <c r="I321" s="6">
        <v>158</v>
      </c>
      <c r="J321" s="6">
        <v>117.55</v>
      </c>
      <c r="K321" s="6"/>
      <c r="L321" s="6"/>
      <c r="M321" s="6"/>
      <c r="N321" s="7"/>
    </row>
    <row r="322" spans="1:14" ht="15.75">
      <c r="A322" s="2"/>
      <c r="B322" s="5">
        <v>15</v>
      </c>
      <c r="C322" s="6"/>
      <c r="D322" s="6"/>
      <c r="E322" s="6"/>
      <c r="F322" s="6"/>
      <c r="G322" s="6"/>
      <c r="H322" s="6"/>
      <c r="I322" s="6">
        <v>195</v>
      </c>
      <c r="J322" s="6">
        <v>116.04</v>
      </c>
      <c r="K322" s="6"/>
      <c r="L322" s="6"/>
      <c r="M322" s="6"/>
      <c r="N322" s="7"/>
    </row>
    <row r="323" spans="1:14" ht="15.75">
      <c r="A323" s="2"/>
      <c r="B323" s="5">
        <v>16</v>
      </c>
      <c r="C323" s="6"/>
      <c r="D323" s="6"/>
      <c r="E323" s="6"/>
      <c r="F323" s="6"/>
      <c r="G323" s="6"/>
      <c r="H323" s="6"/>
      <c r="I323" s="6">
        <v>216</v>
      </c>
      <c r="J323" s="6">
        <v>115.23</v>
      </c>
      <c r="K323" s="6"/>
      <c r="L323" s="6"/>
      <c r="M323" s="6"/>
      <c r="N323" s="7"/>
    </row>
    <row r="324" spans="1:14" ht="15.75">
      <c r="A324" s="2"/>
      <c r="B324" s="5">
        <v>17</v>
      </c>
      <c r="C324" s="6"/>
      <c r="D324" s="6"/>
      <c r="E324" s="6"/>
      <c r="F324" s="6"/>
      <c r="G324" s="6"/>
      <c r="H324" s="6">
        <v>84</v>
      </c>
      <c r="I324" s="6">
        <v>216</v>
      </c>
      <c r="J324" s="6">
        <v>114.71</v>
      </c>
      <c r="K324" s="6"/>
      <c r="L324" s="6"/>
      <c r="M324" s="6"/>
      <c r="N324" s="7"/>
    </row>
    <row r="325" spans="1:14" ht="15.75">
      <c r="A325" s="2"/>
      <c r="B325" s="5">
        <v>18</v>
      </c>
      <c r="C325" s="6"/>
      <c r="D325" s="6"/>
      <c r="E325" s="6"/>
      <c r="F325" s="6"/>
      <c r="G325" s="6"/>
      <c r="H325" s="6">
        <v>217</v>
      </c>
      <c r="I325" s="6">
        <v>168</v>
      </c>
      <c r="J325" s="6">
        <v>137.21</v>
      </c>
      <c r="K325" s="6"/>
      <c r="L325" s="6"/>
      <c r="M325" s="6"/>
      <c r="N325" s="7"/>
    </row>
    <row r="326" spans="1:14" ht="15.75">
      <c r="A326" s="2"/>
      <c r="B326" s="5">
        <v>19</v>
      </c>
      <c r="C326" s="6"/>
      <c r="D326" s="6"/>
      <c r="E326" s="6"/>
      <c r="F326" s="6"/>
      <c r="G326" s="6"/>
      <c r="H326" s="6">
        <v>227.53</v>
      </c>
      <c r="I326" s="6">
        <v>132</v>
      </c>
      <c r="J326" s="6">
        <v>156.54</v>
      </c>
      <c r="K326" s="6"/>
      <c r="L326" s="6"/>
      <c r="M326" s="6"/>
      <c r="N326" s="7"/>
    </row>
    <row r="327" spans="1:14" ht="15.75">
      <c r="A327" s="2"/>
      <c r="B327" s="5">
        <v>20</v>
      </c>
      <c r="C327" s="6"/>
      <c r="D327" s="6"/>
      <c r="E327" s="6"/>
      <c r="F327" s="6"/>
      <c r="G327" s="6"/>
      <c r="H327" s="6">
        <v>190.65</v>
      </c>
      <c r="I327" s="6">
        <v>131.56</v>
      </c>
      <c r="J327" s="6">
        <v>160.6</v>
      </c>
      <c r="K327" s="6"/>
      <c r="L327" s="6"/>
      <c r="M327" s="6"/>
      <c r="N327" s="7"/>
    </row>
    <row r="328" spans="1:14" ht="15.75">
      <c r="A328" s="2"/>
      <c r="B328" s="5">
        <v>21</v>
      </c>
      <c r="C328" s="6"/>
      <c r="D328" s="6"/>
      <c r="E328" s="6"/>
      <c r="F328" s="6"/>
      <c r="G328" s="6"/>
      <c r="H328" s="6">
        <v>157.86000000000001</v>
      </c>
      <c r="I328" s="6">
        <v>152</v>
      </c>
      <c r="J328" s="6">
        <v>188.07</v>
      </c>
      <c r="K328" s="6"/>
      <c r="L328" s="6"/>
      <c r="M328" s="6"/>
      <c r="N328" s="7"/>
    </row>
    <row r="329" spans="1:14" ht="15.75">
      <c r="A329" s="2"/>
      <c r="B329" s="5">
        <v>22</v>
      </c>
      <c r="C329" s="6"/>
      <c r="D329" s="6"/>
      <c r="E329" s="6"/>
      <c r="F329" s="6"/>
      <c r="G329" s="6"/>
      <c r="H329" s="6">
        <v>157.6</v>
      </c>
      <c r="I329" s="6">
        <v>162</v>
      </c>
      <c r="J329" s="6">
        <v>198.87</v>
      </c>
      <c r="K329" s="6"/>
      <c r="L329" s="6"/>
      <c r="M329" s="6"/>
      <c r="N329" s="7"/>
    </row>
    <row r="330" spans="1:14" ht="15.75">
      <c r="A330" s="2"/>
      <c r="B330" s="5">
        <v>23</v>
      </c>
      <c r="C330" s="6"/>
      <c r="D330" s="6"/>
      <c r="E330" s="6"/>
      <c r="F330" s="6"/>
      <c r="G330" s="6"/>
      <c r="H330" s="6">
        <v>191.59</v>
      </c>
      <c r="I330" s="6">
        <v>168</v>
      </c>
      <c r="J330" s="6">
        <v>174.85</v>
      </c>
      <c r="K330" s="6"/>
      <c r="L330" s="6"/>
      <c r="M330" s="6"/>
      <c r="N330" s="7"/>
    </row>
    <row r="331" spans="1:14" ht="15.75">
      <c r="A331" s="2"/>
      <c r="B331" s="5">
        <v>24</v>
      </c>
      <c r="C331" s="6"/>
      <c r="D331" s="6"/>
      <c r="E331" s="6"/>
      <c r="F331" s="6"/>
      <c r="G331" s="6"/>
      <c r="H331" s="6">
        <v>233.26</v>
      </c>
      <c r="I331" s="6">
        <v>216</v>
      </c>
      <c r="J331" s="6">
        <v>154.35</v>
      </c>
      <c r="K331" s="6"/>
      <c r="L331" s="6"/>
      <c r="M331" s="6"/>
      <c r="N331" s="7"/>
    </row>
    <row r="332" spans="1:14" ht="15.75">
      <c r="A332" s="2"/>
      <c r="B332" s="5">
        <v>25</v>
      </c>
      <c r="C332" s="6"/>
      <c r="D332" s="6"/>
      <c r="E332" s="6"/>
      <c r="F332" s="6"/>
      <c r="G332" s="6"/>
      <c r="H332" s="6">
        <v>287.75</v>
      </c>
      <c r="I332" s="6">
        <v>270</v>
      </c>
      <c r="J332" s="6">
        <v>142.66999999999999</v>
      </c>
      <c r="K332" s="6"/>
      <c r="L332" s="6"/>
      <c r="M332" s="6"/>
      <c r="N332" s="7"/>
    </row>
    <row r="333" spans="1:14" ht="15.75">
      <c r="A333" s="2"/>
      <c r="B333" s="5">
        <v>26</v>
      </c>
      <c r="C333" s="6"/>
      <c r="D333" s="6"/>
      <c r="E333" s="6"/>
      <c r="F333" s="6"/>
      <c r="G333" s="6"/>
      <c r="H333" s="6">
        <v>315.91000000000003</v>
      </c>
      <c r="I333" s="6">
        <v>294</v>
      </c>
      <c r="J333" s="6">
        <v>137.71</v>
      </c>
      <c r="K333" s="6"/>
      <c r="L333" s="6"/>
      <c r="M333" s="6"/>
      <c r="N333" s="7"/>
    </row>
    <row r="334" spans="1:14" ht="15.75">
      <c r="A334" s="2"/>
      <c r="B334" s="5">
        <v>27</v>
      </c>
      <c r="C334" s="6"/>
      <c r="D334" s="6"/>
      <c r="E334" s="6"/>
      <c r="F334" s="6"/>
      <c r="G334" s="6"/>
      <c r="H334" s="6">
        <v>283.83999999999997</v>
      </c>
      <c r="I334" s="6">
        <v>290</v>
      </c>
      <c r="J334" s="6">
        <v>132.65</v>
      </c>
      <c r="K334" s="6"/>
      <c r="L334" s="6"/>
      <c r="M334" s="6"/>
      <c r="N334" s="7"/>
    </row>
    <row r="335" spans="1:14" ht="15.75">
      <c r="A335" s="2"/>
      <c r="B335" s="5">
        <v>28</v>
      </c>
      <c r="C335" s="6"/>
      <c r="D335" s="6"/>
      <c r="E335" s="6"/>
      <c r="F335" s="6"/>
      <c r="G335" s="6"/>
      <c r="H335" s="6">
        <v>263.43</v>
      </c>
      <c r="I335" s="6">
        <v>288</v>
      </c>
      <c r="J335" s="6">
        <v>129.54</v>
      </c>
      <c r="K335" s="6"/>
      <c r="L335" s="6"/>
      <c r="M335" s="6"/>
      <c r="N335" s="7"/>
    </row>
    <row r="336" spans="1:14" ht="15.75">
      <c r="A336" s="2"/>
      <c r="B336" s="5">
        <v>29</v>
      </c>
      <c r="C336" s="6"/>
      <c r="D336" s="6"/>
      <c r="E336" s="6"/>
      <c r="F336" s="6"/>
      <c r="G336" s="6"/>
      <c r="H336" s="6">
        <v>261.73</v>
      </c>
      <c r="I336" s="6">
        <v>264</v>
      </c>
      <c r="J336" s="6">
        <v>132.61000000000001</v>
      </c>
      <c r="K336" s="6"/>
      <c r="L336" s="6"/>
      <c r="M336" s="6"/>
      <c r="N336" s="7"/>
    </row>
    <row r="337" spans="1:14" ht="15.75">
      <c r="A337" s="2"/>
      <c r="B337" s="5">
        <v>30</v>
      </c>
      <c r="C337" s="6"/>
      <c r="D337" s="6"/>
      <c r="E337" s="6"/>
      <c r="F337" s="6"/>
      <c r="G337" s="6"/>
      <c r="H337" s="6">
        <v>261.45999999999998</v>
      </c>
      <c r="I337" s="6">
        <v>230</v>
      </c>
      <c r="J337" s="6">
        <v>133.85</v>
      </c>
      <c r="K337" s="6"/>
      <c r="L337" s="6"/>
      <c r="M337" s="6"/>
      <c r="N337" s="7"/>
    </row>
    <row r="338" spans="1:14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7"/>
      <c r="H338" s="8" t="s">
        <v>16</v>
      </c>
      <c r="I338" s="6">
        <v>220.19</v>
      </c>
      <c r="J338" s="7">
        <v>133.32</v>
      </c>
      <c r="K338" s="9" t="s">
        <v>16</v>
      </c>
      <c r="L338" s="10"/>
      <c r="M338" s="9" t="s">
        <v>16</v>
      </c>
      <c r="N338" s="5"/>
    </row>
    <row r="339" spans="1:14" ht="15.75">
      <c r="A339" s="2" t="s">
        <v>17</v>
      </c>
      <c r="B339" s="2"/>
      <c r="C339" s="11">
        <f t="shared" ref="C339:N339" si="14">SUM(C308:C338)</f>
        <v>0</v>
      </c>
      <c r="D339" s="11">
        <f t="shared" si="14"/>
        <v>0</v>
      </c>
      <c r="E339" s="11">
        <f t="shared" si="14"/>
        <v>0</v>
      </c>
      <c r="F339" s="11">
        <f t="shared" si="14"/>
        <v>0</v>
      </c>
      <c r="G339" s="11">
        <f t="shared" si="14"/>
        <v>0</v>
      </c>
      <c r="H339" s="11">
        <f t="shared" si="14"/>
        <v>3133.6099999999997</v>
      </c>
      <c r="I339" s="11">
        <f t="shared" si="14"/>
        <v>7224.12</v>
      </c>
      <c r="J339" s="11">
        <f t="shared" si="14"/>
        <v>5255.81</v>
      </c>
      <c r="K339" s="11">
        <f t="shared" si="14"/>
        <v>632.69999999999993</v>
      </c>
      <c r="L339" s="11">
        <f t="shared" si="14"/>
        <v>0</v>
      </c>
      <c r="M339" s="11">
        <f t="shared" si="14"/>
        <v>0</v>
      </c>
      <c r="N339" s="11">
        <f t="shared" si="14"/>
        <v>0</v>
      </c>
    </row>
    <row r="340" spans="1:14" ht="15.75">
      <c r="A340" s="2" t="s">
        <v>18</v>
      </c>
      <c r="B340" s="2"/>
      <c r="C340" s="12">
        <f t="shared" ref="C340:N340" si="15">C339*1.9835</f>
        <v>0</v>
      </c>
      <c r="D340" s="12">
        <f t="shared" si="15"/>
        <v>0</v>
      </c>
      <c r="E340" s="12">
        <f t="shared" si="15"/>
        <v>0</v>
      </c>
      <c r="F340" s="12">
        <f t="shared" si="15"/>
        <v>0</v>
      </c>
      <c r="G340" s="12">
        <f t="shared" si="15"/>
        <v>0</v>
      </c>
      <c r="H340" s="12">
        <f t="shared" si="15"/>
        <v>6215.5154349999993</v>
      </c>
      <c r="I340" s="12">
        <f t="shared" si="15"/>
        <v>14329.042020000001</v>
      </c>
      <c r="J340" s="12">
        <f t="shared" si="15"/>
        <v>10424.899135000001</v>
      </c>
      <c r="K340" s="12">
        <f t="shared" si="15"/>
        <v>1254.9604499999998</v>
      </c>
      <c r="L340" s="12">
        <f t="shared" si="15"/>
        <v>0</v>
      </c>
      <c r="M340" s="12">
        <f t="shared" si="15"/>
        <v>0</v>
      </c>
      <c r="N340" s="12">
        <f t="shared" si="15"/>
        <v>0</v>
      </c>
    </row>
    <row r="341" spans="1:14" ht="15.75">
      <c r="A341" s="2"/>
      <c r="B341" s="2"/>
      <c r="E341" s="11"/>
      <c r="F341" s="11"/>
      <c r="G341" s="11"/>
      <c r="H341" s="11"/>
      <c r="I341" s="11"/>
      <c r="J341" s="11"/>
      <c r="K341" s="11" t="s">
        <v>19</v>
      </c>
      <c r="L341" s="11"/>
      <c r="M341" s="13">
        <f>COUNTA(C308:N338)-5</f>
        <v>86</v>
      </c>
      <c r="N341" s="11" t="s">
        <v>20</v>
      </c>
    </row>
    <row r="342" spans="1:14" ht="16.5" thickBot="1">
      <c r="A342" s="14">
        <v>2008</v>
      </c>
      <c r="B342" s="14" t="s">
        <v>21</v>
      </c>
      <c r="C342" s="25"/>
      <c r="D342" s="25"/>
      <c r="E342" s="14"/>
      <c r="F342" s="15">
        <f>SUM(C339:N339)</f>
        <v>16246.240000000002</v>
      </c>
      <c r="G342" s="16" t="s">
        <v>17</v>
      </c>
      <c r="H342" s="16"/>
      <c r="I342" s="15">
        <f>F342*1.9835</f>
        <v>32224.417040000004</v>
      </c>
      <c r="J342" s="16" t="s">
        <v>22</v>
      </c>
      <c r="K342" s="14" t="s">
        <v>23</v>
      </c>
      <c r="L342" s="14"/>
      <c r="M342" s="17">
        <v>86</v>
      </c>
      <c r="N342" s="14" t="s">
        <v>20</v>
      </c>
    </row>
    <row r="343" spans="1:14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4">
      <c r="A344" t="s">
        <v>1</v>
      </c>
      <c r="F344" t="s">
        <v>2</v>
      </c>
      <c r="H344" t="s">
        <v>156</v>
      </c>
    </row>
    <row r="345" spans="1:14" ht="16.5" thickBot="1">
      <c r="A345" s="3" t="s">
        <v>4</v>
      </c>
      <c r="B345" s="3" t="s">
        <v>5</v>
      </c>
      <c r="C345" s="4" t="s">
        <v>152</v>
      </c>
      <c r="D345" s="4" t="s">
        <v>153</v>
      </c>
      <c r="E345" s="4" t="s">
        <v>6</v>
      </c>
      <c r="F345" s="4" t="s">
        <v>7</v>
      </c>
      <c r="G345" s="4" t="s">
        <v>8</v>
      </c>
      <c r="H345" s="4" t="s">
        <v>9</v>
      </c>
      <c r="I345" s="4" t="s">
        <v>10</v>
      </c>
      <c r="J345" s="4" t="s">
        <v>11</v>
      </c>
      <c r="K345" s="4" t="s">
        <v>12</v>
      </c>
      <c r="L345" s="4" t="s">
        <v>13</v>
      </c>
      <c r="M345" s="4" t="s">
        <v>14</v>
      </c>
      <c r="N345" s="4" t="s">
        <v>15</v>
      </c>
    </row>
    <row r="346" spans="1:14" ht="16.5" thickTop="1">
      <c r="A346" s="1">
        <v>2009</v>
      </c>
      <c r="B346" s="5">
        <v>1</v>
      </c>
      <c r="C346" s="6"/>
      <c r="D346" s="6"/>
      <c r="E346" s="6"/>
      <c r="F346" s="6"/>
      <c r="G346" s="6"/>
      <c r="H346" s="6">
        <v>126.13</v>
      </c>
      <c r="I346" s="6">
        <v>302.13</v>
      </c>
      <c r="J346" s="6">
        <v>253.81</v>
      </c>
      <c r="K346" s="6">
        <v>154.12</v>
      </c>
      <c r="L346" s="6">
        <v>61.84</v>
      </c>
      <c r="M346" s="6">
        <v>99.64</v>
      </c>
      <c r="N346" s="7"/>
    </row>
    <row r="347" spans="1:14" ht="15.75">
      <c r="A347" s="2"/>
      <c r="B347" s="5">
        <v>2</v>
      </c>
      <c r="C347" s="6"/>
      <c r="D347" s="6"/>
      <c r="E347" s="6"/>
      <c r="F347" s="6"/>
      <c r="G347" s="6"/>
      <c r="H347" s="6">
        <v>120.08</v>
      </c>
      <c r="I347" s="6">
        <v>313.5</v>
      </c>
      <c r="J347" s="6">
        <v>254.12</v>
      </c>
      <c r="K347" s="6">
        <v>156.4</v>
      </c>
      <c r="L347" s="6">
        <v>61.04</v>
      </c>
      <c r="M347" s="6">
        <v>87.21</v>
      </c>
      <c r="N347" s="7"/>
    </row>
    <row r="348" spans="1:14" ht="15.75">
      <c r="A348" s="2"/>
      <c r="B348" s="5">
        <v>3</v>
      </c>
      <c r="C348" s="6"/>
      <c r="D348" s="6"/>
      <c r="E348" s="6"/>
      <c r="F348" s="6"/>
      <c r="G348" s="6"/>
      <c r="H348" s="6">
        <v>115.64</v>
      </c>
      <c r="I348" s="6">
        <v>294.10000000000002</v>
      </c>
      <c r="J348" s="6">
        <v>251.16</v>
      </c>
      <c r="K348" s="6">
        <v>156.16</v>
      </c>
      <c r="L348" s="6">
        <v>61.98</v>
      </c>
      <c r="M348" s="6">
        <v>19.690000000000001</v>
      </c>
      <c r="N348" s="7"/>
    </row>
    <row r="349" spans="1:14" ht="15.75">
      <c r="A349" s="2"/>
      <c r="B349" s="5">
        <v>4</v>
      </c>
      <c r="C349" s="6"/>
      <c r="D349" s="6"/>
      <c r="E349" s="6"/>
      <c r="F349" s="6"/>
      <c r="G349" s="6"/>
      <c r="H349" s="6">
        <v>115.52</v>
      </c>
      <c r="I349" s="6">
        <v>250.23</v>
      </c>
      <c r="J349" s="6">
        <v>247.62</v>
      </c>
      <c r="K349" s="6">
        <v>107.84</v>
      </c>
      <c r="L349" s="6">
        <v>64.19</v>
      </c>
      <c r="M349" s="6"/>
      <c r="N349" s="7"/>
    </row>
    <row r="350" spans="1:14" ht="15.75">
      <c r="A350" s="2"/>
      <c r="B350" s="5">
        <v>5</v>
      </c>
      <c r="C350" s="6"/>
      <c r="D350" s="6"/>
      <c r="E350" s="6"/>
      <c r="F350" s="6"/>
      <c r="G350" s="6"/>
      <c r="H350" s="6">
        <v>115.78</v>
      </c>
      <c r="I350" s="6">
        <v>228.98</v>
      </c>
      <c r="J350" s="6">
        <v>245.8</v>
      </c>
      <c r="K350" s="6">
        <v>84.61</v>
      </c>
      <c r="L350" s="6">
        <v>72.959999999999994</v>
      </c>
      <c r="M350" s="6"/>
      <c r="N350" s="7"/>
    </row>
    <row r="351" spans="1:14" ht="15.75">
      <c r="A351" s="2"/>
      <c r="B351" s="5">
        <v>6</v>
      </c>
      <c r="C351" s="6"/>
      <c r="D351" s="6"/>
      <c r="E351" s="6"/>
      <c r="F351" s="6"/>
      <c r="G351" s="6"/>
      <c r="H351" s="6">
        <v>115.28</v>
      </c>
      <c r="I351" s="6">
        <v>237.11</v>
      </c>
      <c r="J351" s="6">
        <v>243.79</v>
      </c>
      <c r="K351" s="6">
        <v>83.7</v>
      </c>
      <c r="L351" s="6">
        <v>74.95</v>
      </c>
      <c r="M351" s="6"/>
      <c r="N351" s="7"/>
    </row>
    <row r="352" spans="1:14" ht="15.75">
      <c r="A352" s="2"/>
      <c r="B352" s="5">
        <v>7</v>
      </c>
      <c r="C352" s="6"/>
      <c r="D352" s="6"/>
      <c r="E352" s="6"/>
      <c r="F352" s="6"/>
      <c r="G352" s="6"/>
      <c r="H352" s="6">
        <v>116.05</v>
      </c>
      <c r="I352" s="6">
        <v>243.43</v>
      </c>
      <c r="J352" s="6">
        <v>255.18</v>
      </c>
      <c r="K352" s="6">
        <v>82.65</v>
      </c>
      <c r="L352" s="6">
        <v>73.400000000000006</v>
      </c>
      <c r="M352" s="6"/>
      <c r="N352" s="7"/>
    </row>
    <row r="353" spans="1:14" ht="15.75">
      <c r="A353" s="2"/>
      <c r="B353" s="5">
        <v>8</v>
      </c>
      <c r="C353" s="6"/>
      <c r="D353" s="6"/>
      <c r="E353" s="6"/>
      <c r="F353" s="6"/>
      <c r="G353" s="6"/>
      <c r="H353" s="6">
        <v>124.89</v>
      </c>
      <c r="I353" s="6">
        <v>244.98</v>
      </c>
      <c r="J353" s="6">
        <v>273.69</v>
      </c>
      <c r="K353" s="6">
        <v>83.1</v>
      </c>
      <c r="L353" s="6">
        <v>71.12</v>
      </c>
      <c r="M353" s="6"/>
      <c r="N353" s="7"/>
    </row>
    <row r="354" spans="1:14" ht="15.75">
      <c r="A354" s="2"/>
      <c r="B354" s="5">
        <v>9</v>
      </c>
      <c r="C354" s="6"/>
      <c r="D354" s="6"/>
      <c r="E354" s="6"/>
      <c r="F354" s="6"/>
      <c r="G354" s="6"/>
      <c r="H354" s="6">
        <v>132.97</v>
      </c>
      <c r="I354" s="6">
        <v>246.31</v>
      </c>
      <c r="J354" s="6">
        <v>280.16000000000003</v>
      </c>
      <c r="K354" s="6">
        <v>82.4</v>
      </c>
      <c r="L354" s="6">
        <v>70.599999999999994</v>
      </c>
      <c r="M354" s="6"/>
      <c r="N354" s="7"/>
    </row>
    <row r="355" spans="1:14" ht="15.75">
      <c r="A355" s="2"/>
      <c r="B355" s="5">
        <v>10</v>
      </c>
      <c r="C355" s="6"/>
      <c r="D355" s="6"/>
      <c r="E355" s="6"/>
      <c r="F355" s="6"/>
      <c r="G355" s="6"/>
      <c r="H355" s="6">
        <v>132.07</v>
      </c>
      <c r="I355" s="6">
        <v>245.59</v>
      </c>
      <c r="J355" s="6">
        <v>305.16000000000003</v>
      </c>
      <c r="K355" s="6">
        <v>90.61</v>
      </c>
      <c r="L355" s="6">
        <v>69.62</v>
      </c>
      <c r="M355" s="6"/>
      <c r="N355" s="7"/>
    </row>
    <row r="356" spans="1:14" ht="15.75">
      <c r="A356" s="2"/>
      <c r="B356" s="5">
        <v>11</v>
      </c>
      <c r="C356" s="6"/>
      <c r="D356" s="6"/>
      <c r="E356" s="6"/>
      <c r="F356" s="6"/>
      <c r="G356" s="6"/>
      <c r="H356" s="6">
        <v>143.63999999999999</v>
      </c>
      <c r="I356" s="6">
        <v>247.09</v>
      </c>
      <c r="J356" s="6">
        <v>318.95</v>
      </c>
      <c r="K356" s="6">
        <v>85.85</v>
      </c>
      <c r="L356" s="6">
        <v>71.75</v>
      </c>
      <c r="M356" s="6"/>
      <c r="N356" s="7"/>
    </row>
    <row r="357" spans="1:14" ht="15.75">
      <c r="A357" s="2"/>
      <c r="B357" s="5">
        <v>12</v>
      </c>
      <c r="C357" s="6"/>
      <c r="D357" s="6"/>
      <c r="E357" s="6"/>
      <c r="F357" s="6"/>
      <c r="G357" s="6"/>
      <c r="H357" s="6">
        <v>148.44</v>
      </c>
      <c r="I357" s="6">
        <v>247.57</v>
      </c>
      <c r="J357" s="6">
        <v>286.62</v>
      </c>
      <c r="K357" s="6">
        <v>86.92</v>
      </c>
      <c r="L357" s="6">
        <v>74.23</v>
      </c>
      <c r="M357" s="6"/>
      <c r="N357" s="7"/>
    </row>
    <row r="358" spans="1:14" ht="15.75">
      <c r="A358" s="2"/>
      <c r="B358" s="5">
        <v>13</v>
      </c>
      <c r="C358" s="6"/>
      <c r="D358" s="6"/>
      <c r="E358" s="6"/>
      <c r="F358" s="6"/>
      <c r="G358" s="6"/>
      <c r="H358" s="6">
        <v>145.87</v>
      </c>
      <c r="I358" s="6">
        <v>188.65</v>
      </c>
      <c r="J358" s="6">
        <v>256.99</v>
      </c>
      <c r="K358" s="6">
        <v>82.69</v>
      </c>
      <c r="L358" s="6">
        <v>77.75</v>
      </c>
      <c r="M358" s="6"/>
      <c r="N358" s="7"/>
    </row>
    <row r="359" spans="1:14" ht="15.75">
      <c r="A359" s="2"/>
      <c r="B359" s="5">
        <v>14</v>
      </c>
      <c r="C359" s="6"/>
      <c r="D359" s="6"/>
      <c r="E359" s="6"/>
      <c r="F359" s="6"/>
      <c r="G359" s="6"/>
      <c r="H359" s="6">
        <v>146.69</v>
      </c>
      <c r="I359" s="6">
        <v>128</v>
      </c>
      <c r="J359" s="6">
        <v>250.26</v>
      </c>
      <c r="K359" s="6">
        <v>79.86</v>
      </c>
      <c r="L359" s="6">
        <v>80.56</v>
      </c>
      <c r="M359" s="6"/>
      <c r="N359" s="7"/>
    </row>
    <row r="360" spans="1:14" ht="15.75">
      <c r="A360" s="2"/>
      <c r="B360" s="5">
        <v>15</v>
      </c>
      <c r="C360" s="6"/>
      <c r="D360" s="6"/>
      <c r="E360" s="6"/>
      <c r="F360" s="6"/>
      <c r="G360" s="6"/>
      <c r="H360" s="6">
        <v>147.72</v>
      </c>
      <c r="I360" s="6">
        <v>114.64</v>
      </c>
      <c r="J360" s="6">
        <v>250.84</v>
      </c>
      <c r="K360" s="6">
        <v>79.239999999999995</v>
      </c>
      <c r="L360" s="6">
        <v>80.12</v>
      </c>
      <c r="M360" s="6"/>
      <c r="N360" s="7"/>
    </row>
    <row r="361" spans="1:14" ht="15.75">
      <c r="A361" s="2"/>
      <c r="B361" s="5">
        <v>16</v>
      </c>
      <c r="C361" s="6"/>
      <c r="D361" s="6"/>
      <c r="E361" s="6"/>
      <c r="F361" s="6"/>
      <c r="G361" s="6"/>
      <c r="H361" s="6">
        <v>163.16999999999999</v>
      </c>
      <c r="I361" s="6">
        <v>114.49</v>
      </c>
      <c r="J361" s="6">
        <v>251.47</v>
      </c>
      <c r="K361" s="6">
        <v>78</v>
      </c>
      <c r="L361" s="6">
        <v>78.709999999999994</v>
      </c>
      <c r="M361" s="6"/>
      <c r="N361" s="7"/>
    </row>
    <row r="362" spans="1:14" ht="15.75">
      <c r="A362" s="2"/>
      <c r="B362" s="5">
        <v>17</v>
      </c>
      <c r="C362" s="6"/>
      <c r="D362" s="6"/>
      <c r="E362" s="6"/>
      <c r="F362" s="6"/>
      <c r="G362" s="6"/>
      <c r="H362" s="6">
        <v>192.99</v>
      </c>
      <c r="I362" s="6">
        <v>114.79</v>
      </c>
      <c r="J362" s="6">
        <v>252.58</v>
      </c>
      <c r="K362" s="6">
        <v>78</v>
      </c>
      <c r="L362" s="6">
        <v>76.64</v>
      </c>
      <c r="M362" s="6"/>
      <c r="N362" s="7"/>
    </row>
    <row r="363" spans="1:14" ht="15.75">
      <c r="A363" s="2"/>
      <c r="B363" s="5">
        <v>18</v>
      </c>
      <c r="C363" s="6"/>
      <c r="D363" s="6"/>
      <c r="E363" s="6"/>
      <c r="F363" s="6"/>
      <c r="G363" s="6">
        <v>95.46</v>
      </c>
      <c r="H363" s="6">
        <v>201.16</v>
      </c>
      <c r="I363" s="6">
        <v>116.56</v>
      </c>
      <c r="J363" s="6">
        <v>239.31</v>
      </c>
      <c r="K363" s="6">
        <v>78</v>
      </c>
      <c r="L363" s="6">
        <v>77.38</v>
      </c>
      <c r="M363" s="6"/>
      <c r="N363" s="7"/>
    </row>
    <row r="364" spans="1:14" ht="15.75">
      <c r="A364" s="2"/>
      <c r="B364" s="5">
        <v>19</v>
      </c>
      <c r="C364" s="6"/>
      <c r="D364" s="6"/>
      <c r="E364" s="6"/>
      <c r="F364" s="6"/>
      <c r="G364" s="6">
        <v>102.85</v>
      </c>
      <c r="H364" s="6">
        <v>199.66</v>
      </c>
      <c r="I364" s="6">
        <v>114.73</v>
      </c>
      <c r="J364" s="6">
        <v>211.13</v>
      </c>
      <c r="K364" s="6">
        <v>78</v>
      </c>
      <c r="L364" s="6">
        <v>77.680000000000007</v>
      </c>
      <c r="M364" s="6"/>
      <c r="N364" s="7"/>
    </row>
    <row r="365" spans="1:14" ht="15.75">
      <c r="A365" s="2"/>
      <c r="B365" s="5">
        <v>20</v>
      </c>
      <c r="C365" s="6"/>
      <c r="D365" s="6"/>
      <c r="E365" s="6"/>
      <c r="F365" s="6"/>
      <c r="G365" s="6">
        <v>105.45</v>
      </c>
      <c r="H365" s="6">
        <v>213.18</v>
      </c>
      <c r="I365" s="6">
        <v>142.04</v>
      </c>
      <c r="J365" s="6">
        <v>201.61</v>
      </c>
      <c r="K365" s="6">
        <v>78</v>
      </c>
      <c r="L365" s="6">
        <v>79.37</v>
      </c>
      <c r="M365" s="6"/>
      <c r="N365" s="7"/>
    </row>
    <row r="366" spans="1:14" ht="15.75">
      <c r="A366" s="2"/>
      <c r="B366" s="5">
        <v>21</v>
      </c>
      <c r="C366" s="6"/>
      <c r="D366" s="6"/>
      <c r="E366" s="6"/>
      <c r="F366" s="6"/>
      <c r="G366" s="6">
        <v>108.24</v>
      </c>
      <c r="H366" s="6">
        <v>231.07</v>
      </c>
      <c r="I366" s="6">
        <v>176.49</v>
      </c>
      <c r="J366" s="6">
        <v>193.81</v>
      </c>
      <c r="K366" s="6">
        <v>78</v>
      </c>
      <c r="L366" s="6">
        <v>98</v>
      </c>
      <c r="M366" s="6"/>
      <c r="N366" s="7"/>
    </row>
    <row r="367" spans="1:14" ht="15.75">
      <c r="A367" s="2"/>
      <c r="B367" s="5">
        <v>22</v>
      </c>
      <c r="C367" s="6"/>
      <c r="D367" s="6"/>
      <c r="E367" s="6"/>
      <c r="F367" s="6"/>
      <c r="G367" s="6">
        <v>107.62</v>
      </c>
      <c r="H367" s="6">
        <v>243.79</v>
      </c>
      <c r="I367" s="6">
        <v>184.26</v>
      </c>
      <c r="J367" s="6">
        <v>188.63</v>
      </c>
      <c r="K367" s="6">
        <v>78</v>
      </c>
      <c r="L367" s="6">
        <v>111.95</v>
      </c>
      <c r="M367" s="6"/>
      <c r="N367" s="7"/>
    </row>
    <row r="368" spans="1:14" ht="15.75">
      <c r="A368" s="2"/>
      <c r="B368" s="5">
        <v>23</v>
      </c>
      <c r="C368" s="6"/>
      <c r="D368" s="6"/>
      <c r="E368" s="6"/>
      <c r="F368" s="6"/>
      <c r="G368" s="6">
        <v>106.52</v>
      </c>
      <c r="H368" s="6">
        <v>251.4</v>
      </c>
      <c r="I368" s="6">
        <v>212.97</v>
      </c>
      <c r="J368" s="6">
        <v>188.61</v>
      </c>
      <c r="K368" s="6">
        <v>74</v>
      </c>
      <c r="L368" s="6">
        <v>106.22</v>
      </c>
      <c r="M368" s="6"/>
      <c r="N368" s="7"/>
    </row>
    <row r="369" spans="1:14" ht="15.75">
      <c r="A369" s="2"/>
      <c r="B369" s="5">
        <v>24</v>
      </c>
      <c r="C369" s="6"/>
      <c r="D369" s="6"/>
      <c r="E369" s="6"/>
      <c r="F369" s="6"/>
      <c r="G369" s="6">
        <v>106.89</v>
      </c>
      <c r="H369" s="6">
        <v>249.4</v>
      </c>
      <c r="I369" s="6">
        <v>249.47</v>
      </c>
      <c r="J369" s="6">
        <v>200.46</v>
      </c>
      <c r="K369" s="6">
        <v>74</v>
      </c>
      <c r="L369" s="6">
        <v>101.67</v>
      </c>
      <c r="M369" s="6"/>
      <c r="N369" s="7"/>
    </row>
    <row r="370" spans="1:14" ht="15.75">
      <c r="A370" s="2"/>
      <c r="B370" s="5">
        <v>25</v>
      </c>
      <c r="C370" s="6"/>
      <c r="D370" s="6"/>
      <c r="E370" s="6"/>
      <c r="F370" s="6"/>
      <c r="G370" s="6">
        <v>106.89</v>
      </c>
      <c r="H370" s="6">
        <v>263.33999999999997</v>
      </c>
      <c r="I370" s="6">
        <v>259.95999999999998</v>
      </c>
      <c r="J370" s="6">
        <v>208.87</v>
      </c>
      <c r="K370" s="6">
        <v>72</v>
      </c>
      <c r="L370" s="6">
        <v>93.2</v>
      </c>
      <c r="M370" s="6"/>
      <c r="N370" s="7"/>
    </row>
    <row r="371" spans="1:14" ht="15.75">
      <c r="A371" s="2"/>
      <c r="B371" s="5">
        <v>26</v>
      </c>
      <c r="C371" s="6"/>
      <c r="D371" s="6"/>
      <c r="E371" s="6"/>
      <c r="F371" s="6"/>
      <c r="G371" s="6">
        <v>117.21</v>
      </c>
      <c r="H371" s="6">
        <v>260.99</v>
      </c>
      <c r="I371" s="6">
        <v>259.99</v>
      </c>
      <c r="J371" s="6">
        <v>154.22999999999999</v>
      </c>
      <c r="K371" s="6">
        <v>74</v>
      </c>
      <c r="L371" s="6">
        <v>87.37</v>
      </c>
      <c r="M371" s="6"/>
      <c r="N371" s="7"/>
    </row>
    <row r="372" spans="1:14" ht="15.75">
      <c r="A372" s="2"/>
      <c r="B372" s="5">
        <v>27</v>
      </c>
      <c r="C372" s="6"/>
      <c r="D372" s="6"/>
      <c r="E372" s="6"/>
      <c r="F372" s="6"/>
      <c r="G372" s="6">
        <v>127.56</v>
      </c>
      <c r="H372" s="6">
        <v>250.22</v>
      </c>
      <c r="I372" s="6">
        <v>287.85000000000002</v>
      </c>
      <c r="J372" s="6">
        <v>99.56</v>
      </c>
      <c r="K372" s="6">
        <v>71</v>
      </c>
      <c r="L372" s="6">
        <v>85.97</v>
      </c>
      <c r="M372" s="6"/>
      <c r="N372" s="7"/>
    </row>
    <row r="373" spans="1:14" ht="15.75">
      <c r="A373" s="2"/>
      <c r="B373" s="5">
        <v>28</v>
      </c>
      <c r="C373" s="6"/>
      <c r="D373" s="6"/>
      <c r="E373" s="6"/>
      <c r="F373" s="6"/>
      <c r="G373" s="6">
        <v>131.47999999999999</v>
      </c>
      <c r="H373" s="6">
        <v>248.2</v>
      </c>
      <c r="I373" s="6">
        <v>301.95999999999998</v>
      </c>
      <c r="J373" s="6">
        <v>84.25</v>
      </c>
      <c r="K373" s="6">
        <v>67</v>
      </c>
      <c r="L373" s="6">
        <v>91.07</v>
      </c>
      <c r="M373" s="6"/>
      <c r="N373" s="7"/>
    </row>
    <row r="374" spans="1:14" ht="15.75">
      <c r="A374" s="2"/>
      <c r="B374" s="5">
        <v>29</v>
      </c>
      <c r="C374" s="6"/>
      <c r="D374" s="6"/>
      <c r="E374" s="6"/>
      <c r="F374" s="6"/>
      <c r="G374" s="6">
        <v>128.05000000000001</v>
      </c>
      <c r="H374" s="6">
        <v>252.35</v>
      </c>
      <c r="I374" s="6">
        <v>304.12</v>
      </c>
      <c r="J374" s="6">
        <v>84.26</v>
      </c>
      <c r="K374" s="6">
        <v>64</v>
      </c>
      <c r="L374" s="6">
        <v>104.86</v>
      </c>
      <c r="M374" s="6"/>
      <c r="N374" s="7"/>
    </row>
    <row r="375" spans="1:14" ht="15.75">
      <c r="A375" s="2"/>
      <c r="B375" s="5">
        <v>30</v>
      </c>
      <c r="C375" s="6"/>
      <c r="D375" s="6"/>
      <c r="E375" s="6"/>
      <c r="F375" s="6"/>
      <c r="G375" s="6">
        <v>126.88</v>
      </c>
      <c r="H375" s="6">
        <v>274.39999999999998</v>
      </c>
      <c r="I375" s="6">
        <v>270.32</v>
      </c>
      <c r="J375" s="6">
        <v>82.88</v>
      </c>
      <c r="K375" s="6">
        <v>64</v>
      </c>
      <c r="L375" s="6">
        <v>110.38</v>
      </c>
      <c r="M375" s="6"/>
      <c r="N375" s="7"/>
    </row>
    <row r="376" spans="1:14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7">
        <v>125.85</v>
      </c>
      <c r="H376" s="8" t="s">
        <v>16</v>
      </c>
      <c r="I376" s="6">
        <v>252.44</v>
      </c>
      <c r="J376" s="7">
        <v>127.67</v>
      </c>
      <c r="K376" s="9" t="s">
        <v>16</v>
      </c>
      <c r="L376" s="10">
        <v>105.29</v>
      </c>
      <c r="M376" s="9" t="s">
        <v>16</v>
      </c>
      <c r="N376" s="5"/>
    </row>
    <row r="377" spans="1:14" ht="15.75">
      <c r="A377" s="2" t="s">
        <v>17</v>
      </c>
      <c r="B377" s="2"/>
      <c r="C377" s="11">
        <f t="shared" ref="C377:N377" si="16">SUM(C346:C376)</f>
        <v>0</v>
      </c>
      <c r="D377" s="11">
        <f t="shared" si="16"/>
        <v>0</v>
      </c>
      <c r="E377" s="11">
        <f t="shared" si="16"/>
        <v>0</v>
      </c>
      <c r="F377" s="11">
        <f t="shared" si="16"/>
        <v>0</v>
      </c>
      <c r="G377" s="11">
        <f t="shared" si="16"/>
        <v>1596.9499999999998</v>
      </c>
      <c r="H377" s="11">
        <f t="shared" si="16"/>
        <v>5442.0899999999992</v>
      </c>
      <c r="I377" s="11">
        <f t="shared" si="16"/>
        <v>6894.75</v>
      </c>
      <c r="J377" s="11">
        <f t="shared" si="16"/>
        <v>6743.4800000000005</v>
      </c>
      <c r="K377" s="11">
        <f t="shared" si="16"/>
        <v>2602.1499999999996</v>
      </c>
      <c r="L377" s="11">
        <f t="shared" si="16"/>
        <v>2551.8700000000008</v>
      </c>
      <c r="M377" s="11">
        <f t="shared" si="16"/>
        <v>206.54</v>
      </c>
      <c r="N377" s="11">
        <f t="shared" si="16"/>
        <v>0</v>
      </c>
    </row>
    <row r="378" spans="1:14" ht="15.75">
      <c r="A378" s="2" t="s">
        <v>18</v>
      </c>
      <c r="B378" s="2"/>
      <c r="C378" s="12">
        <f t="shared" ref="C378:N378" si="17">C377*1.9835</f>
        <v>0</v>
      </c>
      <c r="D378" s="12">
        <f t="shared" si="17"/>
        <v>0</v>
      </c>
      <c r="E378" s="12">
        <f t="shared" si="17"/>
        <v>0</v>
      </c>
      <c r="F378" s="12">
        <f t="shared" si="17"/>
        <v>0</v>
      </c>
      <c r="G378" s="12">
        <f t="shared" si="17"/>
        <v>3167.5503249999997</v>
      </c>
      <c r="H378" s="12">
        <f t="shared" si="17"/>
        <v>10794.385514999998</v>
      </c>
      <c r="I378" s="12">
        <f t="shared" si="17"/>
        <v>13675.736625</v>
      </c>
      <c r="J378" s="12">
        <f t="shared" si="17"/>
        <v>13375.692580000001</v>
      </c>
      <c r="K378" s="12">
        <f t="shared" si="17"/>
        <v>5161.364524999999</v>
      </c>
      <c r="L378" s="12">
        <f t="shared" si="17"/>
        <v>5061.6341450000018</v>
      </c>
      <c r="M378" s="12">
        <f t="shared" si="17"/>
        <v>409.67208999999997</v>
      </c>
      <c r="N378" s="12">
        <f t="shared" si="17"/>
        <v>0</v>
      </c>
    </row>
    <row r="379" spans="1:14" ht="15.75">
      <c r="A379" s="2"/>
      <c r="B379" s="2"/>
      <c r="E379" s="11"/>
      <c r="F379" s="11"/>
      <c r="G379" s="11"/>
      <c r="H379" s="11"/>
      <c r="I379" s="11"/>
      <c r="J379" s="11"/>
      <c r="K379" s="11" t="s">
        <v>19</v>
      </c>
      <c r="L379" s="11"/>
      <c r="M379" s="13">
        <f>COUNTA(C346:N376)-5</f>
        <v>170</v>
      </c>
      <c r="N379" s="11" t="s">
        <v>20</v>
      </c>
    </row>
    <row r="380" spans="1:14" ht="16.5" thickBot="1">
      <c r="A380" s="14">
        <v>2009</v>
      </c>
      <c r="B380" s="14" t="s">
        <v>21</v>
      </c>
      <c r="C380" s="25"/>
      <c r="D380" s="25"/>
      <c r="E380" s="14"/>
      <c r="F380" s="15">
        <f>SUM(C377:N377)</f>
        <v>26037.83</v>
      </c>
      <c r="G380" s="16" t="s">
        <v>17</v>
      </c>
      <c r="H380" s="16"/>
      <c r="I380" s="15">
        <f>F380*1.9835</f>
        <v>51646.035805000007</v>
      </c>
      <c r="J380" s="16" t="s">
        <v>22</v>
      </c>
      <c r="K380" s="14" t="s">
        <v>23</v>
      </c>
      <c r="L380" s="14"/>
      <c r="M380" s="17">
        <v>170</v>
      </c>
      <c r="N380" s="14" t="s">
        <v>20</v>
      </c>
    </row>
    <row r="381" spans="1:14" ht="15.75">
      <c r="A381" s="1" t="s">
        <v>0</v>
      </c>
      <c r="B381" s="2"/>
      <c r="C381" s="2"/>
      <c r="D381" s="18"/>
      <c r="E381" s="1"/>
      <c r="F381" s="1"/>
      <c r="G381" s="1"/>
      <c r="H381" s="18"/>
      <c r="I381" s="1"/>
      <c r="J381" s="2"/>
      <c r="K381" s="2"/>
      <c r="L381" s="2"/>
      <c r="M381" s="2"/>
    </row>
    <row r="382" spans="1:14">
      <c r="A382" t="s">
        <v>1</v>
      </c>
      <c r="F382" t="s">
        <v>2</v>
      </c>
      <c r="H382" t="s">
        <v>156</v>
      </c>
    </row>
    <row r="383" spans="1:14" ht="16.5" thickBot="1">
      <c r="A383" s="3" t="s">
        <v>4</v>
      </c>
      <c r="B383" s="3" t="s">
        <v>5</v>
      </c>
      <c r="C383" s="4" t="s">
        <v>152</v>
      </c>
      <c r="D383" s="4" t="s">
        <v>153</v>
      </c>
      <c r="E383" s="4" t="s">
        <v>6</v>
      </c>
      <c r="F383" s="4" t="s">
        <v>7</v>
      </c>
      <c r="G383" s="4" t="s">
        <v>8</v>
      </c>
      <c r="H383" s="4" t="s">
        <v>9</v>
      </c>
      <c r="I383" s="4" t="s">
        <v>10</v>
      </c>
      <c r="J383" s="4" t="s">
        <v>11</v>
      </c>
      <c r="K383" s="4" t="s">
        <v>12</v>
      </c>
      <c r="L383" s="4" t="s">
        <v>13</v>
      </c>
      <c r="M383" s="4" t="s">
        <v>14</v>
      </c>
      <c r="N383" s="4" t="s">
        <v>15</v>
      </c>
    </row>
    <row r="384" spans="1:14" ht="16.5" thickTop="1">
      <c r="A384" s="1">
        <v>2010</v>
      </c>
      <c r="B384" s="5">
        <v>1</v>
      </c>
      <c r="C384" s="6"/>
      <c r="D384" s="6"/>
      <c r="E384" s="6"/>
      <c r="F384" s="6"/>
      <c r="G384" s="6"/>
      <c r="H384" s="6">
        <v>25</v>
      </c>
      <c r="I384" s="6">
        <v>147.79</v>
      </c>
      <c r="J384" s="6">
        <v>286.79000000000002</v>
      </c>
      <c r="K384" s="6">
        <v>403</v>
      </c>
      <c r="L384" s="6"/>
      <c r="M384" s="6"/>
      <c r="N384" s="7"/>
    </row>
    <row r="385" spans="1:14" ht="15.75">
      <c r="A385" s="2"/>
      <c r="B385" s="5">
        <v>2</v>
      </c>
      <c r="C385" s="6"/>
      <c r="D385" s="6"/>
      <c r="E385" s="6"/>
      <c r="F385" s="6"/>
      <c r="G385" s="6"/>
      <c r="H385" s="6">
        <v>25</v>
      </c>
      <c r="I385" s="6">
        <v>182.48</v>
      </c>
      <c r="J385" s="6">
        <v>287.08</v>
      </c>
      <c r="K385" s="6">
        <v>396</v>
      </c>
      <c r="L385" s="6"/>
      <c r="M385" s="6"/>
      <c r="N385" s="7"/>
    </row>
    <row r="386" spans="1:14" ht="15.75">
      <c r="A386" s="2"/>
      <c r="B386" s="5">
        <v>3</v>
      </c>
      <c r="C386" s="6"/>
      <c r="D386" s="6"/>
      <c r="E386" s="6"/>
      <c r="F386" s="6"/>
      <c r="G386" s="6"/>
      <c r="H386" s="6">
        <v>25</v>
      </c>
      <c r="I386" s="6">
        <v>198.59</v>
      </c>
      <c r="J386" s="6">
        <v>283.02</v>
      </c>
      <c r="K386" s="6">
        <v>375</v>
      </c>
      <c r="L386" s="6"/>
      <c r="M386" s="6"/>
      <c r="N386" s="7"/>
    </row>
    <row r="387" spans="1:14" ht="15.75">
      <c r="A387" s="2"/>
      <c r="B387" s="5">
        <v>4</v>
      </c>
      <c r="C387" s="6"/>
      <c r="D387" s="6"/>
      <c r="E387" s="6"/>
      <c r="F387" s="6"/>
      <c r="G387" s="6"/>
      <c r="H387" s="6">
        <v>25</v>
      </c>
      <c r="I387" s="6">
        <v>201.13</v>
      </c>
      <c r="J387" s="6">
        <v>294.3</v>
      </c>
      <c r="K387" s="6">
        <v>362</v>
      </c>
      <c r="L387" s="6"/>
      <c r="M387" s="6"/>
      <c r="N387" s="7"/>
    </row>
    <row r="388" spans="1:14" ht="15.75">
      <c r="A388" s="2"/>
      <c r="B388" s="5">
        <v>5</v>
      </c>
      <c r="C388" s="6"/>
      <c r="D388" s="6"/>
      <c r="E388" s="6"/>
      <c r="F388" s="6"/>
      <c r="G388" s="6"/>
      <c r="H388" s="6">
        <v>25</v>
      </c>
      <c r="I388" s="6">
        <v>201.66</v>
      </c>
      <c r="J388" s="6">
        <v>295.89999999999998</v>
      </c>
      <c r="K388" s="6">
        <v>359</v>
      </c>
      <c r="L388" s="6"/>
      <c r="M388" s="6"/>
      <c r="N388" s="7"/>
    </row>
    <row r="389" spans="1:14" ht="15.75">
      <c r="A389" s="2"/>
      <c r="B389" s="5">
        <v>6</v>
      </c>
      <c r="C389" s="6"/>
      <c r="D389" s="6"/>
      <c r="E389" s="6"/>
      <c r="F389" s="6"/>
      <c r="G389" s="6"/>
      <c r="H389" s="6">
        <v>25</v>
      </c>
      <c r="I389" s="6">
        <v>201.8</v>
      </c>
      <c r="J389" s="6">
        <v>234.18</v>
      </c>
      <c r="K389" s="6">
        <v>360</v>
      </c>
      <c r="L389" s="6"/>
      <c r="M389" s="6"/>
      <c r="N389" s="7"/>
    </row>
    <row r="390" spans="1:14" ht="15.75">
      <c r="A390" s="2"/>
      <c r="B390" s="5">
        <v>7</v>
      </c>
      <c r="C390" s="6"/>
      <c r="D390" s="6"/>
      <c r="E390" s="6"/>
      <c r="F390" s="6"/>
      <c r="G390" s="6"/>
      <c r="H390" s="6">
        <v>25</v>
      </c>
      <c r="I390" s="6">
        <v>202.1</v>
      </c>
      <c r="J390" s="6">
        <v>205.1</v>
      </c>
      <c r="K390" s="6">
        <v>367</v>
      </c>
      <c r="L390" s="6"/>
      <c r="M390" s="6"/>
      <c r="N390" s="7"/>
    </row>
    <row r="391" spans="1:14" ht="15.75">
      <c r="A391" s="2"/>
      <c r="B391" s="5">
        <v>8</v>
      </c>
      <c r="C391" s="6"/>
      <c r="D391" s="6"/>
      <c r="E391" s="6"/>
      <c r="F391" s="6"/>
      <c r="G391" s="6"/>
      <c r="H391" s="6">
        <v>25</v>
      </c>
      <c r="I391" s="6">
        <v>204</v>
      </c>
      <c r="J391" s="6">
        <v>200.42</v>
      </c>
      <c r="K391" s="6">
        <v>376</v>
      </c>
      <c r="L391" s="6"/>
      <c r="M391" s="6"/>
      <c r="N391" s="7"/>
    </row>
    <row r="392" spans="1:14" ht="15.75">
      <c r="A392" s="2"/>
      <c r="B392" s="5">
        <v>9</v>
      </c>
      <c r="C392" s="6"/>
      <c r="D392" s="6"/>
      <c r="E392" s="6"/>
      <c r="F392" s="6"/>
      <c r="G392" s="6"/>
      <c r="H392" s="6">
        <v>68.75</v>
      </c>
      <c r="I392" s="6">
        <v>231.36</v>
      </c>
      <c r="J392" s="6">
        <v>201.45</v>
      </c>
      <c r="K392" s="6">
        <v>384</v>
      </c>
      <c r="L392" s="6"/>
      <c r="M392" s="6"/>
      <c r="N392" s="7"/>
    </row>
    <row r="393" spans="1:14" ht="15.75">
      <c r="A393" s="2"/>
      <c r="B393" s="5">
        <v>10</v>
      </c>
      <c r="C393" s="6"/>
      <c r="D393" s="6"/>
      <c r="E393" s="6"/>
      <c r="F393" s="6"/>
      <c r="G393" s="6"/>
      <c r="H393" s="6">
        <v>89.83</v>
      </c>
      <c r="I393" s="6">
        <v>247.24</v>
      </c>
      <c r="J393" s="6">
        <v>239.61</v>
      </c>
      <c r="K393" s="6">
        <v>382</v>
      </c>
      <c r="L393" s="6"/>
      <c r="M393" s="6"/>
      <c r="N393" s="7"/>
    </row>
    <row r="394" spans="1:14" ht="15.75">
      <c r="A394" s="2"/>
      <c r="B394" s="5">
        <v>11</v>
      </c>
      <c r="C394" s="6"/>
      <c r="D394" s="6"/>
      <c r="E394" s="6"/>
      <c r="F394" s="6"/>
      <c r="G394" s="6"/>
      <c r="H394" s="6">
        <v>62.78</v>
      </c>
      <c r="I394" s="6">
        <v>247.84</v>
      </c>
      <c r="J394" s="6">
        <v>276.54000000000002</v>
      </c>
      <c r="K394" s="6">
        <v>361</v>
      </c>
      <c r="L394" s="6"/>
      <c r="M394" s="6"/>
      <c r="N394" s="7"/>
    </row>
    <row r="395" spans="1:14" ht="15.75">
      <c r="A395" s="2"/>
      <c r="B395" s="5">
        <v>12</v>
      </c>
      <c r="C395" s="6"/>
      <c r="D395" s="6"/>
      <c r="E395" s="6"/>
      <c r="F395" s="6"/>
      <c r="G395" s="6"/>
      <c r="H395" s="6">
        <v>48.48</v>
      </c>
      <c r="I395" s="6">
        <v>249.75</v>
      </c>
      <c r="J395" s="6">
        <v>299.45999999999998</v>
      </c>
      <c r="K395" s="6">
        <v>337</v>
      </c>
      <c r="L395" s="6"/>
      <c r="M395" s="6"/>
      <c r="N395" s="7"/>
    </row>
    <row r="396" spans="1:14" ht="15.75">
      <c r="A396" s="2"/>
      <c r="B396" s="5">
        <v>13</v>
      </c>
      <c r="C396" s="6"/>
      <c r="D396" s="6"/>
      <c r="E396" s="6"/>
      <c r="F396" s="6"/>
      <c r="G396" s="6"/>
      <c r="H396" s="6">
        <v>49.73</v>
      </c>
      <c r="I396" s="6">
        <v>259.14999999999998</v>
      </c>
      <c r="J396" s="6">
        <v>291.13</v>
      </c>
      <c r="K396" s="6">
        <v>324</v>
      </c>
      <c r="L396" s="6"/>
      <c r="M396" s="6"/>
      <c r="N396" s="7"/>
    </row>
    <row r="397" spans="1:14" ht="15.75">
      <c r="A397" s="2"/>
      <c r="B397" s="5">
        <v>14</v>
      </c>
      <c r="C397" s="6"/>
      <c r="D397" s="6"/>
      <c r="E397" s="6"/>
      <c r="F397" s="6"/>
      <c r="G397" s="6"/>
      <c r="H397" s="6">
        <v>47.14</v>
      </c>
      <c r="I397" s="6">
        <v>251</v>
      </c>
      <c r="J397" s="6">
        <v>279.13</v>
      </c>
      <c r="K397" s="6">
        <v>177</v>
      </c>
      <c r="L397" s="6"/>
      <c r="M397" s="6"/>
      <c r="N397" s="7"/>
    </row>
    <row r="398" spans="1:14" ht="15.75">
      <c r="A398" s="2"/>
      <c r="B398" s="5">
        <v>15</v>
      </c>
      <c r="C398" s="6"/>
      <c r="D398" s="6"/>
      <c r="E398" s="6"/>
      <c r="F398" s="6"/>
      <c r="G398" s="6"/>
      <c r="H398" s="6">
        <v>46.64</v>
      </c>
      <c r="I398" s="6">
        <v>249.11</v>
      </c>
      <c r="J398" s="6">
        <v>277.58999999999997</v>
      </c>
      <c r="K398" s="6"/>
      <c r="L398" s="6"/>
      <c r="M398" s="6"/>
      <c r="N398" s="7"/>
    </row>
    <row r="399" spans="1:14" ht="15.75">
      <c r="A399" s="2"/>
      <c r="B399" s="5">
        <v>16</v>
      </c>
      <c r="C399" s="6"/>
      <c r="D399" s="6"/>
      <c r="E399" s="6"/>
      <c r="F399" s="6"/>
      <c r="G399" s="6"/>
      <c r="H399" s="6">
        <v>47.89</v>
      </c>
      <c r="I399" s="6">
        <v>247.51</v>
      </c>
      <c r="J399" s="6">
        <v>284.92</v>
      </c>
      <c r="K399" s="6"/>
      <c r="L399" s="6"/>
      <c r="M399" s="6"/>
      <c r="N399" s="7"/>
    </row>
    <row r="400" spans="1:14" ht="15.75">
      <c r="A400" s="2"/>
      <c r="B400" s="5">
        <v>17</v>
      </c>
      <c r="C400" s="6"/>
      <c r="D400" s="6"/>
      <c r="E400" s="6"/>
      <c r="F400" s="6"/>
      <c r="G400" s="6"/>
      <c r="H400" s="6">
        <v>48.1</v>
      </c>
      <c r="I400" s="6">
        <v>249.45</v>
      </c>
      <c r="J400" s="6">
        <v>289.07</v>
      </c>
      <c r="K400" s="6"/>
      <c r="L400" s="6"/>
      <c r="M400" s="6"/>
      <c r="N400" s="7"/>
    </row>
    <row r="401" spans="1:14" ht="15.75">
      <c r="A401" s="2"/>
      <c r="B401" s="5">
        <v>18</v>
      </c>
      <c r="C401" s="6"/>
      <c r="D401" s="6"/>
      <c r="E401" s="6"/>
      <c r="F401" s="6"/>
      <c r="G401" s="6"/>
      <c r="H401" s="6">
        <v>48.68</v>
      </c>
      <c r="I401" s="6">
        <v>242.86</v>
      </c>
      <c r="J401" s="6">
        <v>291.61</v>
      </c>
      <c r="K401" s="6"/>
      <c r="L401" s="6"/>
      <c r="M401" s="6"/>
      <c r="N401" s="7"/>
    </row>
    <row r="402" spans="1:14" ht="15.75">
      <c r="A402" s="2"/>
      <c r="B402" s="5">
        <v>19</v>
      </c>
      <c r="C402" s="6"/>
      <c r="D402" s="6"/>
      <c r="E402" s="6"/>
      <c r="F402" s="6"/>
      <c r="G402" s="6"/>
      <c r="H402" s="6">
        <v>49.33</v>
      </c>
      <c r="I402" s="6">
        <v>252.19</v>
      </c>
      <c r="J402" s="6">
        <v>310.26</v>
      </c>
      <c r="K402" s="6"/>
      <c r="L402" s="6"/>
      <c r="M402" s="6"/>
      <c r="N402" s="7"/>
    </row>
    <row r="403" spans="1:14" ht="15.75">
      <c r="A403" s="2"/>
      <c r="B403" s="5">
        <v>20</v>
      </c>
      <c r="C403" s="6"/>
      <c r="D403" s="6"/>
      <c r="E403" s="6"/>
      <c r="F403" s="6"/>
      <c r="G403" s="6"/>
      <c r="H403" s="6">
        <v>48.58</v>
      </c>
      <c r="I403" s="6">
        <v>256.79000000000002</v>
      </c>
      <c r="J403" s="6">
        <v>317.94</v>
      </c>
      <c r="K403" s="6"/>
      <c r="L403" s="6"/>
      <c r="M403" s="6"/>
      <c r="N403" s="7"/>
    </row>
    <row r="404" spans="1:14" ht="15.75">
      <c r="A404" s="2"/>
      <c r="B404" s="5">
        <v>21</v>
      </c>
      <c r="C404" s="6"/>
      <c r="D404" s="6"/>
      <c r="E404" s="6"/>
      <c r="F404" s="6"/>
      <c r="G404" s="6"/>
      <c r="H404" s="6">
        <v>48.1</v>
      </c>
      <c r="I404" s="6">
        <v>256.51</v>
      </c>
      <c r="J404" s="6">
        <v>318.08999999999997</v>
      </c>
      <c r="K404" s="6"/>
      <c r="L404" s="6"/>
      <c r="M404" s="6"/>
      <c r="N404" s="7"/>
    </row>
    <row r="405" spans="1:14" ht="15.75">
      <c r="A405" s="2"/>
      <c r="B405" s="5">
        <v>22</v>
      </c>
      <c r="C405" s="6"/>
      <c r="D405" s="6"/>
      <c r="E405" s="6"/>
      <c r="F405" s="6"/>
      <c r="G405" s="6"/>
      <c r="H405" s="6">
        <v>78.28</v>
      </c>
      <c r="I405" s="6">
        <v>254.08</v>
      </c>
      <c r="J405" s="6">
        <v>319.70999999999998</v>
      </c>
      <c r="K405" s="6"/>
      <c r="L405" s="6"/>
      <c r="M405" s="6"/>
      <c r="N405" s="7"/>
    </row>
    <row r="406" spans="1:14" ht="15.75">
      <c r="A406" s="2"/>
      <c r="B406" s="5">
        <v>23</v>
      </c>
      <c r="C406" s="6"/>
      <c r="D406" s="6"/>
      <c r="E406" s="6"/>
      <c r="F406" s="6"/>
      <c r="G406" s="6"/>
      <c r="H406" s="6">
        <v>97.38</v>
      </c>
      <c r="I406" s="6">
        <v>254.93</v>
      </c>
      <c r="J406" s="6">
        <v>324.94</v>
      </c>
      <c r="K406" s="6"/>
      <c r="L406" s="6"/>
      <c r="M406" s="6"/>
      <c r="N406" s="7"/>
    </row>
    <row r="407" spans="1:14" ht="15.75">
      <c r="A407" s="2"/>
      <c r="B407" s="5">
        <v>24</v>
      </c>
      <c r="C407" s="6"/>
      <c r="D407" s="6"/>
      <c r="E407" s="6"/>
      <c r="F407" s="6"/>
      <c r="G407" s="6"/>
      <c r="H407" s="6">
        <v>93.03</v>
      </c>
      <c r="I407" s="6">
        <v>253.84</v>
      </c>
      <c r="J407" s="6">
        <v>340.63</v>
      </c>
      <c r="K407" s="6"/>
      <c r="L407" s="6"/>
      <c r="M407" s="6"/>
      <c r="N407" s="7"/>
    </row>
    <row r="408" spans="1:14" ht="15.75">
      <c r="A408" s="2"/>
      <c r="B408" s="5">
        <v>25</v>
      </c>
      <c r="C408" s="6"/>
      <c r="D408" s="6"/>
      <c r="E408" s="6"/>
      <c r="F408" s="6"/>
      <c r="G408" s="6"/>
      <c r="H408" s="6">
        <v>115.15</v>
      </c>
      <c r="I408" s="6">
        <v>253.52</v>
      </c>
      <c r="J408" s="6">
        <v>370.71</v>
      </c>
      <c r="K408" s="6"/>
      <c r="L408" s="6"/>
      <c r="M408" s="6"/>
      <c r="N408" s="7"/>
    </row>
    <row r="409" spans="1:14" ht="15.75">
      <c r="A409" s="2"/>
      <c r="B409" s="5">
        <v>26</v>
      </c>
      <c r="C409" s="6"/>
      <c r="D409" s="6"/>
      <c r="E409" s="6"/>
      <c r="F409" s="6"/>
      <c r="G409" s="6"/>
      <c r="H409" s="6">
        <v>125.38</v>
      </c>
      <c r="I409" s="6">
        <v>252.74</v>
      </c>
      <c r="J409" s="6">
        <v>382.96</v>
      </c>
      <c r="K409" s="6"/>
      <c r="L409" s="6"/>
      <c r="M409" s="6"/>
      <c r="N409" s="7"/>
    </row>
    <row r="410" spans="1:14" ht="15.75">
      <c r="A410" s="2"/>
      <c r="B410" s="5">
        <v>27</v>
      </c>
      <c r="C410" s="6"/>
      <c r="D410" s="6"/>
      <c r="E410" s="6"/>
      <c r="F410" s="6"/>
      <c r="G410" s="6"/>
      <c r="H410" s="6">
        <v>124.85</v>
      </c>
      <c r="I410" s="6">
        <v>289.48</v>
      </c>
      <c r="J410" s="6">
        <v>385.6</v>
      </c>
      <c r="K410" s="6"/>
      <c r="L410" s="6"/>
      <c r="M410" s="6"/>
      <c r="N410" s="7"/>
    </row>
    <row r="411" spans="1:14" ht="15.75">
      <c r="A411" s="2"/>
      <c r="B411" s="5">
        <v>28</v>
      </c>
      <c r="C411" s="6"/>
      <c r="D411" s="6"/>
      <c r="E411" s="6"/>
      <c r="F411" s="6"/>
      <c r="G411" s="6"/>
      <c r="H411" s="6">
        <v>126.17</v>
      </c>
      <c r="I411" s="6">
        <v>314.39</v>
      </c>
      <c r="J411" s="6">
        <v>381.8</v>
      </c>
      <c r="K411" s="6"/>
      <c r="L411" s="6"/>
      <c r="M411" s="6"/>
      <c r="N411" s="7"/>
    </row>
    <row r="412" spans="1:14" ht="15.75">
      <c r="A412" s="2"/>
      <c r="B412" s="5">
        <v>29</v>
      </c>
      <c r="C412" s="6"/>
      <c r="D412" s="6"/>
      <c r="E412" s="6"/>
      <c r="F412" s="6"/>
      <c r="G412" s="6"/>
      <c r="H412" s="6">
        <v>124.42</v>
      </c>
      <c r="I412" s="6">
        <v>319.44</v>
      </c>
      <c r="J412" s="6">
        <v>367.64</v>
      </c>
      <c r="K412" s="6"/>
      <c r="L412" s="6"/>
      <c r="M412" s="6"/>
      <c r="N412" s="7"/>
    </row>
    <row r="413" spans="1:14" ht="15.75">
      <c r="A413" s="2"/>
      <c r="B413" s="5">
        <v>30</v>
      </c>
      <c r="C413" s="6"/>
      <c r="D413" s="6"/>
      <c r="E413" s="6"/>
      <c r="F413" s="6"/>
      <c r="G413" s="6"/>
      <c r="H413" s="6">
        <v>123.88</v>
      </c>
      <c r="I413" s="6">
        <v>293.77999999999997</v>
      </c>
      <c r="J413" s="6">
        <v>394.28</v>
      </c>
      <c r="K413" s="6"/>
      <c r="L413" s="6"/>
      <c r="M413" s="6"/>
      <c r="N413" s="7"/>
    </row>
    <row r="414" spans="1:14" ht="15.75">
      <c r="A414" s="2"/>
      <c r="B414" s="5">
        <v>31</v>
      </c>
      <c r="C414" s="7"/>
      <c r="D414" s="8" t="s">
        <v>16</v>
      </c>
      <c r="E414" s="7"/>
      <c r="F414" s="8" t="s">
        <v>16</v>
      </c>
      <c r="G414" s="7"/>
      <c r="H414" s="8" t="s">
        <v>16</v>
      </c>
      <c r="I414" s="6">
        <v>284.79000000000002</v>
      </c>
      <c r="J414" s="7">
        <v>383.22</v>
      </c>
      <c r="K414" s="9" t="s">
        <v>16</v>
      </c>
      <c r="L414" s="10"/>
      <c r="M414" s="9"/>
      <c r="N414" s="5"/>
    </row>
    <row r="415" spans="1:14" ht="15.75">
      <c r="A415" s="2" t="s">
        <v>17</v>
      </c>
      <c r="B415" s="2"/>
      <c r="C415" s="11">
        <f t="shared" ref="C415:N415" si="18">SUM(C384:C414)</f>
        <v>0</v>
      </c>
      <c r="D415" s="11">
        <f t="shared" si="18"/>
        <v>0</v>
      </c>
      <c r="E415" s="11">
        <f t="shared" si="18"/>
        <v>0</v>
      </c>
      <c r="F415" s="11">
        <f t="shared" si="18"/>
        <v>0</v>
      </c>
      <c r="G415" s="11">
        <f t="shared" si="18"/>
        <v>0</v>
      </c>
      <c r="H415" s="11">
        <f t="shared" si="18"/>
        <v>1912.5700000000002</v>
      </c>
      <c r="I415" s="11">
        <f t="shared" si="18"/>
        <v>7551.3000000000011</v>
      </c>
      <c r="J415" s="11">
        <f t="shared" si="18"/>
        <v>9415.0799999999981</v>
      </c>
      <c r="K415" s="11">
        <f t="shared" si="18"/>
        <v>4963</v>
      </c>
      <c r="L415" s="11">
        <f t="shared" si="18"/>
        <v>0</v>
      </c>
      <c r="M415" s="11">
        <f t="shared" si="18"/>
        <v>0</v>
      </c>
      <c r="N415" s="11">
        <f t="shared" si="18"/>
        <v>0</v>
      </c>
    </row>
    <row r="416" spans="1:14" ht="15.75">
      <c r="A416" s="2" t="s">
        <v>18</v>
      </c>
      <c r="B416" s="2"/>
      <c r="C416" s="12">
        <f t="shared" ref="C416:N416" si="19">C415*1.9835</f>
        <v>0</v>
      </c>
      <c r="D416" s="12">
        <f t="shared" si="19"/>
        <v>0</v>
      </c>
      <c r="E416" s="12">
        <f t="shared" si="19"/>
        <v>0</v>
      </c>
      <c r="F416" s="12">
        <f t="shared" si="19"/>
        <v>0</v>
      </c>
      <c r="G416" s="12">
        <f t="shared" si="19"/>
        <v>0</v>
      </c>
      <c r="H416" s="12">
        <f t="shared" si="19"/>
        <v>3793.5825950000003</v>
      </c>
      <c r="I416" s="12">
        <f t="shared" si="19"/>
        <v>14978.003550000003</v>
      </c>
      <c r="J416" s="12">
        <f t="shared" si="19"/>
        <v>18674.811179999997</v>
      </c>
      <c r="K416" s="12">
        <f t="shared" si="19"/>
        <v>9844.1105000000007</v>
      </c>
      <c r="L416" s="12">
        <f t="shared" si="19"/>
        <v>0</v>
      </c>
      <c r="M416" s="12">
        <f t="shared" si="19"/>
        <v>0</v>
      </c>
      <c r="N416" s="12">
        <f t="shared" si="19"/>
        <v>0</v>
      </c>
    </row>
    <row r="417" spans="1:14" ht="15.75">
      <c r="A417" s="2"/>
      <c r="B417" s="2"/>
      <c r="E417" s="11"/>
      <c r="F417" s="11"/>
      <c r="G417" s="11"/>
      <c r="H417" s="11"/>
      <c r="I417" s="11"/>
      <c r="J417" s="11"/>
      <c r="K417" s="11" t="s">
        <v>19</v>
      </c>
      <c r="L417" s="11"/>
      <c r="M417" s="13">
        <v>106</v>
      </c>
      <c r="N417" s="11" t="s">
        <v>20</v>
      </c>
    </row>
    <row r="418" spans="1:14" ht="16.5" thickBot="1">
      <c r="A418" s="14">
        <v>2010</v>
      </c>
      <c r="B418" s="14" t="s">
        <v>21</v>
      </c>
      <c r="C418" s="25"/>
      <c r="D418" s="25"/>
      <c r="E418" s="14"/>
      <c r="F418" s="15">
        <f>SUM(C415:N415)</f>
        <v>23841.949999999997</v>
      </c>
      <c r="G418" s="16" t="s">
        <v>17</v>
      </c>
      <c r="H418" s="16"/>
      <c r="I418" s="15">
        <f>F418*1.9835</f>
        <v>47290.507824999993</v>
      </c>
      <c r="J418" s="16" t="s">
        <v>22</v>
      </c>
      <c r="K418" s="14" t="s">
        <v>23</v>
      </c>
      <c r="L418" s="14"/>
      <c r="M418" s="17">
        <v>106</v>
      </c>
      <c r="N418" s="14" t="s">
        <v>20</v>
      </c>
    </row>
  </sheetData>
  <phoneticPr fontId="5" type="noConversion"/>
  <pageMargins left="0.85" right="0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3"/>
  <sheetViews>
    <sheetView tabSelected="1" topLeftCell="A197" zoomScale="95" zoomScaleNormal="95" workbookViewId="0">
      <selection activeCell="O230" sqref="O230"/>
    </sheetView>
  </sheetViews>
  <sheetFormatPr defaultRowHeight="15"/>
  <cols>
    <col min="17" max="17" width="3" customWidth="1"/>
    <col min="18" max="18" width="4.33203125" customWidth="1"/>
    <col min="19" max="22" width="6" customWidth="1"/>
    <col min="23" max="29" width="7" customWidth="1"/>
  </cols>
  <sheetData>
    <row r="1" spans="1:14" ht="15.75">
      <c r="A1" s="1" t="s">
        <v>0</v>
      </c>
      <c r="B1" s="2"/>
      <c r="C1" s="2"/>
      <c r="D1" s="18"/>
      <c r="E1" s="1"/>
      <c r="F1" s="1"/>
      <c r="G1" s="1"/>
      <c r="H1" s="18"/>
      <c r="I1" s="1"/>
      <c r="J1" s="2"/>
      <c r="K1" s="2"/>
      <c r="L1" s="2"/>
      <c r="M1" s="2"/>
    </row>
    <row r="2" spans="1:14">
      <c r="A2" t="s">
        <v>1</v>
      </c>
      <c r="F2" t="s">
        <v>2</v>
      </c>
      <c r="H2" t="s">
        <v>156</v>
      </c>
    </row>
    <row r="3" spans="1:14" ht="16.5" thickBot="1">
      <c r="A3" s="3" t="s">
        <v>4</v>
      </c>
      <c r="B3" s="3" t="s">
        <v>5</v>
      </c>
      <c r="C3" s="4" t="s">
        <v>152</v>
      </c>
      <c r="D3" s="4" t="s">
        <v>153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</row>
    <row r="4" spans="1:14" ht="16.5" thickTop="1">
      <c r="A4" s="1">
        <v>2011</v>
      </c>
      <c r="B4" s="5">
        <v>1</v>
      </c>
      <c r="C4" s="6"/>
      <c r="D4" s="6"/>
      <c r="E4" s="6"/>
      <c r="F4" s="6"/>
      <c r="G4" s="6"/>
      <c r="H4" s="6">
        <v>18</v>
      </c>
      <c r="I4" s="6">
        <v>224</v>
      </c>
      <c r="J4" s="6">
        <v>161</v>
      </c>
      <c r="K4" s="6">
        <v>183</v>
      </c>
      <c r="L4" s="6"/>
      <c r="M4" s="6"/>
      <c r="N4" s="7"/>
    </row>
    <row r="5" spans="1:14" ht="15.75">
      <c r="A5" s="2"/>
      <c r="B5" s="5">
        <v>2</v>
      </c>
      <c r="C5" s="6"/>
      <c r="D5" s="6"/>
      <c r="E5" s="6"/>
      <c r="F5" s="6"/>
      <c r="G5" s="6"/>
      <c r="H5" s="6">
        <v>18</v>
      </c>
      <c r="I5" s="6">
        <v>230</v>
      </c>
      <c r="J5" s="6">
        <v>200</v>
      </c>
      <c r="K5" s="6">
        <v>163</v>
      </c>
      <c r="L5" s="6"/>
      <c r="M5" s="6"/>
      <c r="N5" s="7"/>
    </row>
    <row r="6" spans="1:14" ht="15.75">
      <c r="A6" s="2"/>
      <c r="B6" s="5">
        <v>3</v>
      </c>
      <c r="C6" s="6"/>
      <c r="D6" s="6"/>
      <c r="E6" s="6"/>
      <c r="F6" s="6"/>
      <c r="G6" s="6"/>
      <c r="H6" s="6">
        <v>32</v>
      </c>
      <c r="I6" s="6">
        <v>252</v>
      </c>
      <c r="J6" s="6">
        <v>246.28</v>
      </c>
      <c r="K6" s="6">
        <v>156</v>
      </c>
      <c r="L6" s="6"/>
      <c r="M6" s="6"/>
      <c r="N6" s="7"/>
    </row>
    <row r="7" spans="1:14" ht="15.75">
      <c r="A7" s="2"/>
      <c r="B7" s="5">
        <v>4</v>
      </c>
      <c r="C7" s="6"/>
      <c r="D7" s="6"/>
      <c r="E7" s="6"/>
      <c r="F7" s="6"/>
      <c r="G7" s="6">
        <v>45.3</v>
      </c>
      <c r="H7" s="6">
        <v>24</v>
      </c>
      <c r="I7" s="6">
        <v>200</v>
      </c>
      <c r="J7" s="6">
        <v>213</v>
      </c>
      <c r="K7" s="6">
        <v>155</v>
      </c>
      <c r="L7" s="6"/>
      <c r="M7" s="6"/>
      <c r="N7" s="7"/>
    </row>
    <row r="8" spans="1:14" ht="15.75">
      <c r="A8" s="2"/>
      <c r="B8" s="5">
        <v>5</v>
      </c>
      <c r="C8" s="6"/>
      <c r="D8" s="6"/>
      <c r="E8" s="6"/>
      <c r="F8" s="6"/>
      <c r="G8" s="6">
        <v>63.5</v>
      </c>
      <c r="H8" s="6">
        <v>22</v>
      </c>
      <c r="I8" s="6">
        <v>176</v>
      </c>
      <c r="J8" s="6">
        <v>151</v>
      </c>
      <c r="K8" s="6">
        <v>154</v>
      </c>
      <c r="L8" s="6"/>
      <c r="M8" s="6"/>
      <c r="N8" s="7"/>
    </row>
    <row r="9" spans="1:14" ht="15.75">
      <c r="A9" s="2"/>
      <c r="B9" s="5">
        <v>6</v>
      </c>
      <c r="C9" s="6"/>
      <c r="D9" s="6"/>
      <c r="E9" s="6"/>
      <c r="F9" s="6"/>
      <c r="G9" s="6">
        <v>48.5</v>
      </c>
      <c r="H9" s="6">
        <v>33</v>
      </c>
      <c r="I9" s="6">
        <v>142</v>
      </c>
      <c r="J9" s="6">
        <v>137</v>
      </c>
      <c r="K9" s="6">
        <v>154</v>
      </c>
      <c r="L9" s="6"/>
      <c r="M9" s="6"/>
      <c r="N9" s="7"/>
    </row>
    <row r="10" spans="1:14" ht="15.75">
      <c r="A10" s="2"/>
      <c r="B10" s="5">
        <v>7</v>
      </c>
      <c r="C10" s="6"/>
      <c r="D10" s="6"/>
      <c r="E10" s="6"/>
      <c r="F10" s="6"/>
      <c r="G10" s="6">
        <v>28.1</v>
      </c>
      <c r="H10" s="6">
        <v>39.299999999999997</v>
      </c>
      <c r="I10" s="6">
        <v>130</v>
      </c>
      <c r="J10" s="6">
        <v>135</v>
      </c>
      <c r="K10" s="6">
        <v>118</v>
      </c>
      <c r="L10" s="6"/>
      <c r="M10" s="6"/>
      <c r="N10" s="7"/>
    </row>
    <row r="11" spans="1:14" ht="15.75">
      <c r="A11" s="2"/>
      <c r="B11" s="5">
        <v>8</v>
      </c>
      <c r="C11" s="6"/>
      <c r="D11" s="6"/>
      <c r="E11" s="6"/>
      <c r="F11" s="6"/>
      <c r="G11" s="6">
        <v>29.4</v>
      </c>
      <c r="H11" s="6">
        <v>39.200000000000003</v>
      </c>
      <c r="I11" s="6">
        <v>130</v>
      </c>
      <c r="J11" s="6">
        <v>108</v>
      </c>
      <c r="K11" s="6">
        <v>100</v>
      </c>
      <c r="L11" s="6"/>
      <c r="M11" s="6"/>
      <c r="N11" s="7"/>
    </row>
    <row r="12" spans="1:14" ht="15.75">
      <c r="A12" s="2"/>
      <c r="B12" s="5">
        <v>9</v>
      </c>
      <c r="C12" s="6"/>
      <c r="D12" s="6"/>
      <c r="E12" s="6"/>
      <c r="F12" s="6"/>
      <c r="G12" s="6">
        <v>30.8</v>
      </c>
      <c r="H12" s="6">
        <v>39.200000000000003</v>
      </c>
      <c r="I12" s="6">
        <v>128</v>
      </c>
      <c r="J12" s="6">
        <v>90</v>
      </c>
      <c r="K12" s="6">
        <v>100</v>
      </c>
      <c r="L12" s="6"/>
      <c r="M12" s="6"/>
      <c r="N12" s="7"/>
    </row>
    <row r="13" spans="1:14" ht="15.75">
      <c r="A13" s="2"/>
      <c r="B13" s="5">
        <v>10</v>
      </c>
      <c r="C13" s="6"/>
      <c r="D13" s="6"/>
      <c r="E13" s="6"/>
      <c r="F13" s="6"/>
      <c r="G13" s="6">
        <v>107</v>
      </c>
      <c r="H13" s="6">
        <v>38.6</v>
      </c>
      <c r="I13" s="6">
        <v>121</v>
      </c>
      <c r="J13" s="6">
        <v>98</v>
      </c>
      <c r="K13" s="6">
        <v>100</v>
      </c>
      <c r="L13" s="6"/>
      <c r="M13" s="6"/>
      <c r="N13" s="7"/>
    </row>
    <row r="14" spans="1:14" ht="15.75">
      <c r="A14" s="2"/>
      <c r="B14" s="5">
        <v>11</v>
      </c>
      <c r="C14" s="6"/>
      <c r="D14" s="6"/>
      <c r="E14" s="6"/>
      <c r="F14" s="6"/>
      <c r="G14" s="6">
        <v>166</v>
      </c>
      <c r="H14" s="6">
        <v>38</v>
      </c>
      <c r="I14" s="6">
        <v>130</v>
      </c>
      <c r="J14" s="6">
        <v>98</v>
      </c>
      <c r="K14" s="6">
        <v>100</v>
      </c>
      <c r="L14" s="6"/>
      <c r="M14" s="6"/>
      <c r="N14" s="7"/>
    </row>
    <row r="15" spans="1:14" ht="15.75">
      <c r="A15" s="2"/>
      <c r="B15" s="5">
        <v>12</v>
      </c>
      <c r="C15" s="6"/>
      <c r="D15" s="6"/>
      <c r="E15" s="6"/>
      <c r="F15" s="6"/>
      <c r="G15" s="6">
        <v>190</v>
      </c>
      <c r="H15" s="6">
        <v>37.700000000000003</v>
      </c>
      <c r="I15" s="6">
        <v>166</v>
      </c>
      <c r="J15" s="6">
        <v>98</v>
      </c>
      <c r="K15" s="6">
        <v>85.3</v>
      </c>
      <c r="L15" s="6"/>
      <c r="M15" s="6"/>
      <c r="N15" s="7"/>
    </row>
    <row r="16" spans="1:14" ht="15.75">
      <c r="A16" s="2"/>
      <c r="B16" s="5">
        <v>13</v>
      </c>
      <c r="C16" s="6"/>
      <c r="D16" s="6"/>
      <c r="E16" s="6"/>
      <c r="F16" s="6"/>
      <c r="G16" s="6">
        <v>199</v>
      </c>
      <c r="H16" s="6">
        <v>84.5</v>
      </c>
      <c r="I16" s="6">
        <v>199</v>
      </c>
      <c r="J16" s="6">
        <v>97</v>
      </c>
      <c r="K16" s="6">
        <v>78.099999999999994</v>
      </c>
      <c r="L16" s="6"/>
      <c r="M16" s="6"/>
      <c r="N16" s="7"/>
    </row>
    <row r="17" spans="1:14" ht="15.75">
      <c r="A17" s="2"/>
      <c r="B17" s="5">
        <v>14</v>
      </c>
      <c r="C17" s="6"/>
      <c r="D17" s="6"/>
      <c r="E17" s="6"/>
      <c r="F17" s="6"/>
      <c r="G17" s="6">
        <v>188</v>
      </c>
      <c r="H17" s="6">
        <v>112</v>
      </c>
      <c r="I17" s="6">
        <v>270</v>
      </c>
      <c r="J17" s="6">
        <v>97</v>
      </c>
      <c r="K17" s="6">
        <v>60.3</v>
      </c>
      <c r="L17" s="6"/>
      <c r="M17" s="6"/>
      <c r="N17" s="7"/>
    </row>
    <row r="18" spans="1:14" ht="15.75">
      <c r="A18" s="2"/>
      <c r="B18" s="5">
        <v>15</v>
      </c>
      <c r="C18" s="6"/>
      <c r="D18" s="6"/>
      <c r="E18" s="6"/>
      <c r="F18" s="6"/>
      <c r="G18" s="6">
        <v>178</v>
      </c>
      <c r="H18" s="6">
        <v>131</v>
      </c>
      <c r="I18" s="6">
        <v>272.99</v>
      </c>
      <c r="J18" s="6">
        <v>98</v>
      </c>
      <c r="K18" s="6">
        <v>25.4</v>
      </c>
      <c r="L18" s="6"/>
      <c r="M18" s="6"/>
      <c r="N18" s="7"/>
    </row>
    <row r="19" spans="1:14" ht="15.75">
      <c r="A19" s="2"/>
      <c r="B19" s="5">
        <v>16</v>
      </c>
      <c r="C19" s="6"/>
      <c r="D19" s="6"/>
      <c r="E19" s="6"/>
      <c r="F19" s="6"/>
      <c r="G19" s="6">
        <v>172</v>
      </c>
      <c r="H19" s="6">
        <v>113</v>
      </c>
      <c r="I19" s="6">
        <v>222.7</v>
      </c>
      <c r="J19" s="6">
        <v>98</v>
      </c>
      <c r="K19" s="6"/>
      <c r="L19" s="6"/>
      <c r="M19" s="6"/>
      <c r="N19" s="7"/>
    </row>
    <row r="20" spans="1:14" ht="15.75">
      <c r="A20" s="2"/>
      <c r="B20" s="5">
        <v>17</v>
      </c>
      <c r="C20" s="6"/>
      <c r="D20" s="6"/>
      <c r="E20" s="6"/>
      <c r="F20" s="6"/>
      <c r="G20" s="6">
        <v>122</v>
      </c>
      <c r="H20" s="6">
        <v>95</v>
      </c>
      <c r="I20" s="6">
        <v>214.18</v>
      </c>
      <c r="J20" s="6">
        <v>97</v>
      </c>
      <c r="K20" s="6"/>
      <c r="L20" s="6"/>
      <c r="M20" s="6"/>
      <c r="N20" s="7"/>
    </row>
    <row r="21" spans="1:14" ht="15.75">
      <c r="A21" s="2"/>
      <c r="B21" s="5">
        <v>18</v>
      </c>
      <c r="C21" s="6"/>
      <c r="D21" s="6"/>
      <c r="E21" s="6"/>
      <c r="F21" s="6"/>
      <c r="G21" s="6">
        <v>100</v>
      </c>
      <c r="H21" s="6">
        <v>100</v>
      </c>
      <c r="I21" s="6">
        <v>211.94</v>
      </c>
      <c r="J21" s="6">
        <v>96</v>
      </c>
      <c r="K21" s="6"/>
      <c r="L21" s="6"/>
      <c r="M21" s="6"/>
      <c r="N21" s="7"/>
    </row>
    <row r="22" spans="1:14" ht="15.75">
      <c r="A22" s="2"/>
      <c r="B22" s="5">
        <v>19</v>
      </c>
      <c r="C22" s="6"/>
      <c r="D22" s="6"/>
      <c r="E22" s="6"/>
      <c r="F22" s="6"/>
      <c r="G22" s="6">
        <v>103</v>
      </c>
      <c r="H22" s="6">
        <v>100</v>
      </c>
      <c r="I22" s="6">
        <v>243.02</v>
      </c>
      <c r="J22" s="6">
        <v>97</v>
      </c>
      <c r="K22" s="6"/>
      <c r="L22" s="6"/>
      <c r="M22" s="6"/>
      <c r="N22" s="7"/>
    </row>
    <row r="23" spans="1:14" ht="15.75">
      <c r="A23" s="2"/>
      <c r="B23" s="5">
        <v>20</v>
      </c>
      <c r="C23" s="6"/>
      <c r="D23" s="6"/>
      <c r="E23" s="6"/>
      <c r="F23" s="6"/>
      <c r="G23" s="6">
        <v>74.3</v>
      </c>
      <c r="H23" s="6">
        <v>135</v>
      </c>
      <c r="I23" s="6">
        <v>257.76</v>
      </c>
      <c r="J23" s="6">
        <v>103</v>
      </c>
      <c r="K23" s="6"/>
      <c r="L23" s="6"/>
      <c r="M23" s="6"/>
      <c r="N23" s="7"/>
    </row>
    <row r="24" spans="1:14" ht="15.75">
      <c r="A24" s="2"/>
      <c r="B24" s="5">
        <v>21</v>
      </c>
      <c r="C24" s="6"/>
      <c r="D24" s="6"/>
      <c r="E24" s="6"/>
      <c r="F24" s="6"/>
      <c r="G24" s="6">
        <v>48.5</v>
      </c>
      <c r="H24" s="6">
        <v>149</v>
      </c>
      <c r="I24" s="6">
        <v>282.35000000000002</v>
      </c>
      <c r="J24" s="6">
        <v>100</v>
      </c>
      <c r="K24" s="6"/>
      <c r="L24" s="6"/>
      <c r="M24" s="6"/>
      <c r="N24" s="7"/>
    </row>
    <row r="25" spans="1:14" ht="15.75">
      <c r="A25" s="2"/>
      <c r="B25" s="5">
        <v>22</v>
      </c>
      <c r="C25" s="6"/>
      <c r="D25" s="6"/>
      <c r="E25" s="6"/>
      <c r="F25" s="6"/>
      <c r="G25" s="6">
        <v>46.5</v>
      </c>
      <c r="H25" s="6">
        <v>149</v>
      </c>
      <c r="I25" s="6">
        <v>276.31</v>
      </c>
      <c r="J25" s="6">
        <v>145</v>
      </c>
      <c r="K25" s="6"/>
      <c r="L25" s="6"/>
      <c r="M25" s="6"/>
      <c r="N25" s="7"/>
    </row>
    <row r="26" spans="1:14" ht="15.75">
      <c r="A26" s="2"/>
      <c r="B26" s="5">
        <v>23</v>
      </c>
      <c r="C26" s="6"/>
      <c r="D26" s="6"/>
      <c r="E26" s="6"/>
      <c r="F26" s="6"/>
      <c r="G26" s="6">
        <v>45.3</v>
      </c>
      <c r="H26" s="6">
        <v>168</v>
      </c>
      <c r="I26" s="6">
        <v>242.99</v>
      </c>
      <c r="J26" s="6">
        <v>163</v>
      </c>
      <c r="K26" s="6"/>
      <c r="L26" s="6"/>
      <c r="M26" s="6"/>
      <c r="N26" s="7"/>
    </row>
    <row r="27" spans="1:14" ht="15.75">
      <c r="A27" s="2"/>
      <c r="B27" s="5">
        <v>24</v>
      </c>
      <c r="C27" s="6"/>
      <c r="D27" s="6"/>
      <c r="E27" s="6"/>
      <c r="F27" s="6"/>
      <c r="G27" s="6">
        <v>47.5</v>
      </c>
      <c r="H27" s="6">
        <v>176</v>
      </c>
      <c r="I27" s="6">
        <v>232.6</v>
      </c>
      <c r="J27" s="6">
        <v>208</v>
      </c>
      <c r="K27" s="6"/>
      <c r="L27" s="6"/>
      <c r="M27" s="6"/>
      <c r="N27" s="7"/>
    </row>
    <row r="28" spans="1:14" ht="15.75">
      <c r="A28" s="2"/>
      <c r="B28" s="5">
        <v>25</v>
      </c>
      <c r="C28" s="6"/>
      <c r="D28" s="6"/>
      <c r="E28" s="6"/>
      <c r="F28" s="6"/>
      <c r="G28" s="6">
        <v>60</v>
      </c>
      <c r="H28" s="6">
        <v>176</v>
      </c>
      <c r="I28" s="6">
        <v>232</v>
      </c>
      <c r="J28" s="6">
        <v>235</v>
      </c>
      <c r="K28" s="6"/>
      <c r="L28" s="6"/>
      <c r="M28" s="6"/>
      <c r="N28" s="7"/>
    </row>
    <row r="29" spans="1:14" ht="15.75">
      <c r="A29" s="2"/>
      <c r="B29" s="5">
        <v>26</v>
      </c>
      <c r="C29" s="6"/>
      <c r="D29" s="6"/>
      <c r="E29" s="6"/>
      <c r="F29" s="6"/>
      <c r="G29" s="6">
        <v>50</v>
      </c>
      <c r="H29" s="6">
        <v>176</v>
      </c>
      <c r="I29" s="6">
        <v>236.86</v>
      </c>
      <c r="J29" s="6">
        <v>234</v>
      </c>
      <c r="K29" s="6"/>
      <c r="L29" s="6"/>
      <c r="M29" s="6"/>
      <c r="N29" s="7"/>
    </row>
    <row r="30" spans="1:14" ht="15.75">
      <c r="A30" s="2"/>
      <c r="B30" s="5">
        <v>27</v>
      </c>
      <c r="C30" s="6"/>
      <c r="D30" s="6"/>
      <c r="E30" s="6"/>
      <c r="F30" s="6"/>
      <c r="G30" s="6">
        <v>45.5</v>
      </c>
      <c r="H30" s="6">
        <v>177</v>
      </c>
      <c r="I30" s="6">
        <v>243.15</v>
      </c>
      <c r="J30" s="6">
        <v>197</v>
      </c>
      <c r="K30" s="6"/>
      <c r="L30" s="6"/>
      <c r="M30" s="6"/>
      <c r="N30" s="7"/>
    </row>
    <row r="31" spans="1:14" ht="15.75">
      <c r="A31" s="2"/>
      <c r="B31" s="5">
        <v>28</v>
      </c>
      <c r="C31" s="6"/>
      <c r="D31" s="6"/>
      <c r="E31" s="6"/>
      <c r="F31" s="6"/>
      <c r="G31" s="6">
        <v>45.2</v>
      </c>
      <c r="H31" s="6">
        <v>194</v>
      </c>
      <c r="I31" s="6">
        <v>248.41</v>
      </c>
      <c r="J31" s="6">
        <v>176</v>
      </c>
      <c r="K31" s="6"/>
      <c r="L31" s="6"/>
      <c r="M31" s="6"/>
      <c r="N31" s="7"/>
    </row>
    <row r="32" spans="1:14" ht="15.75">
      <c r="A32" s="2"/>
      <c r="B32" s="5">
        <v>29</v>
      </c>
      <c r="C32" s="6"/>
      <c r="D32" s="6"/>
      <c r="E32" s="6"/>
      <c r="F32" s="6"/>
      <c r="G32" s="6">
        <v>45</v>
      </c>
      <c r="H32" s="6">
        <v>199</v>
      </c>
      <c r="I32" s="6">
        <v>204</v>
      </c>
      <c r="J32" s="6">
        <v>177</v>
      </c>
      <c r="K32" s="6"/>
      <c r="L32" s="6"/>
      <c r="M32" s="6"/>
      <c r="N32" s="7"/>
    </row>
    <row r="33" spans="1:14" ht="15.75">
      <c r="A33" s="2"/>
      <c r="B33" s="5">
        <v>30</v>
      </c>
      <c r="C33" s="6"/>
      <c r="D33" s="6"/>
      <c r="E33" s="6"/>
      <c r="F33" s="6"/>
      <c r="G33" s="6">
        <v>44.5</v>
      </c>
      <c r="H33" s="6">
        <v>206</v>
      </c>
      <c r="I33" s="6">
        <v>164</v>
      </c>
      <c r="J33" s="6">
        <v>184</v>
      </c>
      <c r="K33" s="6"/>
      <c r="L33" s="6"/>
      <c r="M33" s="6"/>
      <c r="N33" s="7"/>
    </row>
    <row r="34" spans="1:14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7">
        <v>45.5</v>
      </c>
      <c r="H34" s="8"/>
      <c r="I34" s="6">
        <v>162</v>
      </c>
      <c r="J34" s="7">
        <v>200</v>
      </c>
      <c r="K34" s="9"/>
      <c r="L34" s="10"/>
      <c r="M34" s="9"/>
      <c r="N34" s="5"/>
    </row>
    <row r="35" spans="1:14" ht="15.75">
      <c r="A35" s="2" t="s">
        <v>17</v>
      </c>
      <c r="B35" s="2"/>
      <c r="C35" s="11">
        <f t="shared" ref="C35:N35" si="0">SUM(C4:C34)</f>
        <v>0</v>
      </c>
      <c r="D35" s="11">
        <f t="shared" si="0"/>
        <v>0</v>
      </c>
      <c r="E35" s="11">
        <f t="shared" si="0"/>
        <v>0</v>
      </c>
      <c r="F35" s="11">
        <f t="shared" si="0"/>
        <v>0</v>
      </c>
      <c r="G35" s="11">
        <f t="shared" si="0"/>
        <v>2368.3999999999996</v>
      </c>
      <c r="H35" s="11">
        <f t="shared" si="0"/>
        <v>3019.5</v>
      </c>
      <c r="I35" s="11">
        <f t="shared" si="0"/>
        <v>6445.2599999999993</v>
      </c>
      <c r="J35" s="11">
        <f t="shared" si="0"/>
        <v>4537.28</v>
      </c>
      <c r="K35" s="11">
        <f t="shared" si="0"/>
        <v>1732.1</v>
      </c>
      <c r="L35" s="11">
        <f t="shared" si="0"/>
        <v>0</v>
      </c>
      <c r="M35" s="11">
        <f t="shared" si="0"/>
        <v>0</v>
      </c>
      <c r="N35" s="11">
        <f t="shared" si="0"/>
        <v>0</v>
      </c>
    </row>
    <row r="36" spans="1:14" ht="15.75">
      <c r="A36" s="2" t="s">
        <v>18</v>
      </c>
      <c r="B36" s="2"/>
      <c r="C36" s="12">
        <f t="shared" ref="C36:N36" si="1">C35*1.9835</f>
        <v>0</v>
      </c>
      <c r="D36" s="12">
        <f t="shared" si="1"/>
        <v>0</v>
      </c>
      <c r="E36" s="12">
        <f t="shared" si="1"/>
        <v>0</v>
      </c>
      <c r="F36" s="12">
        <f t="shared" si="1"/>
        <v>0</v>
      </c>
      <c r="G36" s="12">
        <f t="shared" si="1"/>
        <v>4697.7213999999994</v>
      </c>
      <c r="H36" s="12">
        <f t="shared" si="1"/>
        <v>5989.1782499999999</v>
      </c>
      <c r="I36" s="12">
        <f t="shared" si="1"/>
        <v>12784.173209999999</v>
      </c>
      <c r="J36" s="12">
        <f t="shared" si="1"/>
        <v>8999.6948799999991</v>
      </c>
      <c r="K36" s="12">
        <f t="shared" si="1"/>
        <v>3435.6203499999997</v>
      </c>
      <c r="L36" s="12">
        <f t="shared" si="1"/>
        <v>0</v>
      </c>
      <c r="M36" s="12">
        <f t="shared" si="1"/>
        <v>0</v>
      </c>
      <c r="N36" s="12">
        <f t="shared" si="1"/>
        <v>0</v>
      </c>
    </row>
    <row r="37" spans="1:14" ht="15.75">
      <c r="A37" s="2"/>
      <c r="B37" s="2"/>
      <c r="E37" s="11"/>
      <c r="F37" s="11"/>
      <c r="G37" s="11"/>
      <c r="H37" s="11"/>
      <c r="I37" s="11"/>
      <c r="J37" s="11"/>
      <c r="K37" s="11" t="s">
        <v>19</v>
      </c>
      <c r="L37" s="11"/>
      <c r="M37" s="13">
        <v>135</v>
      </c>
      <c r="N37" s="11" t="s">
        <v>20</v>
      </c>
    </row>
    <row r="38" spans="1:14" ht="16.5" thickBot="1">
      <c r="A38" s="14">
        <f>A4</f>
        <v>2011</v>
      </c>
      <c r="B38" s="14" t="s">
        <v>21</v>
      </c>
      <c r="C38" s="25"/>
      <c r="D38" s="25"/>
      <c r="E38" s="14"/>
      <c r="F38" s="15">
        <f>SUM(C35:N35)</f>
        <v>18102.539999999997</v>
      </c>
      <c r="G38" s="16" t="s">
        <v>17</v>
      </c>
      <c r="H38" s="16"/>
      <c r="I38" s="15">
        <f>F38*1.9835</f>
        <v>35906.388089999993</v>
      </c>
      <c r="J38" s="16" t="s">
        <v>22</v>
      </c>
      <c r="K38" s="14" t="s">
        <v>23</v>
      </c>
      <c r="L38" s="14"/>
      <c r="M38" s="17">
        <v>135</v>
      </c>
      <c r="N38" s="14" t="s">
        <v>20</v>
      </c>
    </row>
    <row r="40" spans="1:14" ht="15.75">
      <c r="A40" s="1" t="s">
        <v>0</v>
      </c>
      <c r="B40" s="2"/>
      <c r="C40" s="2"/>
      <c r="D40" s="18"/>
      <c r="E40" s="1"/>
      <c r="F40" s="1"/>
      <c r="G40" s="1"/>
      <c r="H40" s="18"/>
      <c r="I40" s="1"/>
      <c r="J40" s="2"/>
      <c r="K40" s="2"/>
      <c r="L40" s="2"/>
      <c r="M40" s="2"/>
    </row>
    <row r="41" spans="1:14">
      <c r="A41" t="s">
        <v>1</v>
      </c>
      <c r="F41" t="s">
        <v>2</v>
      </c>
      <c r="H41" t="s">
        <v>156</v>
      </c>
    </row>
    <row r="42" spans="1:14" ht="16.5" thickBot="1">
      <c r="A42" s="3" t="s">
        <v>4</v>
      </c>
      <c r="B42" s="3" t="s">
        <v>5</v>
      </c>
      <c r="C42" s="4" t="s">
        <v>152</v>
      </c>
      <c r="D42" s="4" t="s">
        <v>153</v>
      </c>
      <c r="E42" s="4" t="s">
        <v>6</v>
      </c>
      <c r="F42" s="4" t="s">
        <v>7</v>
      </c>
      <c r="G42" s="4" t="s">
        <v>8</v>
      </c>
      <c r="H42" s="4" t="s">
        <v>9</v>
      </c>
      <c r="I42" s="4" t="s">
        <v>10</v>
      </c>
      <c r="J42" s="4" t="s">
        <v>11</v>
      </c>
      <c r="K42" s="4" t="s">
        <v>12</v>
      </c>
      <c r="L42" s="4" t="s">
        <v>13</v>
      </c>
      <c r="M42" s="4" t="s">
        <v>14</v>
      </c>
      <c r="N42" s="4" t="s">
        <v>15</v>
      </c>
    </row>
    <row r="43" spans="1:14" ht="16.5" thickTop="1">
      <c r="A43" s="1">
        <v>2012</v>
      </c>
      <c r="B43" s="5">
        <v>1</v>
      </c>
      <c r="C43" s="6"/>
      <c r="D43" s="6"/>
      <c r="E43" s="6"/>
      <c r="F43" s="6"/>
      <c r="G43" s="6"/>
      <c r="H43" s="6">
        <v>224.51</v>
      </c>
      <c r="I43" s="6">
        <v>334.87</v>
      </c>
      <c r="J43" s="6">
        <v>519.13</v>
      </c>
      <c r="K43" s="6">
        <v>177.09</v>
      </c>
      <c r="L43" s="6">
        <v>45.6</v>
      </c>
      <c r="M43" s="6">
        <v>55.2</v>
      </c>
      <c r="N43" s="7">
        <v>65.599999999999994</v>
      </c>
    </row>
    <row r="44" spans="1:14" ht="15.75">
      <c r="A44" s="2"/>
      <c r="B44" s="5">
        <v>2</v>
      </c>
      <c r="C44" s="6"/>
      <c r="D44" s="6"/>
      <c r="E44" s="6"/>
      <c r="F44" s="6"/>
      <c r="G44" s="6"/>
      <c r="H44" s="6">
        <v>221.53</v>
      </c>
      <c r="I44" s="6">
        <v>363.79</v>
      </c>
      <c r="J44" s="6">
        <v>509.21</v>
      </c>
      <c r="K44" s="6">
        <v>130</v>
      </c>
      <c r="L44" s="6">
        <v>53.3</v>
      </c>
      <c r="M44" s="6">
        <v>55.6</v>
      </c>
      <c r="N44" s="7">
        <v>65.5</v>
      </c>
    </row>
    <row r="45" spans="1:14" ht="15.75">
      <c r="A45" s="2"/>
      <c r="B45" s="5">
        <v>3</v>
      </c>
      <c r="C45" s="6"/>
      <c r="D45" s="6"/>
      <c r="E45" s="6"/>
      <c r="F45" s="6"/>
      <c r="G45" s="6"/>
      <c r="H45" s="6">
        <v>219.74</v>
      </c>
      <c r="I45" s="6">
        <v>396.66</v>
      </c>
      <c r="J45" s="6">
        <v>492.48</v>
      </c>
      <c r="K45" s="6">
        <v>87.7</v>
      </c>
      <c r="L45" s="6">
        <v>52.1</v>
      </c>
      <c r="M45" s="6">
        <v>54.9</v>
      </c>
      <c r="N45" s="7">
        <v>65.5</v>
      </c>
    </row>
    <row r="46" spans="1:14" ht="15.75">
      <c r="A46" s="2"/>
      <c r="B46" s="5">
        <v>4</v>
      </c>
      <c r="C46" s="6"/>
      <c r="D46" s="6"/>
      <c r="E46" s="6"/>
      <c r="F46" s="6"/>
      <c r="G46" s="6"/>
      <c r="H46" s="6">
        <v>218.19</v>
      </c>
      <c r="I46" s="6">
        <v>359.89</v>
      </c>
      <c r="J46" s="6">
        <v>467.13</v>
      </c>
      <c r="K46" s="6">
        <v>70.7</v>
      </c>
      <c r="L46" s="6">
        <v>53.3</v>
      </c>
      <c r="M46" s="6">
        <v>55.8</v>
      </c>
      <c r="N46" s="7">
        <v>63.1</v>
      </c>
    </row>
    <row r="47" spans="1:14" ht="15.75">
      <c r="A47" s="2"/>
      <c r="B47" s="5">
        <v>5</v>
      </c>
      <c r="C47" s="6"/>
      <c r="D47" s="6"/>
      <c r="E47" s="6"/>
      <c r="F47" s="6"/>
      <c r="G47" s="6"/>
      <c r="H47" s="6">
        <v>217.79</v>
      </c>
      <c r="I47" s="6">
        <v>304.08999999999997</v>
      </c>
      <c r="J47" s="6">
        <v>464.37</v>
      </c>
      <c r="K47" s="6">
        <v>63.5</v>
      </c>
      <c r="L47" s="6">
        <v>53.2</v>
      </c>
      <c r="M47" s="6">
        <v>56.1</v>
      </c>
      <c r="N47" s="7">
        <v>62.8</v>
      </c>
    </row>
    <row r="48" spans="1:14" ht="15.75">
      <c r="A48" s="2"/>
      <c r="B48" s="5">
        <v>6</v>
      </c>
      <c r="C48" s="6"/>
      <c r="D48" s="6"/>
      <c r="E48" s="6"/>
      <c r="F48" s="6"/>
      <c r="G48" s="6"/>
      <c r="H48" s="6">
        <v>240.64</v>
      </c>
      <c r="I48" s="6">
        <v>290.95</v>
      </c>
      <c r="J48" s="6">
        <v>449.12</v>
      </c>
      <c r="K48" s="6">
        <v>55</v>
      </c>
      <c r="L48" s="6">
        <v>55.9</v>
      </c>
      <c r="M48" s="6">
        <v>56.4</v>
      </c>
      <c r="N48" s="7">
        <v>64.5</v>
      </c>
    </row>
    <row r="49" spans="1:14" ht="15.75">
      <c r="A49" s="2"/>
      <c r="B49" s="5">
        <v>7</v>
      </c>
      <c r="C49" s="6"/>
      <c r="D49" s="6"/>
      <c r="E49" s="6"/>
      <c r="F49" s="6"/>
      <c r="G49" s="6"/>
      <c r="H49" s="6">
        <v>250.82</v>
      </c>
      <c r="I49" s="6">
        <v>290.01</v>
      </c>
      <c r="J49" s="6">
        <v>418.17</v>
      </c>
      <c r="K49" s="6">
        <v>53.3</v>
      </c>
      <c r="L49" s="6">
        <v>60.7</v>
      </c>
      <c r="M49" s="6">
        <v>55.1</v>
      </c>
      <c r="N49" s="7">
        <v>62.8</v>
      </c>
    </row>
    <row r="50" spans="1:14" ht="15.75">
      <c r="A50" s="2"/>
      <c r="B50" s="5">
        <v>8</v>
      </c>
      <c r="C50" s="6"/>
      <c r="D50" s="6"/>
      <c r="E50" s="6"/>
      <c r="F50" s="6"/>
      <c r="G50" s="6"/>
      <c r="H50" s="6">
        <v>244.57</v>
      </c>
      <c r="I50" s="6">
        <v>296.62</v>
      </c>
      <c r="J50" s="6">
        <v>378</v>
      </c>
      <c r="K50" s="6">
        <v>51.7</v>
      </c>
      <c r="L50" s="6">
        <v>60.7</v>
      </c>
      <c r="M50" s="6">
        <v>56.9</v>
      </c>
      <c r="N50" s="7">
        <v>63.7</v>
      </c>
    </row>
    <row r="51" spans="1:14" ht="15.75">
      <c r="A51" s="2"/>
      <c r="B51" s="5">
        <v>9</v>
      </c>
      <c r="C51" s="6"/>
      <c r="D51" s="6"/>
      <c r="E51" s="6"/>
      <c r="F51" s="6"/>
      <c r="G51" s="6"/>
      <c r="H51" s="6">
        <v>238.1</v>
      </c>
      <c r="I51" s="6">
        <v>309.95</v>
      </c>
      <c r="J51" s="6">
        <v>350.8</v>
      </c>
      <c r="K51" s="6">
        <v>48.5</v>
      </c>
      <c r="L51" s="6">
        <v>56.2</v>
      </c>
      <c r="M51" s="6">
        <v>58</v>
      </c>
      <c r="N51" s="7">
        <v>63</v>
      </c>
    </row>
    <row r="52" spans="1:14" ht="15.75">
      <c r="A52" s="2"/>
      <c r="B52" s="5">
        <v>10</v>
      </c>
      <c r="C52" s="6"/>
      <c r="D52" s="6"/>
      <c r="E52" s="6"/>
      <c r="F52" s="6"/>
      <c r="G52" s="6"/>
      <c r="H52" s="6">
        <v>243.09</v>
      </c>
      <c r="I52" s="6">
        <v>313.02</v>
      </c>
      <c r="J52" s="6">
        <v>322.74</v>
      </c>
      <c r="K52" s="6">
        <v>45.3</v>
      </c>
      <c r="L52" s="6">
        <v>54.8</v>
      </c>
      <c r="M52" s="6">
        <v>59.2</v>
      </c>
      <c r="N52" s="7">
        <v>40</v>
      </c>
    </row>
    <row r="53" spans="1:14" ht="15.75">
      <c r="A53" s="2"/>
      <c r="B53" s="5">
        <v>11</v>
      </c>
      <c r="C53" s="6"/>
      <c r="D53" s="6"/>
      <c r="E53" s="6"/>
      <c r="F53" s="6"/>
      <c r="G53" s="6"/>
      <c r="H53" s="6">
        <v>264.08999999999997</v>
      </c>
      <c r="I53" s="6">
        <v>287.94</v>
      </c>
      <c r="J53" s="6">
        <v>309.25</v>
      </c>
      <c r="K53" s="6">
        <v>39.299999999999997</v>
      </c>
      <c r="L53" s="6">
        <v>55.8</v>
      </c>
      <c r="M53" s="6">
        <v>62.1</v>
      </c>
      <c r="N53" s="7">
        <v>39.1</v>
      </c>
    </row>
    <row r="54" spans="1:14" ht="15.75">
      <c r="A54" s="2"/>
      <c r="B54" s="5">
        <v>12</v>
      </c>
      <c r="C54" s="6"/>
      <c r="D54" s="6"/>
      <c r="E54" s="6"/>
      <c r="F54" s="6"/>
      <c r="G54" s="6"/>
      <c r="H54" s="6">
        <v>275.10000000000002</v>
      </c>
      <c r="I54" s="6">
        <v>274.36</v>
      </c>
      <c r="J54" s="6">
        <v>310.18</v>
      </c>
      <c r="K54" s="6">
        <v>37.799999999999997</v>
      </c>
      <c r="L54" s="6">
        <v>54.2</v>
      </c>
      <c r="M54" s="6">
        <v>56.7</v>
      </c>
      <c r="N54" s="7">
        <v>50.66</v>
      </c>
    </row>
    <row r="55" spans="1:14" ht="15.75">
      <c r="A55" s="2"/>
      <c r="B55" s="5">
        <v>13</v>
      </c>
      <c r="C55" s="6"/>
      <c r="D55" s="6"/>
      <c r="E55" s="6"/>
      <c r="F55" s="6"/>
      <c r="G55" s="6"/>
      <c r="H55" s="6">
        <v>277.36</v>
      </c>
      <c r="I55" s="6">
        <v>264.87</v>
      </c>
      <c r="J55" s="6">
        <v>312.98</v>
      </c>
      <c r="K55" s="6">
        <v>48.5</v>
      </c>
      <c r="L55" s="6">
        <v>67.2</v>
      </c>
      <c r="M55" s="6">
        <v>57</v>
      </c>
      <c r="N55" s="7">
        <v>57.28</v>
      </c>
    </row>
    <row r="56" spans="1:14" ht="15.75">
      <c r="A56" s="2"/>
      <c r="B56" s="5">
        <v>14</v>
      </c>
      <c r="C56" s="6"/>
      <c r="D56" s="6"/>
      <c r="E56" s="6"/>
      <c r="F56" s="6"/>
      <c r="G56" s="6">
        <v>21</v>
      </c>
      <c r="H56" s="6">
        <v>282.92</v>
      </c>
      <c r="I56" s="6">
        <v>242.4</v>
      </c>
      <c r="J56" s="6">
        <v>317.38</v>
      </c>
      <c r="K56" s="6">
        <v>48.5</v>
      </c>
      <c r="L56" s="6">
        <v>74</v>
      </c>
      <c r="M56" s="6">
        <v>59.2</v>
      </c>
      <c r="N56" s="7">
        <v>59.55</v>
      </c>
    </row>
    <row r="57" spans="1:14" ht="15.75">
      <c r="A57" s="2"/>
      <c r="B57" s="5">
        <v>15</v>
      </c>
      <c r="C57" s="6"/>
      <c r="D57" s="6"/>
      <c r="E57" s="6"/>
      <c r="F57" s="6"/>
      <c r="G57" s="6">
        <v>55.89</v>
      </c>
      <c r="H57" s="6">
        <v>259.47000000000003</v>
      </c>
      <c r="I57" s="6">
        <v>234.58</v>
      </c>
      <c r="J57" s="6">
        <v>309.93</v>
      </c>
      <c r="K57" s="6">
        <v>43.8</v>
      </c>
      <c r="L57" s="6">
        <v>71.3</v>
      </c>
      <c r="M57" s="6">
        <v>60.2</v>
      </c>
      <c r="N57" s="7">
        <v>59</v>
      </c>
    </row>
    <row r="58" spans="1:14" ht="15.75">
      <c r="A58" s="2"/>
      <c r="B58" s="5">
        <v>16</v>
      </c>
      <c r="C58" s="6"/>
      <c r="D58" s="6"/>
      <c r="E58" s="6"/>
      <c r="F58" s="6"/>
      <c r="G58" s="6">
        <v>75.81</v>
      </c>
      <c r="H58" s="6">
        <v>235.75</v>
      </c>
      <c r="I58" s="6">
        <v>270.42</v>
      </c>
      <c r="J58" s="6">
        <v>312.49</v>
      </c>
      <c r="K58" s="6">
        <v>42.3</v>
      </c>
      <c r="L58" s="6">
        <v>64.2</v>
      </c>
      <c r="M58" s="6">
        <v>59.5</v>
      </c>
      <c r="N58" s="7">
        <v>60</v>
      </c>
    </row>
    <row r="59" spans="1:14" ht="15.75">
      <c r="A59" s="2"/>
      <c r="B59" s="5">
        <v>17</v>
      </c>
      <c r="C59" s="6"/>
      <c r="D59" s="6"/>
      <c r="E59" s="6"/>
      <c r="F59" s="6"/>
      <c r="G59" s="6">
        <v>87.89</v>
      </c>
      <c r="H59" s="6">
        <v>225.79</v>
      </c>
      <c r="I59" s="6">
        <v>275.7</v>
      </c>
      <c r="J59" s="6">
        <v>320.17</v>
      </c>
      <c r="K59" s="6">
        <v>42.3</v>
      </c>
      <c r="L59" s="6">
        <v>60</v>
      </c>
      <c r="M59" s="6">
        <v>60.3</v>
      </c>
      <c r="N59" s="7">
        <v>61</v>
      </c>
    </row>
    <row r="60" spans="1:14" ht="15.75">
      <c r="A60" s="2"/>
      <c r="B60" s="5">
        <v>18</v>
      </c>
      <c r="C60" s="6"/>
      <c r="D60" s="6"/>
      <c r="E60" s="6"/>
      <c r="F60" s="6"/>
      <c r="G60" s="6">
        <v>87.64</v>
      </c>
      <c r="H60" s="6">
        <v>222.9</v>
      </c>
      <c r="I60" s="6">
        <v>290.48</v>
      </c>
      <c r="J60" s="6">
        <v>316.77999999999997</v>
      </c>
      <c r="K60" s="6">
        <v>42.3</v>
      </c>
      <c r="L60" s="6">
        <v>52.2</v>
      </c>
      <c r="M60" s="6">
        <v>61.2</v>
      </c>
      <c r="N60" s="7">
        <v>61.92</v>
      </c>
    </row>
    <row r="61" spans="1:14" ht="15.75">
      <c r="A61" s="2"/>
      <c r="B61" s="5">
        <v>19</v>
      </c>
      <c r="C61" s="6"/>
      <c r="D61" s="6"/>
      <c r="E61" s="6"/>
      <c r="F61" s="6"/>
      <c r="G61" s="6">
        <v>87.88</v>
      </c>
      <c r="H61" s="6">
        <v>196.62</v>
      </c>
      <c r="I61" s="6">
        <v>333.52</v>
      </c>
      <c r="J61" s="6">
        <v>312.32</v>
      </c>
      <c r="K61" s="6">
        <v>40.700000000000003</v>
      </c>
      <c r="L61" s="6">
        <v>45.1</v>
      </c>
      <c r="M61" s="6">
        <v>60.9</v>
      </c>
      <c r="N61" s="7">
        <v>59.46</v>
      </c>
    </row>
    <row r="62" spans="1:14" ht="15.75">
      <c r="A62" s="2"/>
      <c r="B62" s="5">
        <v>20</v>
      </c>
      <c r="C62" s="6"/>
      <c r="D62" s="6"/>
      <c r="E62" s="6"/>
      <c r="F62" s="6"/>
      <c r="G62" s="6">
        <v>88.04</v>
      </c>
      <c r="H62" s="6">
        <v>204.75</v>
      </c>
      <c r="I62" s="6">
        <v>362.07</v>
      </c>
      <c r="J62" s="6">
        <v>308.76</v>
      </c>
      <c r="K62" s="6">
        <v>39.299999999999997</v>
      </c>
      <c r="L62" s="6">
        <v>46.1</v>
      </c>
      <c r="M62" s="6">
        <v>60.2</v>
      </c>
      <c r="N62" s="7">
        <v>36.51</v>
      </c>
    </row>
    <row r="63" spans="1:14" ht="15.75">
      <c r="A63" s="2"/>
      <c r="B63" s="5">
        <v>21</v>
      </c>
      <c r="C63" s="6"/>
      <c r="D63" s="6"/>
      <c r="E63" s="6"/>
      <c r="F63" s="6"/>
      <c r="G63" s="6">
        <v>96.69</v>
      </c>
      <c r="H63" s="6">
        <v>260.58999999999997</v>
      </c>
      <c r="I63" s="6">
        <v>371.78</v>
      </c>
      <c r="J63" s="6">
        <v>305.01</v>
      </c>
      <c r="K63" s="6">
        <v>36.299999999999997</v>
      </c>
      <c r="L63" s="6">
        <v>48.1</v>
      </c>
      <c r="M63" s="6">
        <v>61</v>
      </c>
      <c r="N63" s="7">
        <v>36.69</v>
      </c>
    </row>
    <row r="64" spans="1:14" ht="15.75">
      <c r="A64" s="2"/>
      <c r="B64" s="5">
        <v>22</v>
      </c>
      <c r="C64" s="6"/>
      <c r="D64" s="6"/>
      <c r="E64" s="6"/>
      <c r="F64" s="6"/>
      <c r="G64" s="6">
        <v>102.99</v>
      </c>
      <c r="H64" s="6">
        <v>227.4</v>
      </c>
      <c r="I64" s="6">
        <v>375.48</v>
      </c>
      <c r="J64" s="6">
        <v>301.79000000000002</v>
      </c>
      <c r="K64" s="6">
        <v>34.9</v>
      </c>
      <c r="L64" s="6">
        <v>49.3</v>
      </c>
      <c r="M64" s="6">
        <v>61.1</v>
      </c>
      <c r="N64" s="7">
        <v>45.78</v>
      </c>
    </row>
    <row r="65" spans="1:14" ht="15.75">
      <c r="A65" s="2"/>
      <c r="B65" s="5">
        <v>23</v>
      </c>
      <c r="C65" s="6"/>
      <c r="D65" s="6"/>
      <c r="E65" s="6"/>
      <c r="F65" s="6"/>
      <c r="G65" s="6">
        <v>118.93</v>
      </c>
      <c r="H65" s="6">
        <v>203.73</v>
      </c>
      <c r="I65" s="6">
        <v>392.43</v>
      </c>
      <c r="J65" s="6">
        <v>303.02999999999997</v>
      </c>
      <c r="K65" s="6">
        <v>33.5</v>
      </c>
      <c r="L65" s="6">
        <v>50.9</v>
      </c>
      <c r="M65" s="6">
        <v>57.7</v>
      </c>
      <c r="N65" s="7">
        <v>47.87</v>
      </c>
    </row>
    <row r="66" spans="1:14" ht="15.75">
      <c r="A66" s="2"/>
      <c r="B66" s="5">
        <v>24</v>
      </c>
      <c r="C66" s="6"/>
      <c r="D66" s="6"/>
      <c r="E66" s="6"/>
      <c r="F66" s="6"/>
      <c r="G66" s="6">
        <v>151.51</v>
      </c>
      <c r="H66" s="6">
        <v>204.03</v>
      </c>
      <c r="I66" s="6">
        <v>393.54</v>
      </c>
      <c r="J66" s="6">
        <v>371.75</v>
      </c>
      <c r="K66" s="6">
        <v>34.9</v>
      </c>
      <c r="L66" s="6">
        <v>54.1</v>
      </c>
      <c r="M66" s="6">
        <v>57.9</v>
      </c>
      <c r="N66" s="7">
        <v>43.98</v>
      </c>
    </row>
    <row r="67" spans="1:14" ht="15.75">
      <c r="A67" s="2"/>
      <c r="B67" s="5">
        <v>25</v>
      </c>
      <c r="C67" s="6"/>
      <c r="D67" s="6"/>
      <c r="E67" s="6"/>
      <c r="F67" s="6"/>
      <c r="G67" s="6">
        <v>167.43</v>
      </c>
      <c r="H67" s="6">
        <v>203.41</v>
      </c>
      <c r="I67" s="6">
        <v>384.23</v>
      </c>
      <c r="J67" s="6">
        <v>406.38</v>
      </c>
      <c r="K67" s="6">
        <v>36.299999999999997</v>
      </c>
      <c r="L67" s="6">
        <v>60.3</v>
      </c>
      <c r="M67" s="6">
        <v>60.8</v>
      </c>
      <c r="N67" s="7">
        <v>41.32</v>
      </c>
    </row>
    <row r="68" spans="1:14" ht="15.75">
      <c r="A68" s="2"/>
      <c r="B68" s="5">
        <v>26</v>
      </c>
      <c r="C68" s="6"/>
      <c r="D68" s="6"/>
      <c r="E68" s="6"/>
      <c r="F68" s="6"/>
      <c r="G68" s="6">
        <v>167.34</v>
      </c>
      <c r="H68" s="6">
        <v>201.15</v>
      </c>
      <c r="I68" s="6">
        <v>397.36</v>
      </c>
      <c r="J68" s="6">
        <v>371.87</v>
      </c>
      <c r="K68" s="6">
        <v>36.299999999999997</v>
      </c>
      <c r="L68" s="6">
        <v>55.9</v>
      </c>
      <c r="M68" s="6">
        <v>60.2</v>
      </c>
      <c r="N68" s="7">
        <v>37.29</v>
      </c>
    </row>
    <row r="69" spans="1:14" ht="15.75">
      <c r="A69" s="2"/>
      <c r="B69" s="5">
        <v>27</v>
      </c>
      <c r="C69" s="6"/>
      <c r="D69" s="6"/>
      <c r="E69" s="6"/>
      <c r="F69" s="6"/>
      <c r="G69" s="6">
        <v>167.5</v>
      </c>
      <c r="H69" s="6">
        <v>249.34</v>
      </c>
      <c r="I69" s="6">
        <v>441.08</v>
      </c>
      <c r="J69" s="6">
        <v>367</v>
      </c>
      <c r="K69" s="6">
        <v>34.9</v>
      </c>
      <c r="L69" s="6">
        <v>53.3</v>
      </c>
      <c r="M69" s="6">
        <v>57</v>
      </c>
      <c r="N69" s="7">
        <v>39.78</v>
      </c>
    </row>
    <row r="70" spans="1:14" ht="15.75">
      <c r="A70" s="2"/>
      <c r="B70" s="5">
        <v>28</v>
      </c>
      <c r="C70" s="6"/>
      <c r="D70" s="6"/>
      <c r="E70" s="6"/>
      <c r="F70" s="6"/>
      <c r="G70" s="6">
        <v>169.72</v>
      </c>
      <c r="H70" s="6">
        <v>277.48</v>
      </c>
      <c r="I70" s="6">
        <v>467.59</v>
      </c>
      <c r="J70" s="6">
        <v>308.22000000000003</v>
      </c>
      <c r="K70" s="6">
        <v>34.9</v>
      </c>
      <c r="L70" s="6">
        <v>54.5</v>
      </c>
      <c r="M70" s="6">
        <v>59.5</v>
      </c>
      <c r="N70" s="7">
        <v>42.38</v>
      </c>
    </row>
    <row r="71" spans="1:14" ht="15.75">
      <c r="A71" s="2"/>
      <c r="B71" s="5">
        <v>29</v>
      </c>
      <c r="C71" s="6"/>
      <c r="D71" s="6"/>
      <c r="E71" s="6"/>
      <c r="F71" s="6"/>
      <c r="G71" s="6">
        <v>198.05</v>
      </c>
      <c r="H71" s="6">
        <v>304.74</v>
      </c>
      <c r="I71" s="6">
        <v>469.82</v>
      </c>
      <c r="J71" s="6">
        <v>215.68</v>
      </c>
      <c r="K71" s="6">
        <v>34.9</v>
      </c>
      <c r="L71" s="6">
        <v>57</v>
      </c>
      <c r="M71" s="6">
        <v>65.5</v>
      </c>
      <c r="N71" s="7">
        <v>40.14</v>
      </c>
    </row>
    <row r="72" spans="1:14" ht="15.75">
      <c r="A72" s="2"/>
      <c r="B72" s="5">
        <v>30</v>
      </c>
      <c r="C72" s="6"/>
      <c r="D72" s="6"/>
      <c r="E72" s="6"/>
      <c r="F72" s="6"/>
      <c r="G72" s="6">
        <v>201.7</v>
      </c>
      <c r="H72" s="6">
        <v>327.7</v>
      </c>
      <c r="I72" s="6">
        <v>487.49</v>
      </c>
      <c r="J72" s="6">
        <v>127.02</v>
      </c>
      <c r="K72" s="6">
        <v>34.9</v>
      </c>
      <c r="L72" s="6">
        <v>58.4</v>
      </c>
      <c r="M72" s="6">
        <v>65.400000000000006</v>
      </c>
      <c r="N72" s="7">
        <v>40.450000000000003</v>
      </c>
    </row>
    <row r="73" spans="1:14" ht="15.75">
      <c r="A73" s="2"/>
      <c r="B73" s="5">
        <v>31</v>
      </c>
      <c r="C73" s="7"/>
      <c r="D73" s="8" t="s">
        <v>16</v>
      </c>
      <c r="E73" s="7"/>
      <c r="F73" s="8" t="s">
        <v>16</v>
      </c>
      <c r="G73" s="7">
        <v>214.47</v>
      </c>
      <c r="H73" s="8"/>
      <c r="I73" s="6">
        <v>504.12</v>
      </c>
      <c r="J73" s="7">
        <v>153.6</v>
      </c>
      <c r="K73" s="9"/>
      <c r="L73" s="10">
        <v>56.9</v>
      </c>
      <c r="M73" s="9"/>
      <c r="N73" s="5">
        <v>41.11</v>
      </c>
    </row>
    <row r="74" spans="1:14" ht="15.75">
      <c r="A74" s="2" t="s">
        <v>17</v>
      </c>
      <c r="B74" s="2"/>
      <c r="C74" s="11">
        <f t="shared" ref="C74:N74" si="2">SUM(C43:C73)</f>
        <v>0</v>
      </c>
      <c r="D74" s="11">
        <f t="shared" si="2"/>
        <v>0</v>
      </c>
      <c r="E74" s="11">
        <f t="shared" si="2"/>
        <v>0</v>
      </c>
      <c r="F74" s="11">
        <f t="shared" si="2"/>
        <v>0</v>
      </c>
      <c r="G74" s="11">
        <f t="shared" si="2"/>
        <v>2260.48</v>
      </c>
      <c r="H74" s="11">
        <f t="shared" si="2"/>
        <v>7223.2999999999984</v>
      </c>
      <c r="I74" s="11">
        <f t="shared" si="2"/>
        <v>10781.110000000002</v>
      </c>
      <c r="J74" s="11">
        <f t="shared" si="2"/>
        <v>10732.74</v>
      </c>
      <c r="K74" s="11">
        <f t="shared" si="2"/>
        <v>1559.39</v>
      </c>
      <c r="L74" s="11">
        <f t="shared" si="2"/>
        <v>1734.6</v>
      </c>
      <c r="M74" s="11">
        <f t="shared" si="2"/>
        <v>1766.6000000000004</v>
      </c>
      <c r="N74" s="11">
        <f t="shared" si="2"/>
        <v>1617.77</v>
      </c>
    </row>
    <row r="75" spans="1:14" ht="15.75">
      <c r="A75" s="2" t="s">
        <v>18</v>
      </c>
      <c r="B75" s="2"/>
      <c r="C75" s="12">
        <f t="shared" ref="C75:N75" si="3">C74*1.9835</f>
        <v>0</v>
      </c>
      <c r="D75" s="12">
        <f t="shared" si="3"/>
        <v>0</v>
      </c>
      <c r="E75" s="12">
        <f t="shared" si="3"/>
        <v>0</v>
      </c>
      <c r="F75" s="12">
        <f t="shared" si="3"/>
        <v>0</v>
      </c>
      <c r="G75" s="12">
        <f t="shared" si="3"/>
        <v>4483.6620800000001</v>
      </c>
      <c r="H75" s="12">
        <f t="shared" si="3"/>
        <v>14327.415549999998</v>
      </c>
      <c r="I75" s="12">
        <f t="shared" si="3"/>
        <v>21384.331685000005</v>
      </c>
      <c r="J75" s="12">
        <f t="shared" si="3"/>
        <v>21288.389790000001</v>
      </c>
      <c r="K75" s="12">
        <f t="shared" si="3"/>
        <v>3093.0500650000004</v>
      </c>
      <c r="L75" s="12">
        <f t="shared" si="3"/>
        <v>3440.5790999999999</v>
      </c>
      <c r="M75" s="12">
        <f t="shared" si="3"/>
        <v>3504.0511000000006</v>
      </c>
      <c r="N75" s="12">
        <f t="shared" si="3"/>
        <v>3208.8467949999999</v>
      </c>
    </row>
    <row r="76" spans="1:14" ht="15.75">
      <c r="A76" s="2"/>
      <c r="B76" s="2"/>
      <c r="E76" s="11"/>
      <c r="F76" s="11"/>
      <c r="G76" s="11"/>
      <c r="H76" s="11"/>
      <c r="I76" s="11"/>
      <c r="J76" s="11"/>
      <c r="K76" s="11" t="s">
        <v>19</v>
      </c>
      <c r="L76" s="11"/>
      <c r="M76" s="13">
        <v>232</v>
      </c>
      <c r="N76" s="11" t="s">
        <v>20</v>
      </c>
    </row>
    <row r="77" spans="1:14" ht="16.5" thickBot="1">
      <c r="A77" s="14">
        <f>A43</f>
        <v>2012</v>
      </c>
      <c r="B77" s="14" t="s">
        <v>21</v>
      </c>
      <c r="C77" s="25"/>
      <c r="D77" s="25"/>
      <c r="E77" s="14"/>
      <c r="F77" s="15">
        <f>SUM(C74:N74)</f>
        <v>37675.989999999991</v>
      </c>
      <c r="G77" s="16" t="s">
        <v>17</v>
      </c>
      <c r="H77" s="16"/>
      <c r="I77" s="15">
        <f>F77*1.9835</f>
        <v>74730.326164999977</v>
      </c>
      <c r="J77" s="16" t="s">
        <v>22</v>
      </c>
      <c r="K77" s="14" t="s">
        <v>23</v>
      </c>
      <c r="L77" s="14"/>
      <c r="M77" s="17">
        <v>232</v>
      </c>
      <c r="N77" s="14" t="s">
        <v>20</v>
      </c>
    </row>
    <row r="79" spans="1:14" ht="15.75">
      <c r="A79" s="1" t="s">
        <v>0</v>
      </c>
      <c r="B79" s="2"/>
      <c r="C79" s="2"/>
      <c r="D79" s="18"/>
      <c r="E79" s="1"/>
      <c r="F79" s="1"/>
      <c r="G79" s="1"/>
      <c r="H79" s="18"/>
      <c r="I79" s="1"/>
      <c r="J79" s="2"/>
      <c r="K79" s="2"/>
      <c r="L79" s="2"/>
      <c r="M79" s="2"/>
    </row>
    <row r="80" spans="1:14">
      <c r="A80" t="s">
        <v>1</v>
      </c>
      <c r="F80" t="s">
        <v>2</v>
      </c>
      <c r="H80" t="s">
        <v>156</v>
      </c>
    </row>
    <row r="81" spans="1:14" ht="16.5" thickBot="1">
      <c r="A81" s="3" t="s">
        <v>4</v>
      </c>
      <c r="B81" s="3" t="s">
        <v>5</v>
      </c>
      <c r="C81" s="4" t="s">
        <v>152</v>
      </c>
      <c r="D81" s="4" t="s">
        <v>153</v>
      </c>
      <c r="E81" s="4" t="s">
        <v>6</v>
      </c>
      <c r="F81" s="4" t="s">
        <v>7</v>
      </c>
      <c r="G81" s="4" t="s">
        <v>8</v>
      </c>
      <c r="H81" s="4" t="s">
        <v>9</v>
      </c>
      <c r="I81" s="4" t="s">
        <v>10</v>
      </c>
      <c r="J81" s="4" t="s">
        <v>11</v>
      </c>
      <c r="K81" s="4" t="s">
        <v>12</v>
      </c>
      <c r="L81" s="4" t="s">
        <v>13</v>
      </c>
      <c r="M81" s="4" t="s">
        <v>14</v>
      </c>
      <c r="N81" s="4" t="s">
        <v>15</v>
      </c>
    </row>
    <row r="82" spans="1:14" ht="16.5" thickTop="1">
      <c r="A82" s="1">
        <v>2013</v>
      </c>
      <c r="B82" s="5">
        <v>1</v>
      </c>
      <c r="C82" s="6">
        <v>41.51</v>
      </c>
      <c r="D82" s="6">
        <v>56</v>
      </c>
      <c r="E82" s="6">
        <v>90.29</v>
      </c>
      <c r="F82" s="6">
        <v>88.45</v>
      </c>
      <c r="G82" s="6">
        <v>0</v>
      </c>
      <c r="H82" s="6">
        <v>110.61</v>
      </c>
      <c r="I82" s="6">
        <v>238.86</v>
      </c>
      <c r="J82" s="6">
        <v>111.64</v>
      </c>
      <c r="K82" s="6">
        <v>176.69</v>
      </c>
      <c r="L82" s="6">
        <v>15.13</v>
      </c>
      <c r="M82" s="6">
        <v>0</v>
      </c>
      <c r="N82" s="7">
        <v>199.52</v>
      </c>
    </row>
    <row r="83" spans="1:14" ht="15.75">
      <c r="A83" s="2"/>
      <c r="B83" s="5">
        <v>2</v>
      </c>
      <c r="C83" s="6">
        <v>43.48</v>
      </c>
      <c r="D83" s="6">
        <v>64.53</v>
      </c>
      <c r="E83" s="6">
        <v>84.01</v>
      </c>
      <c r="F83" s="6">
        <v>84.79</v>
      </c>
      <c r="G83" s="6">
        <v>0</v>
      </c>
      <c r="H83" s="6">
        <v>106.01</v>
      </c>
      <c r="I83" s="6">
        <v>251.5</v>
      </c>
      <c r="J83" s="6">
        <v>109.09</v>
      </c>
      <c r="K83" s="6">
        <v>163.03</v>
      </c>
      <c r="L83" s="6">
        <v>28.46</v>
      </c>
      <c r="M83" s="6">
        <v>0</v>
      </c>
      <c r="N83" s="7">
        <v>218.89</v>
      </c>
    </row>
    <row r="84" spans="1:14" ht="15.75">
      <c r="A84" s="2"/>
      <c r="B84" s="5">
        <v>3</v>
      </c>
      <c r="C84" s="6">
        <v>44.75</v>
      </c>
      <c r="D84" s="6">
        <v>80.260000000000005</v>
      </c>
      <c r="E84" s="6">
        <v>87.16</v>
      </c>
      <c r="F84" s="6">
        <v>84.08</v>
      </c>
      <c r="G84" s="6">
        <v>35.69</v>
      </c>
      <c r="H84" s="6">
        <v>81.86</v>
      </c>
      <c r="I84" s="6">
        <v>252.08</v>
      </c>
      <c r="J84" s="6">
        <v>99.82</v>
      </c>
      <c r="K84" s="6">
        <v>175.63</v>
      </c>
      <c r="L84" s="6">
        <v>32.19</v>
      </c>
      <c r="M84" s="6">
        <v>0</v>
      </c>
      <c r="N84" s="7">
        <v>216.49</v>
      </c>
    </row>
    <row r="85" spans="1:14" ht="15.75">
      <c r="A85" s="2"/>
      <c r="B85" s="5">
        <v>4</v>
      </c>
      <c r="C85" s="6">
        <v>46.08</v>
      </c>
      <c r="D85" s="6">
        <v>82.96</v>
      </c>
      <c r="E85" s="6">
        <v>89.07</v>
      </c>
      <c r="F85" s="6">
        <v>84.6</v>
      </c>
      <c r="G85" s="6">
        <v>41.58</v>
      </c>
      <c r="H85" s="6">
        <v>70.760000000000005</v>
      </c>
      <c r="I85" s="6">
        <v>235.68</v>
      </c>
      <c r="J85" s="6">
        <v>97.24</v>
      </c>
      <c r="K85" s="6">
        <v>193.93</v>
      </c>
      <c r="L85" s="6">
        <v>32.51</v>
      </c>
      <c r="M85" s="6">
        <v>0</v>
      </c>
      <c r="N85" s="7">
        <v>277.94</v>
      </c>
    </row>
    <row r="86" spans="1:14" ht="15.75">
      <c r="A86" s="2"/>
      <c r="B86" s="5">
        <v>5</v>
      </c>
      <c r="C86" s="6">
        <v>46.37</v>
      </c>
      <c r="D86" s="6">
        <v>88.19</v>
      </c>
      <c r="E86" s="6">
        <v>87</v>
      </c>
      <c r="F86" s="6">
        <v>85.19</v>
      </c>
      <c r="G86" s="6">
        <v>36.94</v>
      </c>
      <c r="H86" s="6">
        <v>71.59</v>
      </c>
      <c r="I86" s="6">
        <v>226.54</v>
      </c>
      <c r="J86" s="6">
        <v>80.239999999999995</v>
      </c>
      <c r="K86" s="6">
        <v>196.89</v>
      </c>
      <c r="L86" s="6">
        <v>28.67</v>
      </c>
      <c r="M86" s="6">
        <v>0</v>
      </c>
      <c r="N86" s="7">
        <v>166.13</v>
      </c>
    </row>
    <row r="87" spans="1:14" ht="15.75">
      <c r="A87" s="2"/>
      <c r="B87" s="5">
        <v>6</v>
      </c>
      <c r="C87" s="6">
        <v>48.4</v>
      </c>
      <c r="D87" s="6">
        <v>101.82</v>
      </c>
      <c r="E87" s="6">
        <v>84.8</v>
      </c>
      <c r="F87" s="6">
        <v>85.85</v>
      </c>
      <c r="G87" s="6">
        <v>249.39</v>
      </c>
      <c r="H87" s="6">
        <v>70.52</v>
      </c>
      <c r="I87" s="6">
        <v>226.8</v>
      </c>
      <c r="J87" s="6">
        <v>77.27</v>
      </c>
      <c r="K87" s="6">
        <v>199.58</v>
      </c>
      <c r="L87" s="6">
        <v>29.13</v>
      </c>
      <c r="M87" s="6">
        <v>0</v>
      </c>
      <c r="N87" s="7">
        <v>127.52</v>
      </c>
    </row>
    <row r="88" spans="1:14" ht="15.75">
      <c r="A88" s="2"/>
      <c r="B88" s="5">
        <v>7</v>
      </c>
      <c r="C88" s="6">
        <v>49.43</v>
      </c>
      <c r="D88" s="6">
        <v>103.51</v>
      </c>
      <c r="E88" s="6">
        <v>84.96</v>
      </c>
      <c r="F88" s="6">
        <v>86.58</v>
      </c>
      <c r="G88" s="6">
        <v>399.23</v>
      </c>
      <c r="H88" s="6">
        <v>65.36</v>
      </c>
      <c r="I88" s="6">
        <v>226.8</v>
      </c>
      <c r="J88" s="6">
        <v>70.760000000000005</v>
      </c>
      <c r="K88" s="6">
        <v>199.06</v>
      </c>
      <c r="L88" s="6">
        <v>29.87</v>
      </c>
      <c r="M88" s="6">
        <v>0</v>
      </c>
      <c r="N88" s="7">
        <v>140.21</v>
      </c>
    </row>
    <row r="89" spans="1:14" ht="15.75">
      <c r="A89" s="2"/>
      <c r="B89" s="5">
        <v>8</v>
      </c>
      <c r="C89" s="6">
        <v>50.2</v>
      </c>
      <c r="D89" s="6">
        <v>92.47</v>
      </c>
      <c r="E89" s="6">
        <v>85.96</v>
      </c>
      <c r="F89" s="6">
        <v>91.91</v>
      </c>
      <c r="G89" s="6">
        <v>399.64</v>
      </c>
      <c r="H89" s="6">
        <v>64.45</v>
      </c>
      <c r="I89" s="6">
        <v>221.56</v>
      </c>
      <c r="J89" s="6">
        <v>83.22</v>
      </c>
      <c r="K89" s="6">
        <v>199.55</v>
      </c>
      <c r="L89" s="6">
        <v>29.42</v>
      </c>
      <c r="M89" s="6">
        <v>0</v>
      </c>
      <c r="N89" s="7">
        <v>114.35</v>
      </c>
    </row>
    <row r="90" spans="1:14" ht="15.75">
      <c r="A90" s="2"/>
      <c r="B90" s="5">
        <v>9</v>
      </c>
      <c r="C90" s="6">
        <v>47.99</v>
      </c>
      <c r="D90" s="6">
        <v>87.13</v>
      </c>
      <c r="E90" s="6">
        <v>93.31</v>
      </c>
      <c r="F90" s="6">
        <v>93</v>
      </c>
      <c r="G90" s="6">
        <v>198.28</v>
      </c>
      <c r="H90" s="6">
        <v>63.53</v>
      </c>
      <c r="I90" s="6">
        <v>217.16</v>
      </c>
      <c r="J90" s="6">
        <v>83.5</v>
      </c>
      <c r="K90" s="6">
        <v>198.88</v>
      </c>
      <c r="L90" s="6">
        <v>27.87</v>
      </c>
      <c r="M90" s="6">
        <v>0</v>
      </c>
      <c r="N90" s="7">
        <v>121.45</v>
      </c>
    </row>
    <row r="91" spans="1:14" ht="15.75">
      <c r="A91" s="2"/>
      <c r="B91" s="5">
        <v>10</v>
      </c>
      <c r="C91" s="6">
        <v>49.25</v>
      </c>
      <c r="D91" s="6">
        <v>88.38</v>
      </c>
      <c r="E91" s="6">
        <v>101.11</v>
      </c>
      <c r="F91" s="6">
        <v>93.33</v>
      </c>
      <c r="G91" s="6">
        <v>83.59</v>
      </c>
      <c r="H91" s="6">
        <v>60</v>
      </c>
      <c r="I91" s="6">
        <v>245.15</v>
      </c>
      <c r="J91" s="6">
        <v>83.26</v>
      </c>
      <c r="K91" s="6">
        <v>186.28</v>
      </c>
      <c r="L91" s="6">
        <v>28.81</v>
      </c>
      <c r="M91" s="6">
        <v>0</v>
      </c>
      <c r="N91" s="7">
        <v>155.76</v>
      </c>
    </row>
    <row r="92" spans="1:14" ht="15.75">
      <c r="A92" s="2"/>
      <c r="B92" s="5">
        <v>11</v>
      </c>
      <c r="C92" s="6">
        <v>53.83</v>
      </c>
      <c r="D92" s="6">
        <v>80.39</v>
      </c>
      <c r="E92" s="6">
        <v>95.37</v>
      </c>
      <c r="F92" s="6">
        <v>103.47</v>
      </c>
      <c r="G92" s="6">
        <v>83.18</v>
      </c>
      <c r="H92" s="6">
        <v>56.91</v>
      </c>
      <c r="I92" s="6">
        <v>258.82</v>
      </c>
      <c r="J92" s="6">
        <v>83.85</v>
      </c>
      <c r="K92" s="6">
        <v>178.32</v>
      </c>
      <c r="L92" s="6">
        <v>20.329999999999998</v>
      </c>
      <c r="M92" s="6">
        <v>0</v>
      </c>
      <c r="N92" s="7">
        <v>158.69999999999999</v>
      </c>
    </row>
    <row r="93" spans="1:14" ht="15.75">
      <c r="A93" s="2"/>
      <c r="B93" s="5">
        <v>12</v>
      </c>
      <c r="C93" s="6">
        <v>51.86</v>
      </c>
      <c r="D93" s="6">
        <v>80.27</v>
      </c>
      <c r="E93" s="6">
        <v>94.19</v>
      </c>
      <c r="F93" s="6">
        <v>44.59</v>
      </c>
      <c r="G93" s="6">
        <v>82.94</v>
      </c>
      <c r="H93" s="6">
        <v>53.69</v>
      </c>
      <c r="I93" s="6">
        <v>248.37</v>
      </c>
      <c r="J93" s="6">
        <v>85.93</v>
      </c>
      <c r="K93" s="6">
        <v>119.76</v>
      </c>
      <c r="L93" s="6">
        <v>0</v>
      </c>
      <c r="M93" s="6">
        <v>0</v>
      </c>
      <c r="N93" s="7">
        <v>162.13</v>
      </c>
    </row>
    <row r="94" spans="1:14" ht="15.75">
      <c r="A94" s="2"/>
      <c r="B94" s="5">
        <v>13</v>
      </c>
      <c r="C94" s="6">
        <v>46.15</v>
      </c>
      <c r="D94" s="6">
        <v>80.760000000000005</v>
      </c>
      <c r="E94" s="6">
        <v>89.9</v>
      </c>
      <c r="F94" s="6">
        <v>6.69</v>
      </c>
      <c r="G94" s="6">
        <v>81.3</v>
      </c>
      <c r="H94" s="6">
        <v>51.64</v>
      </c>
      <c r="I94" s="6">
        <v>240.6</v>
      </c>
      <c r="J94" s="6">
        <v>82.03</v>
      </c>
      <c r="K94" s="6">
        <v>36.86</v>
      </c>
      <c r="L94" s="6">
        <v>0</v>
      </c>
      <c r="M94" s="6">
        <v>0</v>
      </c>
      <c r="N94" s="7">
        <v>218.67</v>
      </c>
    </row>
    <row r="95" spans="1:14" ht="15.75">
      <c r="A95" s="2"/>
      <c r="B95" s="5">
        <v>14</v>
      </c>
      <c r="C95" s="6">
        <v>41.41</v>
      </c>
      <c r="D95" s="6">
        <v>80.91</v>
      </c>
      <c r="E95" s="6">
        <v>89.61</v>
      </c>
      <c r="F95" s="6">
        <v>3.5</v>
      </c>
      <c r="G95" s="6">
        <v>81.540000000000006</v>
      </c>
      <c r="H95" s="6">
        <v>52.94</v>
      </c>
      <c r="I95" s="6">
        <v>238.52</v>
      </c>
      <c r="J95" s="6">
        <v>75.900000000000006</v>
      </c>
      <c r="K95" s="6">
        <v>0</v>
      </c>
      <c r="L95" s="6">
        <v>0</v>
      </c>
      <c r="M95" s="6">
        <v>0</v>
      </c>
      <c r="N95" s="7">
        <v>257.11</v>
      </c>
    </row>
    <row r="96" spans="1:14" ht="15.75">
      <c r="A96" s="2"/>
      <c r="B96" s="5">
        <v>15</v>
      </c>
      <c r="C96" s="6">
        <v>42.65</v>
      </c>
      <c r="D96" s="6">
        <v>75.88</v>
      </c>
      <c r="E96" s="6">
        <v>89.79</v>
      </c>
      <c r="F96" s="6">
        <v>0</v>
      </c>
      <c r="G96" s="6">
        <v>81.8</v>
      </c>
      <c r="H96" s="6">
        <v>82.26</v>
      </c>
      <c r="I96" s="6">
        <v>238.84</v>
      </c>
      <c r="J96" s="6">
        <v>69.48</v>
      </c>
      <c r="K96" s="6">
        <v>0</v>
      </c>
      <c r="L96" s="6">
        <v>0</v>
      </c>
      <c r="M96" s="6">
        <v>0</v>
      </c>
      <c r="N96" s="7">
        <v>296.52999999999997</v>
      </c>
    </row>
    <row r="97" spans="1:14" ht="15.75">
      <c r="A97" s="2"/>
      <c r="B97" s="5">
        <v>16</v>
      </c>
      <c r="C97" s="6">
        <v>46.61</v>
      </c>
      <c r="D97" s="6">
        <v>74.23</v>
      </c>
      <c r="E97" s="6">
        <v>86.38</v>
      </c>
      <c r="F97" s="6">
        <v>0</v>
      </c>
      <c r="G97" s="6">
        <v>91.52</v>
      </c>
      <c r="H97" s="6">
        <v>107.46</v>
      </c>
      <c r="I97" s="6">
        <v>232.81</v>
      </c>
      <c r="J97" s="6">
        <v>67.08</v>
      </c>
      <c r="K97" s="6">
        <v>0</v>
      </c>
      <c r="L97" s="6">
        <v>0</v>
      </c>
      <c r="M97" s="6">
        <v>0</v>
      </c>
      <c r="N97" s="7">
        <v>319.33999999999997</v>
      </c>
    </row>
    <row r="98" spans="1:14" ht="15.75">
      <c r="A98" s="2"/>
      <c r="B98" s="5">
        <v>17</v>
      </c>
      <c r="C98" s="6">
        <v>49.13</v>
      </c>
      <c r="D98" s="6">
        <v>83.03</v>
      </c>
      <c r="E98" s="6">
        <v>83.94</v>
      </c>
      <c r="F98" s="6">
        <v>0</v>
      </c>
      <c r="G98" s="6">
        <v>94.94</v>
      </c>
      <c r="H98" s="6">
        <v>129.15</v>
      </c>
      <c r="I98" s="6">
        <v>230.99</v>
      </c>
      <c r="J98" s="6">
        <v>67.08</v>
      </c>
      <c r="K98" s="6">
        <v>0</v>
      </c>
      <c r="L98" s="6">
        <v>0</v>
      </c>
      <c r="M98" s="6">
        <v>0</v>
      </c>
      <c r="N98" s="7">
        <v>341.65</v>
      </c>
    </row>
    <row r="99" spans="1:14" ht="15.75">
      <c r="A99" s="2"/>
      <c r="B99" s="5">
        <v>18</v>
      </c>
      <c r="C99" s="6">
        <v>51.79</v>
      </c>
      <c r="D99" s="6">
        <v>82.8</v>
      </c>
      <c r="E99" s="6">
        <v>84.89</v>
      </c>
      <c r="F99" s="6">
        <v>0</v>
      </c>
      <c r="G99" s="6">
        <v>91.19</v>
      </c>
      <c r="H99" s="6">
        <v>171.94</v>
      </c>
      <c r="I99" s="6">
        <v>229.22</v>
      </c>
      <c r="J99" s="6">
        <v>67.08</v>
      </c>
      <c r="K99" s="6">
        <v>0</v>
      </c>
      <c r="L99" s="6">
        <v>0</v>
      </c>
      <c r="M99" s="6">
        <v>0</v>
      </c>
      <c r="N99" s="7">
        <v>342.25</v>
      </c>
    </row>
    <row r="100" spans="1:14" ht="15.75">
      <c r="A100" s="2"/>
      <c r="B100" s="5">
        <v>19</v>
      </c>
      <c r="C100" s="6">
        <v>56.83</v>
      </c>
      <c r="D100" s="6">
        <v>77.45</v>
      </c>
      <c r="E100" s="6">
        <v>84.26</v>
      </c>
      <c r="F100" s="6">
        <v>0</v>
      </c>
      <c r="G100" s="6">
        <v>95.84</v>
      </c>
      <c r="H100" s="6">
        <v>215.29</v>
      </c>
      <c r="I100" s="6">
        <v>234.36</v>
      </c>
      <c r="J100" s="6">
        <v>78.349999999999994</v>
      </c>
      <c r="K100" s="6">
        <v>0</v>
      </c>
      <c r="L100" s="6">
        <v>0</v>
      </c>
      <c r="M100" s="6">
        <v>0</v>
      </c>
      <c r="N100" s="7">
        <v>324.14999999999998</v>
      </c>
    </row>
    <row r="101" spans="1:14" ht="15.75">
      <c r="A101" s="2"/>
      <c r="B101" s="5">
        <v>20</v>
      </c>
      <c r="C101" s="6">
        <v>60.14</v>
      </c>
      <c r="D101" s="6">
        <v>51.52</v>
      </c>
      <c r="E101" s="6">
        <v>82.25</v>
      </c>
      <c r="F101" s="6">
        <v>0</v>
      </c>
      <c r="G101" s="6">
        <v>90.87</v>
      </c>
      <c r="H101" s="6">
        <v>228.2</v>
      </c>
      <c r="I101" s="6">
        <v>261.98</v>
      </c>
      <c r="J101" s="6">
        <v>104.79</v>
      </c>
      <c r="K101" s="6">
        <v>0</v>
      </c>
      <c r="L101" s="6">
        <v>0</v>
      </c>
      <c r="M101" s="6">
        <v>0</v>
      </c>
      <c r="N101" s="7">
        <v>315</v>
      </c>
    </row>
    <row r="102" spans="1:14" ht="15.75">
      <c r="A102" s="2"/>
      <c r="B102" s="5">
        <v>21</v>
      </c>
      <c r="C102" s="6">
        <v>59.44</v>
      </c>
      <c r="D102" s="6">
        <v>26.93</v>
      </c>
      <c r="E102" s="6">
        <v>81.25</v>
      </c>
      <c r="F102" s="6">
        <v>0</v>
      </c>
      <c r="G102" s="6">
        <v>83.46</v>
      </c>
      <c r="H102" s="6">
        <v>215.88</v>
      </c>
      <c r="I102" s="6">
        <v>269.20999999999998</v>
      </c>
      <c r="J102" s="6">
        <v>164.41</v>
      </c>
      <c r="K102" s="6">
        <v>0</v>
      </c>
      <c r="L102" s="6">
        <v>0</v>
      </c>
      <c r="M102" s="6">
        <v>0</v>
      </c>
      <c r="N102" s="7">
        <v>303</v>
      </c>
    </row>
    <row r="103" spans="1:14" ht="15.75">
      <c r="A103" s="2"/>
      <c r="B103" s="5">
        <v>22</v>
      </c>
      <c r="C103" s="6">
        <v>53.08</v>
      </c>
      <c r="D103" s="6">
        <v>35.270000000000003</v>
      </c>
      <c r="E103" s="6">
        <v>82.85</v>
      </c>
      <c r="F103" s="6">
        <v>0</v>
      </c>
      <c r="G103" s="6">
        <v>78.930000000000007</v>
      </c>
      <c r="H103" s="6">
        <v>201.08</v>
      </c>
      <c r="I103" s="6">
        <v>286.5</v>
      </c>
      <c r="J103" s="6">
        <v>240.75</v>
      </c>
      <c r="K103" s="6">
        <v>0</v>
      </c>
      <c r="L103" s="6">
        <v>0</v>
      </c>
      <c r="M103" s="6">
        <v>17.579999999999998</v>
      </c>
      <c r="N103" s="7">
        <v>235</v>
      </c>
    </row>
    <row r="104" spans="1:14" ht="15.75">
      <c r="A104" s="2"/>
      <c r="B104" s="5">
        <v>23</v>
      </c>
      <c r="C104" s="6">
        <v>49.15</v>
      </c>
      <c r="D104" s="6">
        <v>59.07</v>
      </c>
      <c r="E104" s="6">
        <v>85.94</v>
      </c>
      <c r="F104" s="6">
        <v>0</v>
      </c>
      <c r="G104" s="6">
        <v>76.52</v>
      </c>
      <c r="H104" s="6">
        <v>199.82</v>
      </c>
      <c r="I104" s="6">
        <v>294.68</v>
      </c>
      <c r="J104" s="6">
        <v>279.77</v>
      </c>
      <c r="K104" s="6">
        <v>0</v>
      </c>
      <c r="L104" s="6">
        <v>0</v>
      </c>
      <c r="M104" s="6">
        <v>29.41</v>
      </c>
      <c r="N104" s="7">
        <v>150</v>
      </c>
    </row>
    <row r="105" spans="1:14" ht="15.75">
      <c r="A105" s="2"/>
      <c r="B105" s="5">
        <v>24</v>
      </c>
      <c r="C105" s="6">
        <v>49.26</v>
      </c>
      <c r="D105" s="6">
        <v>84.23</v>
      </c>
      <c r="E105" s="6">
        <v>90.05</v>
      </c>
      <c r="F105" s="6">
        <v>0</v>
      </c>
      <c r="G105" s="6">
        <v>75.14</v>
      </c>
      <c r="H105" s="6">
        <v>204.75</v>
      </c>
      <c r="I105" s="6">
        <v>285.31</v>
      </c>
      <c r="J105" s="6">
        <v>263.24</v>
      </c>
      <c r="K105" s="6">
        <v>0</v>
      </c>
      <c r="L105" s="6">
        <v>0</v>
      </c>
      <c r="M105" s="6">
        <v>27.21</v>
      </c>
      <c r="N105" s="7">
        <v>107</v>
      </c>
    </row>
    <row r="106" spans="1:14" ht="15.75">
      <c r="A106" s="2"/>
      <c r="B106" s="5">
        <v>25</v>
      </c>
      <c r="C106" s="6">
        <v>53.33</v>
      </c>
      <c r="D106" s="6">
        <v>90.03</v>
      </c>
      <c r="E106" s="6">
        <v>85.66</v>
      </c>
      <c r="F106" s="6">
        <v>0</v>
      </c>
      <c r="G106" s="6">
        <v>74.040000000000006</v>
      </c>
      <c r="H106" s="6">
        <v>222.55</v>
      </c>
      <c r="I106" s="6">
        <v>262.04000000000002</v>
      </c>
      <c r="J106" s="6">
        <v>244.92</v>
      </c>
      <c r="K106" s="6">
        <v>0</v>
      </c>
      <c r="L106" s="6">
        <v>0</v>
      </c>
      <c r="M106" s="6">
        <v>47.48</v>
      </c>
      <c r="N106" s="7">
        <v>91</v>
      </c>
    </row>
    <row r="107" spans="1:14" ht="15.75">
      <c r="A107" s="2"/>
      <c r="B107" s="5">
        <v>26</v>
      </c>
      <c r="C107" s="6">
        <v>54.35</v>
      </c>
      <c r="D107" s="6">
        <v>93.41</v>
      </c>
      <c r="E107" s="6">
        <v>82.83</v>
      </c>
      <c r="F107" s="6">
        <v>0</v>
      </c>
      <c r="G107" s="6">
        <v>71.510000000000005</v>
      </c>
      <c r="H107" s="6">
        <v>234.33</v>
      </c>
      <c r="I107" s="6">
        <v>257.04000000000002</v>
      </c>
      <c r="J107" s="6">
        <v>243.18</v>
      </c>
      <c r="K107" s="6">
        <v>0</v>
      </c>
      <c r="L107" s="6">
        <v>0</v>
      </c>
      <c r="M107" s="6">
        <v>78.19</v>
      </c>
      <c r="N107" s="7">
        <v>88</v>
      </c>
    </row>
    <row r="108" spans="1:14" ht="15.75">
      <c r="A108" s="2"/>
      <c r="B108" s="5">
        <v>27</v>
      </c>
      <c r="C108" s="6">
        <v>68.900000000000006</v>
      </c>
      <c r="D108" s="6">
        <v>105.69</v>
      </c>
      <c r="E108" s="6">
        <v>86.73</v>
      </c>
      <c r="F108" s="6">
        <v>0</v>
      </c>
      <c r="G108" s="6">
        <v>69.7</v>
      </c>
      <c r="H108" s="6">
        <v>230.19</v>
      </c>
      <c r="I108" s="6">
        <v>241.58</v>
      </c>
      <c r="J108" s="6">
        <v>238.61</v>
      </c>
      <c r="K108" s="6">
        <v>0</v>
      </c>
      <c r="L108" s="6">
        <v>0</v>
      </c>
      <c r="M108" s="6">
        <v>71.02</v>
      </c>
      <c r="N108" s="7">
        <v>84.95</v>
      </c>
    </row>
    <row r="109" spans="1:14" ht="15.75">
      <c r="A109" s="2"/>
      <c r="B109" s="5">
        <v>28</v>
      </c>
      <c r="C109" s="6">
        <v>76.98</v>
      </c>
      <c r="D109" s="6">
        <v>102.93</v>
      </c>
      <c r="E109" s="6">
        <v>86.87</v>
      </c>
      <c r="F109" s="6">
        <v>0</v>
      </c>
      <c r="G109" s="6">
        <v>79.02</v>
      </c>
      <c r="H109" s="6">
        <v>228.68</v>
      </c>
      <c r="I109" s="6">
        <v>235.25</v>
      </c>
      <c r="J109" s="6">
        <v>232.95</v>
      </c>
      <c r="K109" s="6">
        <v>0</v>
      </c>
      <c r="L109" s="6">
        <v>0</v>
      </c>
      <c r="M109" s="6">
        <v>124.83</v>
      </c>
      <c r="N109" s="7">
        <v>84.45</v>
      </c>
    </row>
    <row r="110" spans="1:14" ht="15.75">
      <c r="A110" s="2"/>
      <c r="B110" s="5">
        <v>29</v>
      </c>
      <c r="C110" s="6">
        <v>83.73</v>
      </c>
      <c r="D110" s="6"/>
      <c r="E110" s="6">
        <v>85.5</v>
      </c>
      <c r="F110" s="6">
        <v>0</v>
      </c>
      <c r="G110" s="6">
        <v>89.51</v>
      </c>
      <c r="H110" s="6">
        <v>225.88</v>
      </c>
      <c r="I110" s="6">
        <v>151.22</v>
      </c>
      <c r="J110" s="6">
        <v>229.46</v>
      </c>
      <c r="K110" s="6">
        <v>0</v>
      </c>
      <c r="L110" s="6">
        <v>0</v>
      </c>
      <c r="M110" s="6">
        <v>140.87</v>
      </c>
      <c r="N110" s="7">
        <v>79.31</v>
      </c>
    </row>
    <row r="111" spans="1:14" ht="15.75">
      <c r="A111" s="2"/>
      <c r="B111" s="5">
        <v>30</v>
      </c>
      <c r="C111" s="6">
        <v>76.02</v>
      </c>
      <c r="D111" s="6"/>
      <c r="E111" s="6">
        <v>88.98</v>
      </c>
      <c r="F111" s="6">
        <v>0</v>
      </c>
      <c r="G111" s="6">
        <v>106.22</v>
      </c>
      <c r="H111" s="6">
        <v>224.44</v>
      </c>
      <c r="I111" s="6">
        <v>110.32</v>
      </c>
      <c r="J111" s="6">
        <v>208.42</v>
      </c>
      <c r="K111" s="6">
        <v>0</v>
      </c>
      <c r="L111" s="6">
        <v>0</v>
      </c>
      <c r="M111" s="6">
        <v>170.68</v>
      </c>
      <c r="N111" s="7">
        <v>71.73</v>
      </c>
    </row>
    <row r="112" spans="1:14" ht="15.75">
      <c r="A112" s="2"/>
      <c r="B112" s="5">
        <v>31</v>
      </c>
      <c r="C112" s="7">
        <v>67.44</v>
      </c>
      <c r="D112" s="8" t="s">
        <v>16</v>
      </c>
      <c r="E112" s="7">
        <v>90.39</v>
      </c>
      <c r="F112" s="8" t="s">
        <v>16</v>
      </c>
      <c r="G112" s="7">
        <v>106.38</v>
      </c>
      <c r="H112" s="8"/>
      <c r="I112" s="6">
        <v>112.25</v>
      </c>
      <c r="J112" s="7">
        <v>186.55</v>
      </c>
      <c r="K112" s="9" t="s">
        <v>164</v>
      </c>
      <c r="L112" s="10">
        <v>0</v>
      </c>
      <c r="M112" s="9"/>
      <c r="N112" s="5">
        <v>67.02</v>
      </c>
    </row>
    <row r="113" spans="1:14" ht="15.75">
      <c r="A113" s="2" t="s">
        <v>17</v>
      </c>
      <c r="B113" s="2"/>
      <c r="C113" s="11">
        <f t="shared" ref="C113:N113" si="4">SUM(C82:C112)</f>
        <v>1659.54</v>
      </c>
      <c r="D113" s="11">
        <f t="shared" si="4"/>
        <v>2210.0499999999997</v>
      </c>
      <c r="E113" s="11">
        <f t="shared" si="4"/>
        <v>2715.3</v>
      </c>
      <c r="F113" s="11">
        <f t="shared" si="4"/>
        <v>1036.03</v>
      </c>
      <c r="G113" s="11">
        <f t="shared" si="4"/>
        <v>3229.8899999999994</v>
      </c>
      <c r="H113" s="11">
        <f t="shared" si="4"/>
        <v>4101.7700000000004</v>
      </c>
      <c r="I113" s="11">
        <f t="shared" si="4"/>
        <v>7262.04</v>
      </c>
      <c r="J113" s="11">
        <f t="shared" si="4"/>
        <v>4209.87</v>
      </c>
      <c r="K113" s="11">
        <f t="shared" si="4"/>
        <v>2224.46</v>
      </c>
      <c r="L113" s="11">
        <f t="shared" si="4"/>
        <v>302.39</v>
      </c>
      <c r="M113" s="11">
        <f t="shared" si="4"/>
        <v>707.27</v>
      </c>
      <c r="N113" s="11">
        <f t="shared" si="4"/>
        <v>5835.25</v>
      </c>
    </row>
    <row r="114" spans="1:14" ht="15.75">
      <c r="A114" s="2" t="s">
        <v>18</v>
      </c>
      <c r="B114" s="2"/>
      <c r="C114" s="12">
        <f t="shared" ref="C114:N114" si="5">C113*1.9835</f>
        <v>3291.6975900000002</v>
      </c>
      <c r="D114" s="12">
        <f t="shared" si="5"/>
        <v>4383.6341749999992</v>
      </c>
      <c r="E114" s="12">
        <f t="shared" si="5"/>
        <v>5385.7975500000002</v>
      </c>
      <c r="F114" s="12">
        <f t="shared" si="5"/>
        <v>2054.9655050000001</v>
      </c>
      <c r="G114" s="12">
        <f t="shared" si="5"/>
        <v>6406.4868149999993</v>
      </c>
      <c r="H114" s="12">
        <f t="shared" si="5"/>
        <v>8135.8607950000014</v>
      </c>
      <c r="I114" s="12">
        <f t="shared" si="5"/>
        <v>14404.25634</v>
      </c>
      <c r="J114" s="12">
        <f t="shared" si="5"/>
        <v>8350.277145</v>
      </c>
      <c r="K114" s="12">
        <f t="shared" si="5"/>
        <v>4412.21641</v>
      </c>
      <c r="L114" s="12">
        <f t="shared" si="5"/>
        <v>599.79056500000002</v>
      </c>
      <c r="M114" s="12">
        <f t="shared" si="5"/>
        <v>1402.8700449999999</v>
      </c>
      <c r="N114" s="12">
        <f t="shared" si="5"/>
        <v>11574.218375</v>
      </c>
    </row>
    <row r="115" spans="1:14" ht="15.75">
      <c r="A115" s="2"/>
      <c r="B115" s="2"/>
      <c r="E115" s="11"/>
      <c r="F115" s="11"/>
      <c r="G115" s="11"/>
      <c r="H115" s="11"/>
      <c r="I115" s="11"/>
      <c r="J115" s="11"/>
      <c r="K115" s="11" t="s">
        <v>19</v>
      </c>
      <c r="L115" s="11"/>
      <c r="M115" s="13">
        <v>289</v>
      </c>
      <c r="N115" s="11" t="s">
        <v>20</v>
      </c>
    </row>
    <row r="116" spans="1:14" ht="16.5" thickBot="1">
      <c r="A116" s="14">
        <f>A82</f>
        <v>2013</v>
      </c>
      <c r="B116" s="14" t="s">
        <v>21</v>
      </c>
      <c r="C116" s="25"/>
      <c r="D116" s="25"/>
      <c r="E116" s="14"/>
      <c r="F116" s="15">
        <f>SUM(C113:N113)</f>
        <v>35493.86</v>
      </c>
      <c r="G116" s="16" t="s">
        <v>17</v>
      </c>
      <c r="H116" s="16"/>
      <c r="I116" s="15">
        <f>F116*1.9835</f>
        <v>70402.071309999999</v>
      </c>
      <c r="J116" s="16" t="s">
        <v>22</v>
      </c>
      <c r="K116" s="14" t="s">
        <v>23</v>
      </c>
      <c r="L116" s="14"/>
      <c r="M116" s="17">
        <v>134</v>
      </c>
      <c r="N116" s="14" t="s">
        <v>20</v>
      </c>
    </row>
    <row r="118" spans="1:14" ht="15.75">
      <c r="A118" s="1" t="s">
        <v>0</v>
      </c>
      <c r="B118" s="2"/>
      <c r="C118" s="2"/>
      <c r="D118" s="18"/>
      <c r="E118" s="1"/>
      <c r="F118" s="1"/>
      <c r="G118" s="1"/>
      <c r="H118" s="18"/>
      <c r="I118" s="1"/>
      <c r="J118" s="2"/>
      <c r="K118" s="2"/>
      <c r="L118" s="2"/>
      <c r="M118" s="2"/>
    </row>
    <row r="119" spans="1:14">
      <c r="A119" t="s">
        <v>1</v>
      </c>
      <c r="F119" t="s">
        <v>2</v>
      </c>
      <c r="H119" t="s">
        <v>156</v>
      </c>
    </row>
    <row r="120" spans="1:14" ht="16.5" thickBot="1">
      <c r="A120" s="3" t="s">
        <v>4</v>
      </c>
      <c r="B120" s="3" t="s">
        <v>5</v>
      </c>
      <c r="C120" s="4" t="s">
        <v>152</v>
      </c>
      <c r="D120" s="4" t="s">
        <v>153</v>
      </c>
      <c r="E120" s="4" t="s">
        <v>6</v>
      </c>
      <c r="F120" s="4" t="s">
        <v>7</v>
      </c>
      <c r="G120" s="4" t="s">
        <v>8</v>
      </c>
      <c r="H120" s="4" t="s">
        <v>9</v>
      </c>
      <c r="I120" s="4" t="s">
        <v>10</v>
      </c>
      <c r="J120" s="4" t="s">
        <v>11</v>
      </c>
      <c r="K120" s="4" t="s">
        <v>12</v>
      </c>
      <c r="L120" s="4" t="s">
        <v>13</v>
      </c>
      <c r="M120" s="4" t="s">
        <v>14</v>
      </c>
      <c r="N120" s="4" t="s">
        <v>15</v>
      </c>
    </row>
    <row r="121" spans="1:14" ht="16.5" thickTop="1">
      <c r="A121" s="1">
        <v>2014</v>
      </c>
      <c r="B121" s="5">
        <v>1</v>
      </c>
      <c r="C121" s="6">
        <v>65.3</v>
      </c>
      <c r="D121" s="6"/>
      <c r="E121" s="6"/>
      <c r="F121" s="6">
        <v>65.900000000000006</v>
      </c>
      <c r="G121" s="6">
        <v>71.64</v>
      </c>
      <c r="H121" s="6">
        <v>63.2</v>
      </c>
      <c r="I121" s="6">
        <v>162.56</v>
      </c>
      <c r="J121" s="6">
        <v>314</v>
      </c>
      <c r="K121" s="6">
        <v>157</v>
      </c>
      <c r="L121" s="6"/>
      <c r="M121" s="6"/>
      <c r="N121" s="7"/>
    </row>
    <row r="122" spans="1:14" ht="15.75">
      <c r="A122" s="2"/>
      <c r="B122" s="5">
        <v>2</v>
      </c>
      <c r="C122" s="6">
        <v>65.22</v>
      </c>
      <c r="D122" s="6"/>
      <c r="E122" s="6"/>
      <c r="F122" s="6">
        <v>66.91</v>
      </c>
      <c r="G122" s="6">
        <v>69.78</v>
      </c>
      <c r="H122" s="6">
        <v>147</v>
      </c>
      <c r="I122" s="6">
        <v>161.4</v>
      </c>
      <c r="J122" s="6">
        <v>312</v>
      </c>
      <c r="K122" s="6">
        <v>144</v>
      </c>
      <c r="L122" s="6"/>
      <c r="M122" s="6"/>
      <c r="N122" s="7"/>
    </row>
    <row r="123" spans="1:14" ht="15.75">
      <c r="A123" s="2"/>
      <c r="B123" s="5">
        <v>3</v>
      </c>
      <c r="C123" s="6">
        <v>64.86</v>
      </c>
      <c r="D123" s="6"/>
      <c r="E123" s="6"/>
      <c r="F123" s="6">
        <v>69.53</v>
      </c>
      <c r="G123" s="6">
        <v>68.650000000000006</v>
      </c>
      <c r="H123" s="6">
        <v>98.7</v>
      </c>
      <c r="I123" s="6">
        <v>171</v>
      </c>
      <c r="J123" s="6">
        <v>314</v>
      </c>
      <c r="K123" s="6">
        <v>119</v>
      </c>
      <c r="L123" s="6"/>
      <c r="M123" s="6"/>
      <c r="N123" s="7"/>
    </row>
    <row r="124" spans="1:14" ht="15.75">
      <c r="A124" s="2"/>
      <c r="B124" s="5">
        <v>4</v>
      </c>
      <c r="C124" s="6">
        <v>66.33</v>
      </c>
      <c r="D124" s="6"/>
      <c r="E124" s="6"/>
      <c r="F124" s="6">
        <v>74</v>
      </c>
      <c r="G124" s="6">
        <v>66.92</v>
      </c>
      <c r="H124" s="6">
        <v>81</v>
      </c>
      <c r="I124" s="6">
        <v>194</v>
      </c>
      <c r="J124" s="6">
        <v>314</v>
      </c>
      <c r="K124" s="6">
        <v>108</v>
      </c>
      <c r="L124" s="6"/>
      <c r="M124" s="6"/>
      <c r="N124" s="7"/>
    </row>
    <row r="125" spans="1:14" ht="15.75">
      <c r="A125" s="2"/>
      <c r="B125" s="5">
        <v>5</v>
      </c>
      <c r="C125" s="6">
        <v>64.44</v>
      </c>
      <c r="D125" s="6"/>
      <c r="E125" s="6"/>
      <c r="F125" s="6">
        <v>73.680000000000007</v>
      </c>
      <c r="G125" s="6">
        <v>65.430000000000007</v>
      </c>
      <c r="H125" s="6">
        <v>77.2</v>
      </c>
      <c r="I125" s="6">
        <v>218</v>
      </c>
      <c r="J125" s="6">
        <v>307</v>
      </c>
      <c r="K125" s="6">
        <v>97</v>
      </c>
      <c r="L125" s="6"/>
      <c r="M125" s="6"/>
      <c r="N125" s="7"/>
    </row>
    <row r="126" spans="1:14" ht="15.75">
      <c r="A126" s="2"/>
      <c r="B126" s="5">
        <v>6</v>
      </c>
      <c r="C126" s="6">
        <v>63</v>
      </c>
      <c r="D126" s="6"/>
      <c r="E126" s="6"/>
      <c r="F126" s="6">
        <v>71.78</v>
      </c>
      <c r="G126" s="6">
        <v>64.95</v>
      </c>
      <c r="H126" s="6">
        <v>62.55</v>
      </c>
      <c r="I126" s="6">
        <v>227</v>
      </c>
      <c r="J126" s="6">
        <v>343</v>
      </c>
      <c r="K126" s="6">
        <v>91</v>
      </c>
      <c r="L126" s="6"/>
      <c r="M126" s="6"/>
      <c r="N126" s="7"/>
    </row>
    <row r="127" spans="1:14" ht="15.75">
      <c r="A127" s="2"/>
      <c r="B127" s="5">
        <v>7</v>
      </c>
      <c r="C127" s="6">
        <v>61</v>
      </c>
      <c r="D127" s="6"/>
      <c r="E127" s="6"/>
      <c r="F127" s="6">
        <v>70.58</v>
      </c>
      <c r="G127" s="6">
        <v>64.36</v>
      </c>
      <c r="H127" s="6">
        <v>271.91000000000003</v>
      </c>
      <c r="I127" s="6">
        <v>249</v>
      </c>
      <c r="J127" s="6">
        <v>369</v>
      </c>
      <c r="K127" s="6">
        <v>89.3</v>
      </c>
      <c r="L127" s="6"/>
      <c r="M127" s="6"/>
      <c r="N127" s="7"/>
    </row>
    <row r="128" spans="1:14" ht="15.75">
      <c r="A128" s="2"/>
      <c r="B128" s="5">
        <v>8</v>
      </c>
      <c r="C128" s="6">
        <v>60</v>
      </c>
      <c r="D128" s="6"/>
      <c r="E128" s="6"/>
      <c r="F128" s="6">
        <v>69.75</v>
      </c>
      <c r="G128" s="6">
        <v>63.36</v>
      </c>
      <c r="H128" s="6">
        <v>282.82</v>
      </c>
      <c r="I128" s="6">
        <v>258</v>
      </c>
      <c r="J128" s="6">
        <v>384</v>
      </c>
      <c r="K128" s="6">
        <v>52.8</v>
      </c>
      <c r="L128" s="6"/>
      <c r="M128" s="6"/>
      <c r="N128" s="7"/>
    </row>
    <row r="129" spans="1:14" ht="15.75">
      <c r="A129" s="2"/>
      <c r="B129" s="5">
        <v>9</v>
      </c>
      <c r="C129" s="6">
        <v>60</v>
      </c>
      <c r="D129" s="6"/>
      <c r="E129" s="6"/>
      <c r="F129" s="6">
        <v>68.95</v>
      </c>
      <c r="G129" s="6">
        <v>60.39</v>
      </c>
      <c r="H129" s="6">
        <v>153.97</v>
      </c>
      <c r="I129" s="6">
        <v>267</v>
      </c>
      <c r="J129" s="6">
        <v>393</v>
      </c>
      <c r="K129" s="6">
        <v>13.8</v>
      </c>
      <c r="L129" s="6"/>
      <c r="M129" s="6"/>
      <c r="N129" s="7"/>
    </row>
    <row r="130" spans="1:14" ht="15.75">
      <c r="A130" s="2"/>
      <c r="B130" s="5">
        <v>10</v>
      </c>
      <c r="C130" s="6">
        <v>61</v>
      </c>
      <c r="D130" s="6"/>
      <c r="E130" s="6"/>
      <c r="F130" s="6">
        <v>67.14</v>
      </c>
      <c r="G130" s="6">
        <v>61.11</v>
      </c>
      <c r="H130" s="6">
        <v>137.26</v>
      </c>
      <c r="I130" s="6">
        <v>282</v>
      </c>
      <c r="J130" s="6">
        <v>422</v>
      </c>
      <c r="K130" s="6"/>
      <c r="L130" s="6"/>
      <c r="M130" s="6"/>
      <c r="N130" s="7"/>
    </row>
    <row r="131" spans="1:14" ht="15.75">
      <c r="A131" s="2"/>
      <c r="B131" s="5">
        <v>11</v>
      </c>
      <c r="C131" s="6">
        <v>65</v>
      </c>
      <c r="D131" s="6"/>
      <c r="E131" s="6"/>
      <c r="F131" s="6">
        <v>66.010000000000005</v>
      </c>
      <c r="G131" s="6">
        <v>71.62</v>
      </c>
      <c r="H131" s="6">
        <v>106.2</v>
      </c>
      <c r="I131" s="6">
        <v>290</v>
      </c>
      <c r="J131" s="6">
        <v>433</v>
      </c>
      <c r="K131" s="6"/>
      <c r="L131" s="6"/>
      <c r="M131" s="6"/>
      <c r="N131" s="7"/>
    </row>
    <row r="132" spans="1:14" ht="15.75">
      <c r="A132" s="2"/>
      <c r="B132" s="5">
        <v>12</v>
      </c>
      <c r="C132" s="6">
        <v>66</v>
      </c>
      <c r="D132" s="6"/>
      <c r="E132" s="6"/>
      <c r="F132" s="6">
        <v>66.91</v>
      </c>
      <c r="G132" s="6">
        <v>100.56</v>
      </c>
      <c r="H132" s="6">
        <v>104.25</v>
      </c>
      <c r="I132" s="6">
        <v>273</v>
      </c>
      <c r="J132" s="6">
        <v>377</v>
      </c>
      <c r="K132" s="6"/>
      <c r="L132" s="6"/>
      <c r="M132" s="6"/>
      <c r="N132" s="7"/>
    </row>
    <row r="133" spans="1:14" ht="15.75">
      <c r="A133" s="2"/>
      <c r="B133" s="5">
        <v>13</v>
      </c>
      <c r="C133" s="6">
        <v>31</v>
      </c>
      <c r="D133" s="6"/>
      <c r="E133" s="6">
        <v>60.65</v>
      </c>
      <c r="F133" s="6">
        <v>68.569999999999993</v>
      </c>
      <c r="G133" s="6">
        <v>81.93</v>
      </c>
      <c r="H133" s="6">
        <v>88.02</v>
      </c>
      <c r="I133" s="6">
        <v>269</v>
      </c>
      <c r="J133" s="6">
        <v>380</v>
      </c>
      <c r="K133" s="6"/>
      <c r="L133" s="6"/>
      <c r="M133" s="6"/>
      <c r="N133" s="7"/>
    </row>
    <row r="134" spans="1:14" ht="15.75">
      <c r="A134" s="2"/>
      <c r="B134" s="5">
        <v>14</v>
      </c>
      <c r="C134" s="6"/>
      <c r="D134" s="6"/>
      <c r="E134" s="6">
        <v>73.150000000000006</v>
      </c>
      <c r="F134" s="6">
        <v>68.88</v>
      </c>
      <c r="G134" s="6">
        <v>74.77</v>
      </c>
      <c r="H134" s="6">
        <v>75.489999999999995</v>
      </c>
      <c r="I134" s="6">
        <v>270</v>
      </c>
      <c r="J134" s="6">
        <v>354</v>
      </c>
      <c r="K134" s="6"/>
      <c r="L134" s="6"/>
      <c r="M134" s="6"/>
      <c r="N134" s="7"/>
    </row>
    <row r="135" spans="1:14" ht="15.75">
      <c r="A135" s="2"/>
      <c r="B135" s="5">
        <v>15</v>
      </c>
      <c r="C135" s="6"/>
      <c r="D135" s="6"/>
      <c r="E135" s="6">
        <v>72.41</v>
      </c>
      <c r="F135" s="6">
        <v>72.47</v>
      </c>
      <c r="G135" s="6">
        <v>71.930000000000007</v>
      </c>
      <c r="H135" s="6">
        <v>84.25</v>
      </c>
      <c r="I135" s="6">
        <v>253</v>
      </c>
      <c r="J135" s="6">
        <v>349</v>
      </c>
      <c r="K135" s="6"/>
      <c r="L135" s="6"/>
      <c r="M135" s="6"/>
      <c r="N135" s="7"/>
    </row>
    <row r="136" spans="1:14" ht="15.75">
      <c r="A136" s="2"/>
      <c r="B136" s="5">
        <v>16</v>
      </c>
      <c r="C136" s="6"/>
      <c r="D136" s="6"/>
      <c r="E136" s="6">
        <v>69.84</v>
      </c>
      <c r="F136" s="6">
        <v>71.19</v>
      </c>
      <c r="G136" s="6">
        <v>69.7</v>
      </c>
      <c r="H136" s="6">
        <v>76.25</v>
      </c>
      <c r="I136" s="6">
        <v>246</v>
      </c>
      <c r="J136" s="6">
        <v>348</v>
      </c>
      <c r="K136" s="6"/>
      <c r="L136" s="6"/>
      <c r="M136" s="6"/>
      <c r="N136" s="7">
        <v>60.1</v>
      </c>
    </row>
    <row r="137" spans="1:14" ht="15.75">
      <c r="A137" s="2"/>
      <c r="B137" s="5">
        <v>17</v>
      </c>
      <c r="C137" s="6"/>
      <c r="D137" s="6"/>
      <c r="E137" s="6">
        <v>69.92</v>
      </c>
      <c r="F137" s="6">
        <v>67.58</v>
      </c>
      <c r="G137" s="6">
        <v>71.56</v>
      </c>
      <c r="H137" s="6">
        <v>65.59</v>
      </c>
      <c r="I137" s="6">
        <v>265</v>
      </c>
      <c r="J137" s="6">
        <v>347</v>
      </c>
      <c r="K137" s="6"/>
      <c r="L137" s="6"/>
      <c r="M137" s="6"/>
      <c r="N137" s="7">
        <v>58.33</v>
      </c>
    </row>
    <row r="138" spans="1:14" ht="15.75">
      <c r="A138" s="2"/>
      <c r="B138" s="5">
        <v>18</v>
      </c>
      <c r="C138" s="6"/>
      <c r="D138" s="6"/>
      <c r="E138" s="6">
        <v>71.59</v>
      </c>
      <c r="F138" s="6">
        <v>66.900000000000006</v>
      </c>
      <c r="G138" s="6">
        <v>73.489999999999995</v>
      </c>
      <c r="H138" s="6">
        <v>91.25</v>
      </c>
      <c r="I138" s="6">
        <v>279</v>
      </c>
      <c r="J138" s="6">
        <v>350</v>
      </c>
      <c r="K138" s="6"/>
      <c r="L138" s="6"/>
      <c r="M138" s="6"/>
      <c r="N138" s="7">
        <v>58.86</v>
      </c>
    </row>
    <row r="139" spans="1:14" ht="15.75">
      <c r="A139" s="2"/>
      <c r="B139" s="5">
        <v>19</v>
      </c>
      <c r="C139" s="6"/>
      <c r="D139" s="6"/>
      <c r="E139" s="6">
        <v>71.08</v>
      </c>
      <c r="F139" s="6">
        <v>67.040000000000006</v>
      </c>
      <c r="G139" s="6">
        <v>73.569999999999993</v>
      </c>
      <c r="H139" s="6">
        <v>75.209999999999994</v>
      </c>
      <c r="I139" s="6">
        <v>282</v>
      </c>
      <c r="J139" s="6">
        <v>337</v>
      </c>
      <c r="K139" s="6"/>
      <c r="L139" s="6"/>
      <c r="M139" s="6"/>
      <c r="N139" s="7">
        <v>62.21</v>
      </c>
    </row>
    <row r="140" spans="1:14" ht="15.75">
      <c r="A140" s="2"/>
      <c r="B140" s="5">
        <v>20</v>
      </c>
      <c r="C140" s="6"/>
      <c r="D140" s="6"/>
      <c r="E140" s="6">
        <v>71.56</v>
      </c>
      <c r="F140" s="6">
        <v>66.680000000000007</v>
      </c>
      <c r="G140" s="6">
        <v>66.36</v>
      </c>
      <c r="H140" s="6">
        <v>65.239999999999995</v>
      </c>
      <c r="I140" s="6">
        <v>281</v>
      </c>
      <c r="J140" s="6">
        <v>328</v>
      </c>
      <c r="K140" s="6"/>
      <c r="L140" s="6"/>
      <c r="M140" s="6"/>
      <c r="N140" s="7">
        <v>60.08</v>
      </c>
    </row>
    <row r="141" spans="1:14" ht="15.75">
      <c r="A141" s="2"/>
      <c r="B141" s="5">
        <v>21</v>
      </c>
      <c r="C141" s="6"/>
      <c r="D141" s="6"/>
      <c r="E141" s="6">
        <v>70.88</v>
      </c>
      <c r="F141" s="6">
        <v>67.16</v>
      </c>
      <c r="G141" s="6">
        <v>54</v>
      </c>
      <c r="H141" s="6">
        <v>61.24</v>
      </c>
      <c r="I141" s="6">
        <v>303</v>
      </c>
      <c r="J141" s="6">
        <v>332</v>
      </c>
      <c r="K141" s="6"/>
      <c r="L141" s="6"/>
      <c r="M141" s="6"/>
      <c r="N141" s="7">
        <v>60.53</v>
      </c>
    </row>
    <row r="142" spans="1:14" ht="15.75">
      <c r="A142" s="2"/>
      <c r="B142" s="5">
        <v>22</v>
      </c>
      <c r="C142" s="6"/>
      <c r="D142" s="6"/>
      <c r="E142" s="6">
        <v>67.33</v>
      </c>
      <c r="F142" s="6">
        <v>64.959999999999994</v>
      </c>
      <c r="G142" s="6">
        <v>57.2</v>
      </c>
      <c r="H142" s="6">
        <v>62.61</v>
      </c>
      <c r="I142" s="6">
        <v>310</v>
      </c>
      <c r="J142" s="6">
        <v>336</v>
      </c>
      <c r="K142" s="6"/>
      <c r="L142" s="6"/>
      <c r="M142" s="6"/>
      <c r="N142" s="7">
        <v>62.48</v>
      </c>
    </row>
    <row r="143" spans="1:14" ht="15.75">
      <c r="A143" s="2"/>
      <c r="B143" s="5">
        <v>23</v>
      </c>
      <c r="C143" s="6"/>
      <c r="D143" s="6"/>
      <c r="E143" s="6">
        <v>67.84</v>
      </c>
      <c r="F143" s="6">
        <v>63.62</v>
      </c>
      <c r="G143" s="6">
        <v>54.4</v>
      </c>
      <c r="H143" s="6">
        <v>63.41</v>
      </c>
      <c r="I143" s="6">
        <v>311</v>
      </c>
      <c r="J143" s="6">
        <v>345</v>
      </c>
      <c r="K143" s="6"/>
      <c r="L143" s="6"/>
      <c r="M143" s="6"/>
      <c r="N143" s="7">
        <v>60.76</v>
      </c>
    </row>
    <row r="144" spans="1:14" ht="15.75">
      <c r="A144" s="2"/>
      <c r="B144" s="5">
        <v>24</v>
      </c>
      <c r="C144" s="6"/>
      <c r="D144" s="6"/>
      <c r="E144" s="6">
        <v>71.95</v>
      </c>
      <c r="F144" s="6">
        <v>96.27</v>
      </c>
      <c r="G144" s="6">
        <v>54.1</v>
      </c>
      <c r="H144" s="6">
        <v>76.069999999999993</v>
      </c>
      <c r="I144" s="6">
        <v>308</v>
      </c>
      <c r="J144" s="6">
        <v>347</v>
      </c>
      <c r="K144" s="6"/>
      <c r="L144" s="6"/>
      <c r="M144" s="6"/>
      <c r="N144" s="7">
        <v>58.82</v>
      </c>
    </row>
    <row r="145" spans="1:14" ht="15.75">
      <c r="A145" s="2"/>
      <c r="B145" s="5">
        <v>25</v>
      </c>
      <c r="C145" s="6"/>
      <c r="D145" s="6"/>
      <c r="E145" s="6">
        <v>72.06</v>
      </c>
      <c r="F145" s="6">
        <v>114.42</v>
      </c>
      <c r="G145" s="6">
        <v>54.5</v>
      </c>
      <c r="H145" s="6">
        <v>81.92</v>
      </c>
      <c r="I145" s="6">
        <v>300</v>
      </c>
      <c r="J145" s="6">
        <v>341</v>
      </c>
      <c r="K145" s="6"/>
      <c r="L145" s="6"/>
      <c r="M145" s="6"/>
      <c r="N145" s="7">
        <v>59.06</v>
      </c>
    </row>
    <row r="146" spans="1:14" ht="15.75">
      <c r="A146" s="2"/>
      <c r="B146" s="5">
        <v>26</v>
      </c>
      <c r="C146" s="6"/>
      <c r="D146" s="6"/>
      <c r="E146" s="6">
        <v>70.900000000000006</v>
      </c>
      <c r="F146" s="6">
        <v>95.36</v>
      </c>
      <c r="G146" s="6">
        <v>54.1</v>
      </c>
      <c r="H146" s="6">
        <v>86.2</v>
      </c>
      <c r="I146" s="6">
        <v>285</v>
      </c>
      <c r="J146" s="6">
        <v>338</v>
      </c>
      <c r="K146" s="6"/>
      <c r="L146" s="6"/>
      <c r="M146" s="6"/>
      <c r="N146" s="7">
        <v>58.5</v>
      </c>
    </row>
    <row r="147" spans="1:14" ht="15.75">
      <c r="A147" s="2"/>
      <c r="B147" s="5">
        <v>27</v>
      </c>
      <c r="C147" s="6"/>
      <c r="D147" s="6"/>
      <c r="E147" s="6">
        <v>72.489999999999995</v>
      </c>
      <c r="F147" s="6">
        <v>82.81</v>
      </c>
      <c r="G147" s="6">
        <v>51.8</v>
      </c>
      <c r="H147" s="6">
        <v>103.5</v>
      </c>
      <c r="I147" s="6">
        <v>304</v>
      </c>
      <c r="J147" s="6">
        <v>341</v>
      </c>
      <c r="K147" s="6"/>
      <c r="L147" s="6"/>
      <c r="M147" s="6"/>
      <c r="N147" s="7">
        <v>42.26</v>
      </c>
    </row>
    <row r="148" spans="1:14" ht="15.75">
      <c r="A148" s="2"/>
      <c r="B148" s="5">
        <v>28</v>
      </c>
      <c r="C148" s="6"/>
      <c r="D148" s="6"/>
      <c r="E148" s="6">
        <v>70.94</v>
      </c>
      <c r="F148" s="6">
        <v>76.11</v>
      </c>
      <c r="G148" s="6">
        <v>49.1</v>
      </c>
      <c r="H148" s="6">
        <v>151.46</v>
      </c>
      <c r="I148" s="6">
        <v>305</v>
      </c>
      <c r="J148" s="6">
        <v>375</v>
      </c>
      <c r="K148" s="6"/>
      <c r="L148" s="6"/>
      <c r="M148" s="6"/>
      <c r="N148" s="7">
        <v>34.270000000000003</v>
      </c>
    </row>
    <row r="149" spans="1:14" ht="15.75">
      <c r="A149" s="2"/>
      <c r="B149" s="5">
        <v>29</v>
      </c>
      <c r="C149" s="6"/>
      <c r="D149" s="6"/>
      <c r="E149" s="6">
        <v>70.680000000000007</v>
      </c>
      <c r="F149" s="6">
        <v>74.45</v>
      </c>
      <c r="G149" s="6">
        <v>49</v>
      </c>
      <c r="H149" s="6">
        <v>170.53</v>
      </c>
      <c r="I149" s="6">
        <v>301</v>
      </c>
      <c r="J149" s="6">
        <v>379</v>
      </c>
      <c r="K149" s="6"/>
      <c r="L149" s="6"/>
      <c r="M149" s="6"/>
      <c r="N149" s="7">
        <v>34.979999999999997</v>
      </c>
    </row>
    <row r="150" spans="1:14" ht="15.75">
      <c r="A150" s="2"/>
      <c r="B150" s="5">
        <v>30</v>
      </c>
      <c r="C150" s="6"/>
      <c r="D150" s="6"/>
      <c r="E150" s="6">
        <v>70.209999999999994</v>
      </c>
      <c r="F150" s="6">
        <v>74.2</v>
      </c>
      <c r="G150" s="6">
        <v>48.5</v>
      </c>
      <c r="H150" s="6">
        <v>164.53</v>
      </c>
      <c r="I150" s="6">
        <v>305</v>
      </c>
      <c r="J150" s="6">
        <v>221</v>
      </c>
      <c r="K150" s="6"/>
      <c r="L150" s="6"/>
      <c r="M150" s="6"/>
      <c r="N150" s="7">
        <v>27.26</v>
      </c>
    </row>
    <row r="151" spans="1:14" ht="15.75">
      <c r="A151" s="2"/>
      <c r="B151" s="5">
        <v>31</v>
      </c>
      <c r="C151" s="7"/>
      <c r="D151" s="8"/>
      <c r="E151" s="7">
        <v>69.400000000000006</v>
      </c>
      <c r="F151" s="8"/>
      <c r="G151" s="7">
        <v>47.6</v>
      </c>
      <c r="H151" s="8"/>
      <c r="I151" s="6">
        <v>316</v>
      </c>
      <c r="J151" s="7">
        <v>159</v>
      </c>
      <c r="K151" s="9"/>
      <c r="L151" s="10"/>
      <c r="M151" s="9"/>
      <c r="N151" s="5">
        <v>37.49</v>
      </c>
    </row>
    <row r="152" spans="1:14" ht="15.75">
      <c r="A152" s="2" t="s">
        <v>17</v>
      </c>
      <c r="B152" s="2"/>
      <c r="C152" s="11">
        <f t="shared" ref="C152:N152" si="6">SUM(C121:C151)</f>
        <v>793.15</v>
      </c>
      <c r="D152" s="11">
        <f t="shared" si="6"/>
        <v>0</v>
      </c>
      <c r="E152" s="11">
        <f t="shared" si="6"/>
        <v>1334.8800000000003</v>
      </c>
      <c r="F152" s="11">
        <f t="shared" si="6"/>
        <v>2189.8099999999995</v>
      </c>
      <c r="G152" s="11">
        <f t="shared" si="6"/>
        <v>1986.3799999999997</v>
      </c>
      <c r="H152" s="11">
        <f t="shared" si="6"/>
        <v>3228.83</v>
      </c>
      <c r="I152" s="11">
        <f t="shared" si="6"/>
        <v>8245.9599999999991</v>
      </c>
      <c r="J152" s="11">
        <f t="shared" si="6"/>
        <v>10589</v>
      </c>
      <c r="K152" s="11">
        <f t="shared" si="6"/>
        <v>871.89999999999986</v>
      </c>
      <c r="L152" s="11">
        <f t="shared" si="6"/>
        <v>0</v>
      </c>
      <c r="M152" s="11">
        <f t="shared" si="6"/>
        <v>0</v>
      </c>
      <c r="N152" s="11">
        <f t="shared" si="6"/>
        <v>835.99</v>
      </c>
    </row>
    <row r="153" spans="1:14" ht="15.75">
      <c r="A153" s="2" t="s">
        <v>18</v>
      </c>
      <c r="B153" s="2"/>
      <c r="C153" s="12">
        <f t="shared" ref="C153:N153" si="7">C152*1.9835</f>
        <v>1573.213025</v>
      </c>
      <c r="D153" s="12">
        <f t="shared" si="7"/>
        <v>0</v>
      </c>
      <c r="E153" s="12">
        <f t="shared" si="7"/>
        <v>2647.7344800000005</v>
      </c>
      <c r="F153" s="12">
        <f t="shared" si="7"/>
        <v>4343.4881349999987</v>
      </c>
      <c r="G153" s="12">
        <f t="shared" si="7"/>
        <v>3939.9847299999992</v>
      </c>
      <c r="H153" s="12">
        <f t="shared" si="7"/>
        <v>6404.3843049999996</v>
      </c>
      <c r="I153" s="12">
        <f t="shared" si="7"/>
        <v>16355.861659999999</v>
      </c>
      <c r="J153" s="12">
        <f t="shared" si="7"/>
        <v>21003.281500000001</v>
      </c>
      <c r="K153" s="12">
        <f t="shared" si="7"/>
        <v>1729.4136499999997</v>
      </c>
      <c r="L153" s="12">
        <f t="shared" si="7"/>
        <v>0</v>
      </c>
      <c r="M153" s="12">
        <f t="shared" si="7"/>
        <v>0</v>
      </c>
      <c r="N153" s="12">
        <f t="shared" si="7"/>
        <v>1658.1861650000001</v>
      </c>
    </row>
    <row r="154" spans="1:14" ht="15.75">
      <c r="A154" s="2"/>
      <c r="B154" s="2"/>
      <c r="E154" s="11"/>
      <c r="F154" s="11"/>
      <c r="G154" s="11"/>
      <c r="H154" s="11"/>
      <c r="I154" s="11"/>
      <c r="J154" s="11"/>
      <c r="K154" s="11" t="s">
        <v>19</v>
      </c>
      <c r="L154" s="11"/>
      <c r="M154" s="13">
        <v>210</v>
      </c>
      <c r="N154" s="11" t="s">
        <v>20</v>
      </c>
    </row>
    <row r="155" spans="1:14" ht="16.5" thickBot="1">
      <c r="A155" s="14">
        <f>A121</f>
        <v>2014</v>
      </c>
      <c r="B155" s="14" t="s">
        <v>21</v>
      </c>
      <c r="C155" s="25"/>
      <c r="D155" s="25"/>
      <c r="E155" s="14"/>
      <c r="F155" s="15">
        <f>SUM(C152:N152)</f>
        <v>30075.9</v>
      </c>
      <c r="G155" s="16" t="s">
        <v>17</v>
      </c>
      <c r="H155" s="16"/>
      <c r="I155" s="15">
        <f>F155*1.9835</f>
        <v>59655.547650000008</v>
      </c>
      <c r="J155" s="16" t="s">
        <v>22</v>
      </c>
      <c r="K155" s="14" t="s">
        <v>23</v>
      </c>
      <c r="L155" s="14"/>
      <c r="M155" s="17">
        <v>181</v>
      </c>
      <c r="N155" s="14" t="s">
        <v>20</v>
      </c>
    </row>
    <row r="157" spans="1:14" ht="15.75">
      <c r="A157" s="1" t="s">
        <v>0</v>
      </c>
      <c r="B157" s="2"/>
      <c r="C157" s="2"/>
      <c r="D157" s="18"/>
      <c r="E157" s="1"/>
      <c r="F157" s="1"/>
      <c r="G157" s="1"/>
      <c r="H157" s="18"/>
      <c r="I157" s="1"/>
      <c r="J157" s="2"/>
      <c r="K157" s="2"/>
      <c r="L157" s="2"/>
      <c r="M157" s="2"/>
    </row>
    <row r="158" spans="1:14">
      <c r="A158" t="s">
        <v>1</v>
      </c>
      <c r="F158" t="s">
        <v>2</v>
      </c>
      <c r="H158" t="s">
        <v>156</v>
      </c>
    </row>
    <row r="159" spans="1:14" ht="16.5" thickBot="1">
      <c r="A159" s="3" t="s">
        <v>4</v>
      </c>
      <c r="B159" s="3" t="s">
        <v>5</v>
      </c>
      <c r="C159" s="4" t="s">
        <v>152</v>
      </c>
      <c r="D159" s="4" t="s">
        <v>153</v>
      </c>
      <c r="E159" s="4" t="s">
        <v>6</v>
      </c>
      <c r="F159" s="4" t="s">
        <v>7</v>
      </c>
      <c r="G159" s="4" t="s">
        <v>8</v>
      </c>
      <c r="H159" s="4" t="s">
        <v>9</v>
      </c>
      <c r="I159" s="4" t="s">
        <v>10</v>
      </c>
      <c r="J159" s="4" t="s">
        <v>11</v>
      </c>
      <c r="K159" s="4" t="s">
        <v>12</v>
      </c>
      <c r="L159" s="4" t="s">
        <v>13</v>
      </c>
      <c r="M159" s="4" t="s">
        <v>14</v>
      </c>
      <c r="N159" s="4" t="s">
        <v>15</v>
      </c>
    </row>
    <row r="160" spans="1:14" ht="16.5" thickTop="1">
      <c r="A160" s="1">
        <v>2015</v>
      </c>
      <c r="B160" s="5">
        <v>1</v>
      </c>
      <c r="C160" s="6">
        <v>43.61</v>
      </c>
      <c r="D160" s="6">
        <v>51.03</v>
      </c>
      <c r="E160" s="6">
        <v>44.89</v>
      </c>
      <c r="F160" s="6">
        <v>61.46</v>
      </c>
      <c r="G160" s="6"/>
      <c r="H160" s="6"/>
      <c r="I160" s="6">
        <v>204.44</v>
      </c>
      <c r="J160" s="6">
        <v>267.33</v>
      </c>
      <c r="K160" s="6">
        <v>175</v>
      </c>
      <c r="L160" s="6">
        <v>43.42</v>
      </c>
      <c r="M160" s="6">
        <v>58.82</v>
      </c>
      <c r="N160" s="7">
        <v>62.05</v>
      </c>
    </row>
    <row r="161" spans="1:14" ht="15.75">
      <c r="A161" s="2"/>
      <c r="B161" s="5">
        <v>2</v>
      </c>
      <c r="C161" s="6">
        <v>41.96</v>
      </c>
      <c r="D161" s="6">
        <v>38.729999999999997</v>
      </c>
      <c r="E161" s="6">
        <v>71.23</v>
      </c>
      <c r="F161" s="6">
        <v>68.3</v>
      </c>
      <c r="G161" s="6"/>
      <c r="H161" s="6"/>
      <c r="I161" s="6">
        <v>213.85</v>
      </c>
      <c r="J161" s="6">
        <v>266.63</v>
      </c>
      <c r="K161" s="6">
        <v>167.5</v>
      </c>
      <c r="L161" s="6">
        <v>43.7</v>
      </c>
      <c r="M161" s="6">
        <v>53.64</v>
      </c>
      <c r="N161" s="7">
        <v>61.6</v>
      </c>
    </row>
    <row r="162" spans="1:14" ht="15.75">
      <c r="A162" s="2"/>
      <c r="B162" s="5">
        <v>3</v>
      </c>
      <c r="C162" s="6">
        <v>42.47</v>
      </c>
      <c r="D162" s="6">
        <v>49.69</v>
      </c>
      <c r="E162" s="6">
        <v>87.27</v>
      </c>
      <c r="F162" s="6">
        <v>64.260000000000005</v>
      </c>
      <c r="G162" s="6"/>
      <c r="H162" s="6"/>
      <c r="I162" s="6">
        <v>224.63</v>
      </c>
      <c r="J162" s="6">
        <v>262.36</v>
      </c>
      <c r="K162" s="6">
        <v>167.2</v>
      </c>
      <c r="L162" s="6">
        <v>43.36</v>
      </c>
      <c r="M162" s="6">
        <v>51.81</v>
      </c>
      <c r="N162" s="7">
        <v>58.63</v>
      </c>
    </row>
    <row r="163" spans="1:14" ht="15.75">
      <c r="A163" s="2"/>
      <c r="B163" s="5">
        <v>4</v>
      </c>
      <c r="C163" s="6">
        <v>42.3</v>
      </c>
      <c r="D163" s="6">
        <v>56.02</v>
      </c>
      <c r="E163" s="6">
        <v>71.209999999999994</v>
      </c>
      <c r="F163" s="6">
        <v>63.04</v>
      </c>
      <c r="G163" s="6"/>
      <c r="H163" s="6"/>
      <c r="I163" s="6">
        <v>228.01</v>
      </c>
      <c r="J163" s="6">
        <v>269.60000000000002</v>
      </c>
      <c r="K163" s="6">
        <v>172.62</v>
      </c>
      <c r="L163" s="6">
        <v>46.71</v>
      </c>
      <c r="M163" s="6">
        <v>51.29</v>
      </c>
      <c r="N163" s="7">
        <v>62.13</v>
      </c>
    </row>
    <row r="164" spans="1:14" ht="15.75">
      <c r="A164" s="2"/>
      <c r="B164" s="5">
        <v>5</v>
      </c>
      <c r="C164" s="6">
        <v>43.5</v>
      </c>
      <c r="D164" s="6">
        <v>47.87</v>
      </c>
      <c r="E164" s="6">
        <v>56.37</v>
      </c>
      <c r="F164" s="6">
        <v>61.06</v>
      </c>
      <c r="G164" s="6"/>
      <c r="H164" s="6"/>
      <c r="I164" s="6">
        <v>223.04</v>
      </c>
      <c r="J164" s="6">
        <v>284.52999999999997</v>
      </c>
      <c r="K164" s="6">
        <v>178.73</v>
      </c>
      <c r="L164" s="6">
        <v>47.46</v>
      </c>
      <c r="M164" s="6">
        <v>55.07</v>
      </c>
      <c r="N164" s="7">
        <v>62.46</v>
      </c>
    </row>
    <row r="165" spans="1:14" ht="15.75">
      <c r="A165" s="2"/>
      <c r="B165" s="5">
        <v>6</v>
      </c>
      <c r="C165" s="6">
        <v>45.01</v>
      </c>
      <c r="D165" s="6">
        <v>59.52</v>
      </c>
      <c r="E165" s="6">
        <v>62.09</v>
      </c>
      <c r="F165" s="6">
        <v>60.74</v>
      </c>
      <c r="G165" s="6"/>
      <c r="H165" s="6"/>
      <c r="I165" s="6">
        <v>227.02</v>
      </c>
      <c r="J165" s="6">
        <v>219.82</v>
      </c>
      <c r="K165" s="6">
        <v>182.02</v>
      </c>
      <c r="L165" s="6">
        <v>46.96</v>
      </c>
      <c r="M165" s="6">
        <v>52.54</v>
      </c>
      <c r="N165" s="7">
        <v>61.63</v>
      </c>
    </row>
    <row r="166" spans="1:14" ht="15.75">
      <c r="A166" s="2"/>
      <c r="B166" s="5">
        <v>7</v>
      </c>
      <c r="C166" s="6">
        <v>44.42</v>
      </c>
      <c r="D166" s="6">
        <v>85.52</v>
      </c>
      <c r="E166" s="6">
        <v>63.94</v>
      </c>
      <c r="F166" s="6">
        <v>59.35</v>
      </c>
      <c r="G166" s="6"/>
      <c r="H166" s="6"/>
      <c r="I166" s="6">
        <v>219.88</v>
      </c>
      <c r="J166" s="6">
        <v>163.12</v>
      </c>
      <c r="K166" s="6">
        <v>196.26</v>
      </c>
      <c r="L166" s="6">
        <v>46.52</v>
      </c>
      <c r="M166" s="6">
        <v>50.85</v>
      </c>
      <c r="N166" s="7">
        <v>60.78</v>
      </c>
    </row>
    <row r="167" spans="1:14" ht="15.75">
      <c r="A167" s="2"/>
      <c r="B167" s="5">
        <v>8</v>
      </c>
      <c r="C167" s="6">
        <v>43.95</v>
      </c>
      <c r="D167" s="6">
        <v>95.12</v>
      </c>
      <c r="E167" s="6">
        <v>62.66</v>
      </c>
      <c r="F167" s="6">
        <v>57.08</v>
      </c>
      <c r="G167" s="6"/>
      <c r="H167" s="6"/>
      <c r="I167" s="6">
        <v>204.65</v>
      </c>
      <c r="J167" s="6">
        <v>149.88999999999999</v>
      </c>
      <c r="K167" s="6">
        <v>199.14</v>
      </c>
      <c r="L167" s="6">
        <v>45.57</v>
      </c>
      <c r="M167" s="6">
        <v>50.5</v>
      </c>
      <c r="N167" s="7">
        <v>61.28</v>
      </c>
    </row>
    <row r="168" spans="1:14" ht="15.75">
      <c r="A168" s="2"/>
      <c r="B168" s="5">
        <v>9</v>
      </c>
      <c r="C168" s="6">
        <v>40.659999999999997</v>
      </c>
      <c r="D168" s="6">
        <v>73.47</v>
      </c>
      <c r="E168" s="6">
        <v>61.15</v>
      </c>
      <c r="F168" s="6">
        <v>58.37</v>
      </c>
      <c r="G168" s="6"/>
      <c r="H168" s="6"/>
      <c r="I168" s="6">
        <v>215.54</v>
      </c>
      <c r="J168" s="6">
        <v>151.99</v>
      </c>
      <c r="K168" s="6">
        <v>198.93</v>
      </c>
      <c r="L168" s="6">
        <v>43.65</v>
      </c>
      <c r="M168" s="6">
        <v>51.1</v>
      </c>
      <c r="N168" s="7">
        <v>61.14</v>
      </c>
    </row>
    <row r="169" spans="1:14" ht="15.75">
      <c r="A169" s="2"/>
      <c r="B169" s="5">
        <v>10</v>
      </c>
      <c r="C169" s="6">
        <v>40.99</v>
      </c>
      <c r="D169" s="6">
        <v>69.08</v>
      </c>
      <c r="E169" s="6">
        <v>61.44</v>
      </c>
      <c r="F169" s="6">
        <v>58.22</v>
      </c>
      <c r="G169" s="6"/>
      <c r="H169" s="6"/>
      <c r="I169" s="6">
        <v>229.07</v>
      </c>
      <c r="J169" s="6">
        <v>155.04</v>
      </c>
      <c r="K169" s="6">
        <v>199.32</v>
      </c>
      <c r="L169" s="6">
        <v>43.52</v>
      </c>
      <c r="M169" s="6">
        <v>51.72</v>
      </c>
      <c r="N169" s="7">
        <v>60.36</v>
      </c>
    </row>
    <row r="170" spans="1:14" ht="15.75">
      <c r="A170" s="2"/>
      <c r="B170" s="5">
        <v>11</v>
      </c>
      <c r="C170" s="6">
        <v>41.7</v>
      </c>
      <c r="D170" s="6">
        <v>65.239999999999995</v>
      </c>
      <c r="E170" s="6">
        <v>61.45</v>
      </c>
      <c r="F170" s="6">
        <v>57.87</v>
      </c>
      <c r="G170" s="6"/>
      <c r="H170" s="6">
        <v>48</v>
      </c>
      <c r="I170" s="6">
        <v>246.6</v>
      </c>
      <c r="J170" s="6">
        <v>152.24</v>
      </c>
      <c r="K170" s="6">
        <v>197.53</v>
      </c>
      <c r="L170" s="6">
        <v>44.36</v>
      </c>
      <c r="M170" s="6">
        <v>51.51</v>
      </c>
      <c r="N170" s="7">
        <v>30.91</v>
      </c>
    </row>
    <row r="171" spans="1:14" ht="15.75">
      <c r="A171" s="2"/>
      <c r="B171" s="5">
        <v>12</v>
      </c>
      <c r="C171" s="6">
        <v>41.47</v>
      </c>
      <c r="D171" s="6">
        <v>59.86</v>
      </c>
      <c r="E171" s="6">
        <v>62.04</v>
      </c>
      <c r="F171" s="6">
        <v>58.62</v>
      </c>
      <c r="G171" s="6"/>
      <c r="H171" s="6">
        <v>82.25</v>
      </c>
      <c r="I171" s="6">
        <v>258.11</v>
      </c>
      <c r="J171" s="6">
        <v>142.87</v>
      </c>
      <c r="K171" s="6">
        <v>168.38</v>
      </c>
      <c r="L171" s="6">
        <v>41.87</v>
      </c>
      <c r="M171" s="6">
        <v>51.28</v>
      </c>
      <c r="N171" s="7">
        <v>0</v>
      </c>
    </row>
    <row r="172" spans="1:14" ht="15.75">
      <c r="A172" s="2"/>
      <c r="B172" s="5">
        <v>13</v>
      </c>
      <c r="C172" s="6">
        <v>41.76</v>
      </c>
      <c r="D172" s="6">
        <v>58.51</v>
      </c>
      <c r="E172" s="6">
        <v>62.79</v>
      </c>
      <c r="F172" s="6">
        <v>64.11</v>
      </c>
      <c r="G172" s="6"/>
      <c r="H172" s="6">
        <v>83.13</v>
      </c>
      <c r="I172" s="6">
        <v>254.31</v>
      </c>
      <c r="J172" s="6">
        <v>143.65</v>
      </c>
      <c r="K172" s="6">
        <v>144.24</v>
      </c>
      <c r="L172" s="6">
        <v>41.03</v>
      </c>
      <c r="M172" s="6">
        <v>51.03</v>
      </c>
      <c r="N172" s="7">
        <v>0</v>
      </c>
    </row>
    <row r="173" spans="1:14" ht="15.75">
      <c r="A173" s="2"/>
      <c r="B173" s="5">
        <v>14</v>
      </c>
      <c r="C173" s="6">
        <v>43.15</v>
      </c>
      <c r="D173" s="6">
        <v>61.64</v>
      </c>
      <c r="E173" s="6">
        <v>61.97</v>
      </c>
      <c r="F173" s="6">
        <v>56.24</v>
      </c>
      <c r="G173" s="6"/>
      <c r="H173" s="6">
        <v>83.54</v>
      </c>
      <c r="I173" s="6">
        <v>252.86</v>
      </c>
      <c r="J173" s="6">
        <v>148.65</v>
      </c>
      <c r="K173" s="6">
        <v>102.82</v>
      </c>
      <c r="L173" s="6">
        <v>41.72</v>
      </c>
      <c r="M173" s="6">
        <v>51.79</v>
      </c>
      <c r="N173" s="7">
        <v>0</v>
      </c>
    </row>
    <row r="174" spans="1:14" ht="15.75">
      <c r="A174" s="2"/>
      <c r="B174" s="5">
        <v>15</v>
      </c>
      <c r="C174" s="6">
        <v>44.41</v>
      </c>
      <c r="D174" s="6">
        <v>38.9</v>
      </c>
      <c r="E174" s="6">
        <v>61.41</v>
      </c>
      <c r="F174" s="6">
        <v>54.78</v>
      </c>
      <c r="G174" s="6"/>
      <c r="H174" s="6">
        <v>61.81</v>
      </c>
      <c r="I174" s="6">
        <v>256.66000000000003</v>
      </c>
      <c r="J174" s="6">
        <v>137.41999999999999</v>
      </c>
      <c r="K174" s="6">
        <v>81.33</v>
      </c>
      <c r="L174" s="6">
        <v>41.76</v>
      </c>
      <c r="M174" s="6">
        <v>52.49</v>
      </c>
      <c r="N174" s="7">
        <v>0</v>
      </c>
    </row>
    <row r="175" spans="1:14" ht="15.75">
      <c r="A175" s="2"/>
      <c r="B175" s="5">
        <v>16</v>
      </c>
      <c r="C175" s="6">
        <v>46.27</v>
      </c>
      <c r="D175" s="6">
        <v>54.48</v>
      </c>
      <c r="E175" s="6">
        <v>61.63</v>
      </c>
      <c r="F175" s="6">
        <v>55.54</v>
      </c>
      <c r="G175" s="6"/>
      <c r="H175" s="6">
        <v>41.54</v>
      </c>
      <c r="I175" s="6">
        <v>198.39</v>
      </c>
      <c r="J175" s="6">
        <v>130.24</v>
      </c>
      <c r="K175" s="6">
        <v>70.38</v>
      </c>
      <c r="L175" s="6">
        <v>41.23</v>
      </c>
      <c r="M175" s="6">
        <v>55.93</v>
      </c>
      <c r="N175" s="7">
        <v>0</v>
      </c>
    </row>
    <row r="176" spans="1:14" ht="15.75">
      <c r="A176" s="2"/>
      <c r="B176" s="5">
        <v>17</v>
      </c>
      <c r="C176" s="6">
        <v>51.07</v>
      </c>
      <c r="D176" s="6">
        <v>60.49</v>
      </c>
      <c r="E176" s="6">
        <v>58.86</v>
      </c>
      <c r="F176" s="6">
        <v>63.14</v>
      </c>
      <c r="G176" s="6"/>
      <c r="H176" s="6">
        <v>41.1</v>
      </c>
      <c r="I176" s="6">
        <v>174.54</v>
      </c>
      <c r="J176" s="6">
        <v>195.62</v>
      </c>
      <c r="K176" s="6">
        <v>60.98</v>
      </c>
      <c r="L176" s="6">
        <v>41.97</v>
      </c>
      <c r="M176" s="6">
        <v>72.52</v>
      </c>
      <c r="N176" s="7">
        <v>0</v>
      </c>
    </row>
    <row r="177" spans="1:14" ht="15.75">
      <c r="A177" s="2"/>
      <c r="B177" s="5">
        <v>18</v>
      </c>
      <c r="C177" s="6">
        <v>54.74</v>
      </c>
      <c r="D177" s="6">
        <v>46.91</v>
      </c>
      <c r="E177" s="6">
        <v>58.53</v>
      </c>
      <c r="F177" s="6">
        <v>77.959999999999994</v>
      </c>
      <c r="G177" s="6"/>
      <c r="H177" s="6">
        <v>61.83</v>
      </c>
      <c r="I177" s="6">
        <v>162.74</v>
      </c>
      <c r="J177" s="6">
        <v>231.73</v>
      </c>
      <c r="K177" s="6">
        <v>55.16</v>
      </c>
      <c r="L177" s="6">
        <v>43.33</v>
      </c>
      <c r="M177" s="6">
        <v>73.34</v>
      </c>
      <c r="N177" s="7">
        <v>0</v>
      </c>
    </row>
    <row r="178" spans="1:14" ht="15.75">
      <c r="A178" s="2"/>
      <c r="B178" s="5">
        <v>19</v>
      </c>
      <c r="C178" s="6">
        <v>59.89</v>
      </c>
      <c r="D178" s="6">
        <v>44.9</v>
      </c>
      <c r="E178" s="6">
        <v>61.99</v>
      </c>
      <c r="F178" s="6">
        <v>73.56</v>
      </c>
      <c r="G178" s="6"/>
      <c r="H178" s="6">
        <v>74.36</v>
      </c>
      <c r="I178" s="6">
        <v>154.41</v>
      </c>
      <c r="J178" s="6">
        <v>214.27</v>
      </c>
      <c r="K178" s="6">
        <v>52.28</v>
      </c>
      <c r="L178" s="6">
        <v>43.83</v>
      </c>
      <c r="M178" s="6">
        <v>71.8</v>
      </c>
      <c r="N178" s="7">
        <v>0</v>
      </c>
    </row>
    <row r="179" spans="1:14" ht="15.75">
      <c r="A179" s="2"/>
      <c r="B179" s="5">
        <v>20</v>
      </c>
      <c r="C179" s="6">
        <v>65.930000000000007</v>
      </c>
      <c r="D179" s="6">
        <v>55.38</v>
      </c>
      <c r="E179" s="6">
        <v>62.82</v>
      </c>
      <c r="F179" s="6">
        <v>70.88</v>
      </c>
      <c r="G179" s="6"/>
      <c r="H179" s="6">
        <v>73.95</v>
      </c>
      <c r="I179" s="6">
        <v>154.66</v>
      </c>
      <c r="J179" s="6">
        <v>206.16</v>
      </c>
      <c r="K179" s="6">
        <v>51.62</v>
      </c>
      <c r="L179" s="6">
        <v>44.48</v>
      </c>
      <c r="M179" s="6">
        <v>66.67</v>
      </c>
      <c r="N179" s="7">
        <v>0</v>
      </c>
    </row>
    <row r="180" spans="1:14" ht="15.75">
      <c r="A180" s="2"/>
      <c r="B180" s="5">
        <v>21</v>
      </c>
      <c r="C180" s="6">
        <v>69.680000000000007</v>
      </c>
      <c r="D180" s="6">
        <v>80.42</v>
      </c>
      <c r="E180" s="6">
        <v>63.5</v>
      </c>
      <c r="F180" s="6">
        <v>66.63</v>
      </c>
      <c r="G180" s="6"/>
      <c r="H180" s="6">
        <v>73.900000000000006</v>
      </c>
      <c r="I180" s="6">
        <v>172.42</v>
      </c>
      <c r="J180" s="6">
        <v>222.07</v>
      </c>
      <c r="K180" s="6">
        <v>50.26</v>
      </c>
      <c r="L180" s="6">
        <v>44.95</v>
      </c>
      <c r="M180" s="6">
        <v>60.6</v>
      </c>
      <c r="N180" s="7">
        <v>0</v>
      </c>
    </row>
    <row r="181" spans="1:14" ht="15.75">
      <c r="A181" s="2"/>
      <c r="B181" s="5">
        <v>22</v>
      </c>
      <c r="C181" s="6">
        <v>69.900000000000006</v>
      </c>
      <c r="D181" s="6">
        <v>60.7</v>
      </c>
      <c r="E181" s="6">
        <v>63.91</v>
      </c>
      <c r="F181" s="6">
        <v>60.4</v>
      </c>
      <c r="G181" s="6"/>
      <c r="H181" s="6">
        <v>74.39</v>
      </c>
      <c r="I181" s="6">
        <v>197.32</v>
      </c>
      <c r="J181" s="6">
        <v>228.53</v>
      </c>
      <c r="K181" s="6">
        <v>50.01</v>
      </c>
      <c r="L181" s="6">
        <v>50.36</v>
      </c>
      <c r="M181" s="6">
        <v>60.03</v>
      </c>
      <c r="N181" s="7">
        <v>0</v>
      </c>
    </row>
    <row r="182" spans="1:14" ht="15.75">
      <c r="A182" s="2"/>
      <c r="B182" s="5">
        <v>23</v>
      </c>
      <c r="C182" s="6">
        <v>66.62</v>
      </c>
      <c r="D182" s="6">
        <v>37.71</v>
      </c>
      <c r="E182" s="6">
        <v>62.05</v>
      </c>
      <c r="F182" s="6">
        <v>58.08</v>
      </c>
      <c r="G182" s="6"/>
      <c r="H182" s="6">
        <v>74.73</v>
      </c>
      <c r="I182" s="6">
        <v>205.98</v>
      </c>
      <c r="J182" s="6">
        <v>225.79</v>
      </c>
      <c r="K182" s="6">
        <v>50.5</v>
      </c>
      <c r="L182" s="6">
        <v>62.88</v>
      </c>
      <c r="M182" s="6">
        <v>61.02</v>
      </c>
      <c r="N182" s="7">
        <v>0</v>
      </c>
    </row>
    <row r="183" spans="1:14" ht="15.75">
      <c r="A183" s="2"/>
      <c r="B183" s="5">
        <v>24</v>
      </c>
      <c r="C183" s="6">
        <v>68.34</v>
      </c>
      <c r="D183" s="6">
        <v>45.97</v>
      </c>
      <c r="E183" s="6">
        <v>69.540000000000006</v>
      </c>
      <c r="F183" s="6">
        <v>26.08</v>
      </c>
      <c r="G183" s="6"/>
      <c r="H183" s="6">
        <v>101.57</v>
      </c>
      <c r="I183" s="6">
        <v>201.67</v>
      </c>
      <c r="J183" s="6">
        <v>226.2</v>
      </c>
      <c r="K183" s="6">
        <v>51.76</v>
      </c>
      <c r="L183" s="6">
        <v>57.13</v>
      </c>
      <c r="M183" s="6">
        <v>61.7</v>
      </c>
      <c r="N183" s="7">
        <v>0</v>
      </c>
    </row>
    <row r="184" spans="1:14" ht="15.75">
      <c r="A184" s="2"/>
      <c r="B184" s="5">
        <v>25</v>
      </c>
      <c r="C184" s="6">
        <v>82.8</v>
      </c>
      <c r="D184" s="6">
        <v>73.13</v>
      </c>
      <c r="E184" s="6">
        <v>67.08</v>
      </c>
      <c r="F184" s="6"/>
      <c r="G184" s="6"/>
      <c r="H184" s="6">
        <v>137.83000000000001</v>
      </c>
      <c r="I184" s="6">
        <v>212.92</v>
      </c>
      <c r="J184" s="6">
        <v>232.59</v>
      </c>
      <c r="K184" s="6">
        <v>51.51</v>
      </c>
      <c r="L184" s="6">
        <v>50.65</v>
      </c>
      <c r="M184" s="6">
        <v>60.94</v>
      </c>
      <c r="N184" s="7">
        <v>0</v>
      </c>
    </row>
    <row r="185" spans="1:14" ht="15.75">
      <c r="A185" s="2"/>
      <c r="B185" s="5">
        <v>26</v>
      </c>
      <c r="C185" s="6">
        <v>87.22</v>
      </c>
      <c r="D185" s="6">
        <v>45.86</v>
      </c>
      <c r="E185" s="6">
        <v>64.06</v>
      </c>
      <c r="F185" s="6"/>
      <c r="G185" s="6"/>
      <c r="H185" s="6">
        <v>148.69999999999999</v>
      </c>
      <c r="I185" s="6">
        <v>232.39</v>
      </c>
      <c r="J185" s="6">
        <v>235.43</v>
      </c>
      <c r="K185" s="6">
        <v>53.02</v>
      </c>
      <c r="L185" s="6">
        <v>49.64</v>
      </c>
      <c r="M185" s="6">
        <v>60.39</v>
      </c>
      <c r="N185" s="7">
        <v>0</v>
      </c>
    </row>
    <row r="186" spans="1:14" ht="15.75">
      <c r="A186" s="2"/>
      <c r="B186" s="5">
        <v>27</v>
      </c>
      <c r="C186" s="6">
        <v>96.12</v>
      </c>
      <c r="D186" s="6">
        <v>33.28</v>
      </c>
      <c r="E186" s="6">
        <v>63.31</v>
      </c>
      <c r="F186" s="6"/>
      <c r="G186" s="6"/>
      <c r="H186" s="6">
        <v>166.64</v>
      </c>
      <c r="I186" s="6">
        <v>263.07</v>
      </c>
      <c r="J186" s="6">
        <v>235.25</v>
      </c>
      <c r="K186" s="6">
        <v>50.93</v>
      </c>
      <c r="L186" s="6">
        <v>49.83</v>
      </c>
      <c r="M186" s="6">
        <v>58.53</v>
      </c>
      <c r="N186" s="7">
        <v>0</v>
      </c>
    </row>
    <row r="187" spans="1:14" ht="15.75">
      <c r="A187" s="2"/>
      <c r="B187" s="5">
        <v>28</v>
      </c>
      <c r="C187" s="6">
        <v>91.08</v>
      </c>
      <c r="D187" s="6">
        <v>32.39</v>
      </c>
      <c r="E187" s="6">
        <v>63.95</v>
      </c>
      <c r="F187" s="6"/>
      <c r="G187" s="6"/>
      <c r="H187" s="6">
        <v>173.88</v>
      </c>
      <c r="I187" s="6">
        <v>275.35000000000002</v>
      </c>
      <c r="J187" s="6">
        <v>203.43</v>
      </c>
      <c r="K187" s="6">
        <v>47.35</v>
      </c>
      <c r="L187" s="6">
        <v>51.55</v>
      </c>
      <c r="M187" s="6">
        <v>58.84</v>
      </c>
      <c r="N187" s="7">
        <v>0</v>
      </c>
    </row>
    <row r="188" spans="1:14" ht="15.75">
      <c r="A188" s="2"/>
      <c r="B188" s="5">
        <v>29</v>
      </c>
      <c r="C188" s="6">
        <v>76.72</v>
      </c>
      <c r="D188" s="6">
        <v>64.34</v>
      </c>
      <c r="E188" s="6">
        <v>64.34</v>
      </c>
      <c r="F188" s="6"/>
      <c r="G188" s="6"/>
      <c r="H188" s="6">
        <v>188.9</v>
      </c>
      <c r="I188" s="6">
        <v>255.03</v>
      </c>
      <c r="J188" s="6">
        <v>186.94</v>
      </c>
      <c r="K188" s="6">
        <v>45</v>
      </c>
      <c r="L188" s="6">
        <v>50.06</v>
      </c>
      <c r="M188" s="6">
        <v>60.04</v>
      </c>
      <c r="N188" s="7">
        <v>0</v>
      </c>
    </row>
    <row r="189" spans="1:14" ht="15.75">
      <c r="A189" s="2"/>
      <c r="B189" s="5">
        <v>30</v>
      </c>
      <c r="C189" s="6">
        <v>65.53</v>
      </c>
      <c r="D189" s="6">
        <v>61.64</v>
      </c>
      <c r="E189" s="6">
        <v>61.64</v>
      </c>
      <c r="F189" s="6"/>
      <c r="G189" s="6"/>
      <c r="H189" s="6">
        <v>204.28</v>
      </c>
      <c r="I189" s="6">
        <v>233.43</v>
      </c>
      <c r="J189" s="6">
        <v>182.36</v>
      </c>
      <c r="K189" s="6">
        <v>44.21</v>
      </c>
      <c r="L189" s="6">
        <v>51.26</v>
      </c>
      <c r="M189" s="6">
        <v>62.5</v>
      </c>
      <c r="N189" s="7">
        <v>0</v>
      </c>
    </row>
    <row r="190" spans="1:14" ht="15.75">
      <c r="A190" s="2"/>
      <c r="B190" s="5">
        <v>31</v>
      </c>
      <c r="C190" s="7">
        <v>71.8</v>
      </c>
      <c r="D190" s="30"/>
      <c r="E190" s="7">
        <v>60.98</v>
      </c>
      <c r="F190" s="31"/>
      <c r="G190" s="7"/>
      <c r="H190" s="8"/>
      <c r="I190" s="6">
        <v>255.47</v>
      </c>
      <c r="J190" s="7">
        <v>180.09</v>
      </c>
      <c r="K190" s="9"/>
      <c r="L190" s="10">
        <v>60.74</v>
      </c>
      <c r="M190" s="9"/>
      <c r="N190" s="32">
        <v>0</v>
      </c>
    </row>
    <row r="191" spans="1:14" ht="15.75">
      <c r="A191" s="2" t="s">
        <v>17</v>
      </c>
      <c r="B191" s="2"/>
      <c r="C191" s="11">
        <f t="shared" ref="C191:N191" si="8">SUM(C160:C190)</f>
        <v>1765.07</v>
      </c>
      <c r="D191" s="11">
        <f t="shared" si="8"/>
        <v>1707.8000000000004</v>
      </c>
      <c r="E191" s="11">
        <f>SUM(E160:E190)</f>
        <v>1960.0999999999997</v>
      </c>
      <c r="F191" s="11">
        <f t="shared" si="8"/>
        <v>1455.77</v>
      </c>
      <c r="G191" s="11">
        <f t="shared" si="8"/>
        <v>0</v>
      </c>
      <c r="H191" s="11">
        <f t="shared" si="8"/>
        <v>1996.3300000000002</v>
      </c>
      <c r="I191" s="11">
        <f t="shared" si="8"/>
        <v>6808.46</v>
      </c>
      <c r="J191" s="11">
        <f t="shared" si="8"/>
        <v>6251.8399999999992</v>
      </c>
      <c r="K191" s="11">
        <f t="shared" si="8"/>
        <v>3315.9900000000007</v>
      </c>
      <c r="L191" s="11">
        <f t="shared" si="8"/>
        <v>1455.5000000000002</v>
      </c>
      <c r="M191" s="11">
        <f t="shared" si="8"/>
        <v>1730.29</v>
      </c>
      <c r="N191" s="11">
        <f t="shared" si="8"/>
        <v>642.96999999999991</v>
      </c>
    </row>
    <row r="192" spans="1:14" ht="15.75">
      <c r="A192" s="2" t="s">
        <v>18</v>
      </c>
      <c r="B192" s="2"/>
      <c r="C192" s="12">
        <f t="shared" ref="C192:N192" si="9">C191*1.9835</f>
        <v>3501.016345</v>
      </c>
      <c r="D192" s="12">
        <f t="shared" si="9"/>
        <v>3387.4213000000009</v>
      </c>
      <c r="E192" s="12">
        <f t="shared" si="9"/>
        <v>3887.8583499999995</v>
      </c>
      <c r="F192" s="12">
        <f t="shared" si="9"/>
        <v>2887.5197950000002</v>
      </c>
      <c r="G192" s="12">
        <f t="shared" si="9"/>
        <v>0</v>
      </c>
      <c r="H192" s="12">
        <f t="shared" si="9"/>
        <v>3959.7205550000003</v>
      </c>
      <c r="I192" s="12">
        <f t="shared" si="9"/>
        <v>13504.58041</v>
      </c>
      <c r="J192" s="12">
        <f t="shared" si="9"/>
        <v>12400.52464</v>
      </c>
      <c r="K192" s="12">
        <f t="shared" si="9"/>
        <v>6577.2661650000018</v>
      </c>
      <c r="L192" s="12">
        <f t="shared" si="9"/>
        <v>2886.9842500000004</v>
      </c>
      <c r="M192" s="12">
        <f t="shared" si="9"/>
        <v>3432.0302150000002</v>
      </c>
      <c r="N192" s="12">
        <f t="shared" si="9"/>
        <v>1275.3309949999998</v>
      </c>
    </row>
    <row r="193" spans="1:14" ht="15.75">
      <c r="A193" s="2"/>
      <c r="B193" s="2"/>
      <c r="E193" s="11"/>
      <c r="F193" s="11"/>
      <c r="G193" s="11"/>
      <c r="H193" s="11"/>
      <c r="I193" s="11"/>
      <c r="J193" s="11"/>
      <c r="K193" s="11" t="s">
        <v>19</v>
      </c>
      <c r="L193" s="11"/>
      <c r="M193" s="13">
        <v>228</v>
      </c>
      <c r="N193" s="11" t="s">
        <v>20</v>
      </c>
    </row>
    <row r="194" spans="1:14" ht="16.5" thickBot="1">
      <c r="A194" s="14">
        <f>A160</f>
        <v>2015</v>
      </c>
      <c r="B194" s="14" t="s">
        <v>21</v>
      </c>
      <c r="C194" s="25"/>
      <c r="D194" s="25"/>
      <c r="E194" s="14"/>
      <c r="F194" s="15">
        <f>SUM(C191:N191)</f>
        <v>29090.120000000003</v>
      </c>
      <c r="G194" s="16" t="s">
        <v>17</v>
      </c>
      <c r="H194" s="16"/>
      <c r="I194" s="15">
        <f>F194*1.9835</f>
        <v>57700.253020000004</v>
      </c>
      <c r="J194" s="16" t="s">
        <v>22</v>
      </c>
      <c r="K194" s="14" t="s">
        <v>23</v>
      </c>
      <c r="L194" s="14"/>
      <c r="M194" s="17">
        <v>275</v>
      </c>
      <c r="N194" s="14" t="s">
        <v>20</v>
      </c>
    </row>
    <row r="196" spans="1:14" ht="15.75">
      <c r="A196" s="1" t="s">
        <v>0</v>
      </c>
      <c r="B196" s="2"/>
      <c r="C196" s="2"/>
      <c r="D196" s="18"/>
      <c r="E196" s="1"/>
      <c r="F196" s="1"/>
      <c r="G196" s="1"/>
      <c r="H196" s="18"/>
      <c r="I196" s="1"/>
      <c r="J196" s="2"/>
      <c r="K196" s="2"/>
      <c r="L196" s="2"/>
      <c r="M196" s="2"/>
    </row>
    <row r="197" spans="1:14">
      <c r="A197" t="s">
        <v>1</v>
      </c>
      <c r="F197" t="s">
        <v>2</v>
      </c>
      <c r="H197" t="s">
        <v>156</v>
      </c>
    </row>
    <row r="198" spans="1:14" ht="16.5" thickBot="1">
      <c r="A198" s="3" t="s">
        <v>4</v>
      </c>
      <c r="B198" s="3" t="s">
        <v>5</v>
      </c>
      <c r="C198" s="37" t="s">
        <v>152</v>
      </c>
      <c r="D198" s="37" t="s">
        <v>153</v>
      </c>
      <c r="E198" s="37" t="s">
        <v>6</v>
      </c>
      <c r="F198" s="37" t="s">
        <v>7</v>
      </c>
      <c r="G198" s="37" t="s">
        <v>8</v>
      </c>
      <c r="H198" s="37" t="s">
        <v>9</v>
      </c>
      <c r="I198" s="37" t="s">
        <v>10</v>
      </c>
      <c r="J198" s="37" t="s">
        <v>11</v>
      </c>
      <c r="K198" s="37" t="s">
        <v>12</v>
      </c>
      <c r="L198" s="37" t="s">
        <v>13</v>
      </c>
      <c r="M198" s="37" t="s">
        <v>14</v>
      </c>
      <c r="N198" s="37" t="s">
        <v>15</v>
      </c>
    </row>
    <row r="199" spans="1:14" ht="16.5" thickTop="1">
      <c r="A199" s="1">
        <v>2016</v>
      </c>
      <c r="B199" s="10">
        <v>1</v>
      </c>
      <c r="C199" s="35"/>
      <c r="D199" s="35"/>
      <c r="E199" s="35"/>
      <c r="F199" s="36">
        <v>66.2834</v>
      </c>
      <c r="G199" s="36">
        <v>26.893899999999999</v>
      </c>
      <c r="H199" s="36">
        <v>28.105399999999999</v>
      </c>
      <c r="I199" s="36">
        <v>245.97730000000001</v>
      </c>
      <c r="J199" s="36">
        <v>270.16590000000002</v>
      </c>
      <c r="K199" s="36">
        <v>107.11799999999999</v>
      </c>
      <c r="L199" s="35"/>
      <c r="M199" s="35"/>
      <c r="N199" s="35"/>
    </row>
    <row r="200" spans="1:14" ht="15.75">
      <c r="A200" s="2"/>
      <c r="B200" s="10">
        <v>2</v>
      </c>
      <c r="C200" s="33"/>
      <c r="D200" s="33"/>
      <c r="E200" s="33"/>
      <c r="F200" s="34">
        <v>65.969499999999996</v>
      </c>
      <c r="G200" s="34">
        <v>26.853999999999999</v>
      </c>
      <c r="H200" s="34">
        <v>28.132000000000001</v>
      </c>
      <c r="I200" s="34">
        <v>224.7662</v>
      </c>
      <c r="J200" s="34">
        <v>262.46879999999999</v>
      </c>
      <c r="K200" s="34">
        <v>105.50069999999999</v>
      </c>
      <c r="L200" s="33"/>
      <c r="M200" s="33"/>
      <c r="N200" s="33"/>
    </row>
    <row r="201" spans="1:14" ht="15.75">
      <c r="A201" s="2"/>
      <c r="B201" s="10">
        <v>3</v>
      </c>
      <c r="C201" s="33"/>
      <c r="D201" s="33"/>
      <c r="E201" s="33"/>
      <c r="F201" s="34">
        <v>67.770700000000005</v>
      </c>
      <c r="G201" s="34">
        <v>26.853999999999999</v>
      </c>
      <c r="H201" s="34">
        <v>28.132000000000001</v>
      </c>
      <c r="I201" s="34">
        <v>227.51150000000001</v>
      </c>
      <c r="J201" s="34">
        <v>259.87599999999998</v>
      </c>
      <c r="K201" s="34">
        <v>105.50069999999999</v>
      </c>
      <c r="L201" s="33"/>
      <c r="M201" s="33"/>
      <c r="N201" s="33"/>
    </row>
    <row r="202" spans="1:14" ht="15.75">
      <c r="A202" s="2"/>
      <c r="B202" s="10">
        <v>4</v>
      </c>
      <c r="C202" s="33"/>
      <c r="D202" s="33"/>
      <c r="E202" s="33"/>
      <c r="F202" s="34">
        <v>67.052499999999995</v>
      </c>
      <c r="G202" s="34">
        <v>26.880600000000001</v>
      </c>
      <c r="H202" s="34">
        <v>28.145299999999999</v>
      </c>
      <c r="I202" s="34">
        <v>170.26310000000001</v>
      </c>
      <c r="J202" s="34">
        <v>251.58</v>
      </c>
      <c r="K202" s="34">
        <v>105.25109999999999</v>
      </c>
      <c r="L202" s="33"/>
      <c r="M202" s="33"/>
      <c r="N202" s="33"/>
    </row>
    <row r="203" spans="1:14" ht="15.75">
      <c r="A203" s="2"/>
      <c r="B203" s="10">
        <v>5</v>
      </c>
      <c r="C203" s="33"/>
      <c r="D203" s="33"/>
      <c r="E203" s="33"/>
      <c r="F203" s="34">
        <v>66.145899999999997</v>
      </c>
      <c r="G203" s="34">
        <v>26.328199999999999</v>
      </c>
      <c r="H203" s="34">
        <v>27.9057</v>
      </c>
      <c r="I203" s="34">
        <v>140.22329999999999</v>
      </c>
      <c r="J203" s="34">
        <v>251.32069999999999</v>
      </c>
      <c r="K203" s="34">
        <v>106.0218</v>
      </c>
      <c r="L203" s="33"/>
      <c r="M203" s="33"/>
      <c r="N203" s="33"/>
    </row>
    <row r="204" spans="1:14" ht="15.75">
      <c r="A204" s="2"/>
      <c r="B204" s="10">
        <v>6</v>
      </c>
      <c r="C204" s="33"/>
      <c r="D204" s="33"/>
      <c r="E204" s="33"/>
      <c r="F204" s="34">
        <v>65.292500000000004</v>
      </c>
      <c r="G204" s="34">
        <v>26.567799999999998</v>
      </c>
      <c r="H204" s="34">
        <v>26.028700000000001</v>
      </c>
      <c r="I204" s="34">
        <v>135.0607</v>
      </c>
      <c r="J204" s="34">
        <v>255.48390000000001</v>
      </c>
      <c r="K204" s="34">
        <v>105.5658</v>
      </c>
      <c r="L204" s="33"/>
      <c r="M204" s="33"/>
      <c r="N204" s="33"/>
    </row>
    <row r="205" spans="1:14" ht="15.75">
      <c r="A205" s="2"/>
      <c r="B205" s="10">
        <v>7</v>
      </c>
      <c r="C205" s="33"/>
      <c r="D205" s="33"/>
      <c r="E205" s="33"/>
      <c r="F205" s="34">
        <v>63.853299999999997</v>
      </c>
      <c r="G205" s="34">
        <v>27.845800000000001</v>
      </c>
      <c r="H205" s="34">
        <v>48.313899999999997</v>
      </c>
      <c r="I205" s="34">
        <v>135.2533</v>
      </c>
      <c r="J205" s="34">
        <v>255.63640000000001</v>
      </c>
      <c r="K205" s="34">
        <v>105.06659999999999</v>
      </c>
      <c r="L205" s="33"/>
      <c r="M205" s="33"/>
      <c r="N205" s="33"/>
    </row>
    <row r="206" spans="1:14" ht="15.75">
      <c r="A206" s="2"/>
      <c r="B206" s="10">
        <v>8</v>
      </c>
      <c r="C206" s="33"/>
      <c r="D206" s="33"/>
      <c r="E206" s="33"/>
      <c r="F206" s="34">
        <v>61.926499999999997</v>
      </c>
      <c r="G206" s="34">
        <v>28.145299999999999</v>
      </c>
      <c r="H206" s="34">
        <v>63.523299999999999</v>
      </c>
      <c r="I206" s="34">
        <v>163.06989999999999</v>
      </c>
      <c r="J206" s="34">
        <v>255.01130000000001</v>
      </c>
      <c r="K206" s="34">
        <v>103.5688</v>
      </c>
      <c r="L206" s="33"/>
      <c r="M206" s="33"/>
      <c r="N206" s="33"/>
    </row>
    <row r="207" spans="1:14" ht="15.75">
      <c r="A207" s="2"/>
      <c r="B207" s="10">
        <v>9</v>
      </c>
      <c r="C207" s="33"/>
      <c r="D207" s="33"/>
      <c r="E207" s="33"/>
      <c r="F207" s="34">
        <v>61.816400000000002</v>
      </c>
      <c r="G207" s="34">
        <v>28.6113</v>
      </c>
      <c r="H207" s="34">
        <v>62.945799999999998</v>
      </c>
      <c r="I207" s="34">
        <v>162.7576</v>
      </c>
      <c r="J207" s="34">
        <v>251.5341</v>
      </c>
      <c r="K207" s="34">
        <v>103.8075</v>
      </c>
      <c r="L207" s="33"/>
      <c r="M207" s="33"/>
      <c r="N207" s="33"/>
    </row>
    <row r="208" spans="1:14" ht="15.75">
      <c r="A208" s="2"/>
      <c r="B208" s="10">
        <v>10</v>
      </c>
      <c r="C208" s="33"/>
      <c r="D208" s="33"/>
      <c r="E208" s="33"/>
      <c r="F208" s="34">
        <v>63.963299999999997</v>
      </c>
      <c r="G208" s="34">
        <v>24.570900000000002</v>
      </c>
      <c r="H208" s="34">
        <v>62.313299999999998</v>
      </c>
      <c r="I208" s="34">
        <v>155.23609999999999</v>
      </c>
      <c r="J208" s="34">
        <v>236.83940000000001</v>
      </c>
      <c r="K208" s="34">
        <v>36.656300000000002</v>
      </c>
      <c r="L208" s="33"/>
      <c r="M208" s="33"/>
      <c r="N208" s="33"/>
    </row>
    <row r="209" spans="1:14" ht="15.75">
      <c r="A209" s="2"/>
      <c r="B209" s="10">
        <v>11</v>
      </c>
      <c r="C209" s="33"/>
      <c r="D209" s="33"/>
      <c r="E209" s="33"/>
      <c r="F209" s="34">
        <v>62.744100000000003</v>
      </c>
      <c r="G209" s="34">
        <v>26.648800000000001</v>
      </c>
      <c r="H209" s="34">
        <v>61.8</v>
      </c>
      <c r="I209" s="34">
        <v>144.0299</v>
      </c>
      <c r="J209" s="34">
        <v>227.13290000000001</v>
      </c>
      <c r="K209" s="33"/>
      <c r="L209" s="33"/>
      <c r="M209" s="33"/>
      <c r="N209" s="33"/>
    </row>
    <row r="210" spans="1:14" ht="15.75">
      <c r="A210" s="2"/>
      <c r="B210" s="10">
        <v>12</v>
      </c>
      <c r="C210" s="33"/>
      <c r="D210" s="33"/>
      <c r="E210" s="33"/>
      <c r="F210" s="34">
        <v>61.542400000000001</v>
      </c>
      <c r="G210" s="34">
        <v>28.1187</v>
      </c>
      <c r="H210" s="34">
        <v>61.818300000000001</v>
      </c>
      <c r="I210" s="34">
        <v>138.2612</v>
      </c>
      <c r="J210" s="34">
        <v>226.24459999999999</v>
      </c>
      <c r="K210" s="33"/>
      <c r="L210" s="33"/>
      <c r="M210" s="33"/>
      <c r="N210" s="33"/>
    </row>
    <row r="211" spans="1:14" ht="15.75">
      <c r="A211" s="2"/>
      <c r="B211" s="10">
        <v>13</v>
      </c>
      <c r="C211" s="33"/>
      <c r="D211" s="33"/>
      <c r="E211" s="33"/>
      <c r="F211" s="34">
        <v>62.042000000000002</v>
      </c>
      <c r="G211" s="34">
        <v>28.2119</v>
      </c>
      <c r="H211" s="34">
        <v>103.215</v>
      </c>
      <c r="I211" s="34">
        <v>183.51570000000001</v>
      </c>
      <c r="J211" s="34">
        <v>149.25360000000001</v>
      </c>
      <c r="K211" s="33"/>
      <c r="L211" s="33"/>
      <c r="M211" s="33"/>
      <c r="N211" s="33"/>
    </row>
    <row r="212" spans="1:14" ht="15.75">
      <c r="A212" s="2"/>
      <c r="B212" s="10">
        <v>14</v>
      </c>
      <c r="C212" s="33"/>
      <c r="D212" s="33"/>
      <c r="E212" s="33"/>
      <c r="F212" s="34">
        <v>62.469099999999997</v>
      </c>
      <c r="G212" s="34">
        <v>28.5181</v>
      </c>
      <c r="H212" s="34">
        <v>141.22219999999999</v>
      </c>
      <c r="I212" s="34">
        <v>227.22839999999999</v>
      </c>
      <c r="J212" s="34">
        <v>113.9704</v>
      </c>
      <c r="K212" s="33"/>
      <c r="L212" s="33"/>
      <c r="M212" s="33"/>
      <c r="N212" s="33"/>
    </row>
    <row r="213" spans="1:14" ht="15.75">
      <c r="A213" s="2"/>
      <c r="B213" s="10">
        <v>15</v>
      </c>
      <c r="C213" s="33"/>
      <c r="D213" s="33"/>
      <c r="E213" s="33"/>
      <c r="F213" s="34">
        <v>61.58</v>
      </c>
      <c r="G213" s="34">
        <v>29.243600000000001</v>
      </c>
      <c r="H213" s="34">
        <v>164.60919999999999</v>
      </c>
      <c r="I213" s="34">
        <v>253.0855</v>
      </c>
      <c r="J213" s="34">
        <v>113.55370000000001</v>
      </c>
      <c r="K213" s="33"/>
      <c r="L213" s="33"/>
      <c r="M213" s="33"/>
      <c r="N213" s="33"/>
    </row>
    <row r="214" spans="1:14" ht="15.75">
      <c r="A214" s="2"/>
      <c r="B214" s="10">
        <v>16</v>
      </c>
      <c r="C214" s="33"/>
      <c r="D214" s="33"/>
      <c r="E214" s="33"/>
      <c r="F214" s="34">
        <v>66.158699999999996</v>
      </c>
      <c r="G214" s="34">
        <v>29.41</v>
      </c>
      <c r="H214" s="34">
        <v>180.81620000000001</v>
      </c>
      <c r="I214" s="34">
        <v>285.27910000000003</v>
      </c>
      <c r="J214" s="34">
        <v>143.12090000000001</v>
      </c>
      <c r="K214" s="33"/>
      <c r="L214" s="33"/>
      <c r="M214" s="33"/>
      <c r="N214" s="33"/>
    </row>
    <row r="215" spans="1:14" ht="15.75">
      <c r="A215" s="2"/>
      <c r="B215" s="10">
        <v>17</v>
      </c>
      <c r="C215" s="33"/>
      <c r="D215" s="33"/>
      <c r="E215" s="33"/>
      <c r="F215" s="34">
        <v>158.4187</v>
      </c>
      <c r="G215" s="34">
        <v>29.396699999999999</v>
      </c>
      <c r="H215" s="34">
        <v>207.7063</v>
      </c>
      <c r="I215" s="34">
        <v>291.60000000000002</v>
      </c>
      <c r="J215" s="34">
        <v>177.03210000000001</v>
      </c>
      <c r="K215" s="33"/>
      <c r="L215" s="33"/>
      <c r="M215" s="33"/>
      <c r="N215" s="33"/>
    </row>
    <row r="216" spans="1:14" ht="15.75">
      <c r="A216" s="2"/>
      <c r="B216" s="10">
        <v>18</v>
      </c>
      <c r="C216" s="33"/>
      <c r="D216" s="33"/>
      <c r="E216" s="33"/>
      <c r="F216" s="34">
        <v>204.304</v>
      </c>
      <c r="G216" s="34">
        <v>39.932600000000001</v>
      </c>
      <c r="H216" s="34">
        <v>223.6234</v>
      </c>
      <c r="I216" s="34">
        <v>283.01960000000003</v>
      </c>
      <c r="J216" s="34">
        <v>177.69040000000001</v>
      </c>
      <c r="K216" s="33"/>
      <c r="L216" s="33"/>
      <c r="M216" s="33"/>
      <c r="N216" s="33"/>
    </row>
    <row r="217" spans="1:14" ht="15.75">
      <c r="A217" s="2"/>
      <c r="B217" s="10">
        <v>19</v>
      </c>
      <c r="C217" s="33"/>
      <c r="D217" s="33"/>
      <c r="E217" s="33"/>
      <c r="F217" s="34">
        <v>201.05090000000001</v>
      </c>
      <c r="G217" s="34">
        <v>46.94</v>
      </c>
      <c r="H217" s="34">
        <v>228.02109999999999</v>
      </c>
      <c r="I217" s="34">
        <v>269.4008</v>
      </c>
      <c r="J217" s="34">
        <v>180.3827</v>
      </c>
      <c r="K217" s="33"/>
      <c r="L217" s="33"/>
      <c r="M217" s="33"/>
      <c r="N217" s="33"/>
    </row>
    <row r="218" spans="1:14" ht="15.75">
      <c r="A218" s="2"/>
      <c r="B218" s="10">
        <v>20</v>
      </c>
      <c r="C218" s="33"/>
      <c r="D218" s="33"/>
      <c r="E218" s="33"/>
      <c r="F218" s="34">
        <v>197.5181</v>
      </c>
      <c r="G218" s="34">
        <v>46.94</v>
      </c>
      <c r="H218" s="34">
        <v>254.9461</v>
      </c>
      <c r="I218" s="34">
        <v>264.89519999999999</v>
      </c>
      <c r="J218" s="34">
        <v>187.09979999999999</v>
      </c>
      <c r="K218" s="33"/>
      <c r="L218" s="33"/>
      <c r="M218" s="33"/>
      <c r="N218" s="33"/>
    </row>
    <row r="219" spans="1:14" ht="15.75">
      <c r="A219" s="2"/>
      <c r="B219" s="10">
        <v>21</v>
      </c>
      <c r="C219" s="33"/>
      <c r="D219" s="33"/>
      <c r="E219" s="33"/>
      <c r="F219" s="34">
        <v>115.02589999999999</v>
      </c>
      <c r="G219" s="34">
        <v>46.94</v>
      </c>
      <c r="H219" s="34">
        <v>282.39389999999997</v>
      </c>
      <c r="I219" s="34">
        <v>263.25799999999998</v>
      </c>
      <c r="J219" s="34">
        <v>188.11320000000001</v>
      </c>
      <c r="K219" s="33"/>
      <c r="L219" s="33"/>
      <c r="M219" s="33"/>
      <c r="N219" s="33"/>
    </row>
    <row r="220" spans="1:14" ht="15.75">
      <c r="A220" s="2"/>
      <c r="B220" s="10">
        <v>22</v>
      </c>
      <c r="C220" s="33"/>
      <c r="D220" s="33"/>
      <c r="E220" s="33"/>
      <c r="F220" s="34">
        <v>59.4131</v>
      </c>
      <c r="G220" s="34">
        <v>46.874200000000002</v>
      </c>
      <c r="H220" s="34">
        <v>287.9366</v>
      </c>
      <c r="I220" s="34">
        <v>259.69529999999997</v>
      </c>
      <c r="J220" s="34">
        <v>185.35679999999999</v>
      </c>
      <c r="K220" s="33"/>
      <c r="L220" s="33"/>
      <c r="M220" s="33"/>
      <c r="N220" s="33"/>
    </row>
    <row r="221" spans="1:14" ht="15.75">
      <c r="A221" s="2"/>
      <c r="B221" s="10">
        <v>23</v>
      </c>
      <c r="C221" s="33"/>
      <c r="D221" s="33"/>
      <c r="E221" s="33"/>
      <c r="F221" s="34">
        <v>60.133499999999998</v>
      </c>
      <c r="G221" s="34">
        <v>47.038800000000002</v>
      </c>
      <c r="H221" s="34">
        <v>289.19490000000002</v>
      </c>
      <c r="I221" s="34">
        <v>263.41390000000001</v>
      </c>
      <c r="J221" s="34">
        <v>183.81659999999999</v>
      </c>
      <c r="K221" s="33"/>
      <c r="L221" s="33"/>
      <c r="M221" s="33"/>
      <c r="N221" s="33"/>
    </row>
    <row r="222" spans="1:14" ht="15.75">
      <c r="A222" s="2"/>
      <c r="B222" s="10">
        <v>24</v>
      </c>
      <c r="C222" s="33"/>
      <c r="D222" s="33"/>
      <c r="E222" s="33"/>
      <c r="F222" s="34">
        <v>60.113399999999999</v>
      </c>
      <c r="G222" s="34">
        <v>47.425600000000003</v>
      </c>
      <c r="H222" s="34">
        <v>281.23169999999999</v>
      </c>
      <c r="I222" s="34">
        <v>264.7081</v>
      </c>
      <c r="J222" s="34">
        <v>181.101</v>
      </c>
      <c r="K222" s="33"/>
      <c r="L222" s="33"/>
      <c r="M222" s="33"/>
      <c r="N222" s="33"/>
    </row>
    <row r="223" spans="1:14" ht="15.75">
      <c r="A223" s="2"/>
      <c r="B223" s="10">
        <v>25</v>
      </c>
      <c r="C223" s="33"/>
      <c r="D223" s="33"/>
      <c r="E223" s="33"/>
      <c r="F223" s="34">
        <v>60.351700000000001</v>
      </c>
      <c r="G223" s="34">
        <v>46.191200000000002</v>
      </c>
      <c r="H223" s="34">
        <v>265.50049999999999</v>
      </c>
      <c r="I223" s="34">
        <v>261.19060000000002</v>
      </c>
      <c r="J223" s="34">
        <v>183.33009999999999</v>
      </c>
      <c r="K223" s="33"/>
      <c r="L223" s="33"/>
      <c r="M223" s="33"/>
      <c r="N223" s="33"/>
    </row>
    <row r="224" spans="1:14" ht="15.75">
      <c r="A224" s="2"/>
      <c r="B224" s="10">
        <v>26</v>
      </c>
      <c r="C224" s="33"/>
      <c r="D224" s="33"/>
      <c r="E224" s="33"/>
      <c r="F224" s="34">
        <v>60.040100000000002</v>
      </c>
      <c r="G224" s="34">
        <v>47.079900000000002</v>
      </c>
      <c r="H224" s="34">
        <v>260.71449999999999</v>
      </c>
      <c r="I224" s="34">
        <v>267.09210000000002</v>
      </c>
      <c r="J224" s="34">
        <v>131.4401</v>
      </c>
      <c r="K224" s="33"/>
      <c r="L224" s="33"/>
      <c r="M224" s="33"/>
      <c r="N224" s="33"/>
    </row>
    <row r="225" spans="1:14" ht="15.75">
      <c r="A225" s="2"/>
      <c r="B225" s="10">
        <v>27</v>
      </c>
      <c r="C225" s="33"/>
      <c r="D225" s="33"/>
      <c r="E225" s="33"/>
      <c r="F225" s="34">
        <v>39.012700000000002</v>
      </c>
      <c r="G225" s="34">
        <v>46.972999999999999</v>
      </c>
      <c r="H225" s="34">
        <v>261.12630000000001</v>
      </c>
      <c r="I225" s="34">
        <v>272.83269999999999</v>
      </c>
      <c r="J225" s="34">
        <v>107.3242</v>
      </c>
      <c r="K225" s="33"/>
      <c r="L225" s="33"/>
      <c r="M225" s="33"/>
      <c r="N225" s="33"/>
    </row>
    <row r="226" spans="1:14" ht="15.75">
      <c r="A226" s="2"/>
      <c r="B226" s="10">
        <v>28</v>
      </c>
      <c r="C226" s="33"/>
      <c r="D226" s="33"/>
      <c r="E226" s="33"/>
      <c r="F226" s="34">
        <v>26.064</v>
      </c>
      <c r="G226" s="34">
        <v>46.94</v>
      </c>
      <c r="H226" s="34">
        <v>263.7414</v>
      </c>
      <c r="I226" s="34">
        <v>273.98660000000001</v>
      </c>
      <c r="J226" s="34">
        <v>106.22799999999999</v>
      </c>
      <c r="K226" s="33"/>
      <c r="L226" s="33"/>
      <c r="M226" s="33"/>
      <c r="N226" s="33"/>
    </row>
    <row r="227" spans="1:14" ht="15.75">
      <c r="A227" s="2"/>
      <c r="B227" s="10">
        <v>29</v>
      </c>
      <c r="C227" s="33"/>
      <c r="D227" s="33"/>
      <c r="E227" s="33"/>
      <c r="F227" s="34">
        <v>26.953800000000001</v>
      </c>
      <c r="G227" s="34">
        <v>46.972999999999999</v>
      </c>
      <c r="H227" s="34">
        <v>277.35090000000002</v>
      </c>
      <c r="I227" s="34">
        <v>288.1096</v>
      </c>
      <c r="J227" s="34">
        <v>107.75360000000001</v>
      </c>
      <c r="K227" s="33"/>
      <c r="L227" s="33"/>
      <c r="M227" s="33"/>
      <c r="N227" s="33"/>
    </row>
    <row r="228" spans="1:14" ht="15.75">
      <c r="A228" s="2"/>
      <c r="B228" s="10">
        <v>30</v>
      </c>
      <c r="C228" s="33"/>
      <c r="D228" s="33"/>
      <c r="E228" s="34">
        <v>48.895499999999998</v>
      </c>
      <c r="F228" s="34">
        <v>26.873999999999999</v>
      </c>
      <c r="G228" s="34">
        <v>46.9236</v>
      </c>
      <c r="H228" s="34">
        <v>305.90620000000001</v>
      </c>
      <c r="I228" s="34">
        <v>282.36930000000001</v>
      </c>
      <c r="J228" s="34">
        <v>111.0427</v>
      </c>
      <c r="K228" s="33"/>
      <c r="L228" s="33"/>
      <c r="M228" s="33"/>
      <c r="N228" s="33"/>
    </row>
    <row r="229" spans="1:14" ht="15.75">
      <c r="A229" s="2"/>
      <c r="B229" s="10">
        <v>31</v>
      </c>
      <c r="C229" s="33"/>
      <c r="D229" s="33"/>
      <c r="E229" s="34">
        <v>69.1126</v>
      </c>
      <c r="F229" s="33"/>
      <c r="G229" s="34">
        <v>35.450499999999998</v>
      </c>
      <c r="H229" s="33"/>
      <c r="I229" s="34">
        <v>275.1096</v>
      </c>
      <c r="J229" s="34">
        <v>107.3351</v>
      </c>
      <c r="K229" s="33"/>
      <c r="L229" s="33"/>
      <c r="M229" s="33"/>
      <c r="N229" s="33"/>
    </row>
    <row r="230" spans="1:14" ht="15.75">
      <c r="A230" s="2" t="s">
        <v>17</v>
      </c>
      <c r="B230" s="2"/>
      <c r="C230" s="11">
        <f t="shared" ref="C230:N230" si="10">SUM(C199:C229)</f>
        <v>0</v>
      </c>
      <c r="D230" s="11">
        <f t="shared" si="10"/>
        <v>0</v>
      </c>
      <c r="E230" s="11">
        <f>SUM(E199:E229)</f>
        <v>118.0081</v>
      </c>
      <c r="F230" s="11">
        <f t="shared" ref="F230:N230" si="11">SUM(F199:F229)</f>
        <v>2321.8842000000004</v>
      </c>
      <c r="G230" s="11">
        <f t="shared" si="11"/>
        <v>1107.722</v>
      </c>
      <c r="H230" s="11">
        <f t="shared" si="11"/>
        <v>4806.4201000000003</v>
      </c>
      <c r="I230" s="11">
        <f t="shared" si="11"/>
        <v>7072.2002000000002</v>
      </c>
      <c r="J230" s="11">
        <f t="shared" si="11"/>
        <v>5838.2389999999996</v>
      </c>
      <c r="K230" s="11">
        <f t="shared" si="11"/>
        <v>984.05729999999994</v>
      </c>
      <c r="L230" s="11">
        <f t="shared" si="11"/>
        <v>0</v>
      </c>
      <c r="M230" s="11">
        <f t="shared" si="11"/>
        <v>0</v>
      </c>
      <c r="N230" s="11">
        <f t="shared" si="11"/>
        <v>0</v>
      </c>
    </row>
    <row r="231" spans="1:14" ht="15.75">
      <c r="A231" s="2" t="s">
        <v>18</v>
      </c>
      <c r="B231" s="2"/>
      <c r="C231" s="12">
        <f t="shared" ref="C231:N231" si="12">C230*1.9835</f>
        <v>0</v>
      </c>
      <c r="D231" s="12">
        <f t="shared" si="12"/>
        <v>0</v>
      </c>
      <c r="E231" s="12">
        <f t="shared" si="12"/>
        <v>234.06906635000001</v>
      </c>
      <c r="F231" s="12">
        <f t="shared" si="12"/>
        <v>4605.4573107000006</v>
      </c>
      <c r="G231" s="12">
        <f t="shared" si="12"/>
        <v>2197.1665870000002</v>
      </c>
      <c r="H231" s="12">
        <f t="shared" si="12"/>
        <v>9533.5342683500003</v>
      </c>
      <c r="I231" s="12">
        <f t="shared" si="12"/>
        <v>14027.7090967</v>
      </c>
      <c r="J231" s="12">
        <f t="shared" si="12"/>
        <v>11580.1470565</v>
      </c>
      <c r="K231" s="12">
        <f t="shared" si="12"/>
        <v>1951.87765455</v>
      </c>
      <c r="L231" s="12">
        <f t="shared" si="12"/>
        <v>0</v>
      </c>
      <c r="M231" s="12">
        <f t="shared" si="12"/>
        <v>0</v>
      </c>
      <c r="N231" s="12">
        <f t="shared" si="12"/>
        <v>0</v>
      </c>
    </row>
    <row r="232" spans="1:14" ht="15.75">
      <c r="A232" s="2"/>
      <c r="B232" s="2"/>
      <c r="E232" s="11"/>
      <c r="F232" s="11"/>
      <c r="G232" s="11"/>
      <c r="H232" s="11"/>
      <c r="I232" s="11"/>
      <c r="J232" s="11"/>
      <c r="K232" s="11" t="s">
        <v>19</v>
      </c>
      <c r="L232" s="11"/>
      <c r="M232" s="13">
        <v>165</v>
      </c>
      <c r="N232" s="11" t="s">
        <v>20</v>
      </c>
    </row>
    <row r="233" spans="1:14" ht="16.5" thickBot="1">
      <c r="A233" s="14">
        <f>A199</f>
        <v>2016</v>
      </c>
      <c r="B233" s="14" t="s">
        <v>21</v>
      </c>
      <c r="C233" s="25"/>
      <c r="D233" s="25"/>
      <c r="E233" s="14"/>
      <c r="F233" s="15">
        <f>SUM(C230:N230)</f>
        <v>22248.530899999998</v>
      </c>
      <c r="G233" s="16" t="s">
        <v>17</v>
      </c>
      <c r="H233" s="16"/>
      <c r="I233" s="15">
        <f>F233*1.9835</f>
        <v>44129.961040149996</v>
      </c>
      <c r="J233" s="16" t="s">
        <v>22</v>
      </c>
      <c r="K233" s="14" t="s">
        <v>23</v>
      </c>
      <c r="L233" s="14"/>
      <c r="M233" s="17">
        <v>165</v>
      </c>
      <c r="N233" s="14" t="s">
        <v>20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1950's</vt:lpstr>
      <vt:lpstr>1960's</vt:lpstr>
      <vt:lpstr>1970's</vt:lpstr>
      <vt:lpstr>1980's</vt:lpstr>
      <vt:lpstr>1990's</vt:lpstr>
      <vt:lpstr>2000's</vt:lpstr>
      <vt:lpstr>2010's</vt:lpstr>
      <vt:lpstr>'2010''s'!mmmmmmmmm</vt:lpstr>
      <vt:lpstr>'1990''s'!Print_Area</vt:lpstr>
    </vt:vector>
  </TitlesOfParts>
  <Company>US Bureau of Reclamation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jsprague</cp:lastModifiedBy>
  <cp:lastPrinted>2004-01-28T17:36:36Z</cp:lastPrinted>
  <dcterms:created xsi:type="dcterms:W3CDTF">2003-02-28T20:15:49Z</dcterms:created>
  <dcterms:modified xsi:type="dcterms:W3CDTF">2017-01-11T15:49:41Z</dcterms:modified>
</cp:coreProperties>
</file>