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1075" windowHeight="1234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30" i="1" l="1"/>
  <c r="D30" i="1"/>
  <c r="F30" i="1" s="1"/>
  <c r="H29" i="1"/>
  <c r="D29" i="1"/>
  <c r="F29" i="1" s="1"/>
  <c r="H28" i="1"/>
  <c r="D28" i="1"/>
  <c r="F28" i="1" s="1"/>
  <c r="I28" i="1" s="1"/>
  <c r="K28" i="1" s="1"/>
  <c r="L28" i="1" s="1"/>
  <c r="H27" i="1"/>
  <c r="D27" i="1"/>
  <c r="F27" i="1" s="1"/>
  <c r="L26" i="1"/>
  <c r="H26" i="1"/>
  <c r="D26" i="1"/>
  <c r="F26" i="1" s="1"/>
  <c r="I26" i="1" s="1"/>
  <c r="K26" i="1" s="1"/>
  <c r="H25" i="1"/>
  <c r="D25" i="1"/>
  <c r="F25" i="1" s="1"/>
  <c r="I25" i="1" s="1"/>
  <c r="K25" i="1" s="1"/>
  <c r="L25" i="1" s="1"/>
  <c r="H24" i="1"/>
  <c r="D24" i="1"/>
  <c r="F24" i="1" s="1"/>
  <c r="H23" i="1"/>
  <c r="D23" i="1"/>
  <c r="F23" i="1" s="1"/>
  <c r="I23" i="1" s="1"/>
  <c r="K23" i="1" s="1"/>
  <c r="L23" i="1" s="1"/>
  <c r="H22" i="1"/>
  <c r="D22" i="1"/>
  <c r="F22" i="1" s="1"/>
  <c r="H21" i="1"/>
  <c r="D21" i="1"/>
  <c r="F21" i="1" s="1"/>
  <c r="I21" i="1" s="1"/>
  <c r="K21" i="1" s="1"/>
  <c r="L21" i="1" s="1"/>
  <c r="L20" i="1"/>
  <c r="H20" i="1"/>
  <c r="D20" i="1"/>
  <c r="F20" i="1" s="1"/>
  <c r="I20" i="1" s="1"/>
  <c r="K20" i="1" s="1"/>
  <c r="H19" i="1"/>
  <c r="D19" i="1"/>
  <c r="F19" i="1" s="1"/>
  <c r="I19" i="1" s="1"/>
  <c r="K19" i="1" s="1"/>
  <c r="L19" i="1" s="1"/>
  <c r="L18" i="1"/>
  <c r="H18" i="1"/>
  <c r="F18" i="1"/>
  <c r="I18" i="1" s="1"/>
  <c r="K18" i="1" s="1"/>
  <c r="D18" i="1"/>
  <c r="H17" i="1"/>
  <c r="D17" i="1"/>
  <c r="F17" i="1" s="1"/>
  <c r="I17" i="1" s="1"/>
  <c r="K17" i="1" s="1"/>
  <c r="L17" i="1" s="1"/>
  <c r="H16" i="1"/>
  <c r="D16" i="1"/>
  <c r="F16" i="1" s="1"/>
  <c r="I16" i="1" s="1"/>
  <c r="K16" i="1" s="1"/>
  <c r="L16" i="1" s="1"/>
  <c r="A1" i="1"/>
  <c r="I27" i="1" l="1"/>
  <c r="K27" i="1" s="1"/>
  <c r="L27" i="1" s="1"/>
  <c r="I22" i="1"/>
  <c r="K22" i="1" s="1"/>
  <c r="L22" i="1" s="1"/>
  <c r="I30" i="1"/>
  <c r="K30" i="1" s="1"/>
  <c r="L30" i="1" s="1"/>
  <c r="I29" i="1"/>
  <c r="K29" i="1" s="1"/>
  <c r="L29" i="1" s="1"/>
  <c r="I24" i="1"/>
  <c r="K24" i="1" s="1"/>
  <c r="L24" i="1" s="1"/>
</calcChain>
</file>

<file path=xl/sharedStrings.xml><?xml version="1.0" encoding="utf-8"?>
<sst xmlns="http://schemas.openxmlformats.org/spreadsheetml/2006/main" count="88" uniqueCount="80">
  <si>
    <t>Attachment 7: Calculations of Return Flows from Bureau of Reclamation Canals</t>
  </si>
  <si>
    <t>Col 1</t>
  </si>
  <si>
    <t>Col 2</t>
  </si>
  <si>
    <t>Col 3</t>
  </si>
  <si>
    <t>Col 4</t>
  </si>
  <si>
    <t>Col 5</t>
  </si>
  <si>
    <t>Col 6</t>
  </si>
  <si>
    <t>Col 7</t>
  </si>
  <si>
    <t>Col 8</t>
  </si>
  <si>
    <t>Col 9</t>
  </si>
  <si>
    <t>Col 10</t>
  </si>
  <si>
    <t>Col 11</t>
  </si>
  <si>
    <t>Col 12</t>
  </si>
  <si>
    <t>Canal</t>
  </si>
  <si>
    <t xml:space="preserve">Canal </t>
  </si>
  <si>
    <t xml:space="preserve">Spill to </t>
  </si>
  <si>
    <t>Net</t>
  </si>
  <si>
    <t xml:space="preserve">Field </t>
  </si>
  <si>
    <t>Canal Loss</t>
  </si>
  <si>
    <t xml:space="preserve">Average </t>
  </si>
  <si>
    <t>Field Loss</t>
  </si>
  <si>
    <t>Total Loss</t>
  </si>
  <si>
    <t>Percent Field</t>
  </si>
  <si>
    <t>Total return</t>
  </si>
  <si>
    <t>Return as</t>
  </si>
  <si>
    <t>Diversion</t>
  </si>
  <si>
    <t>Waste-Way</t>
  </si>
  <si>
    <t>Deliveries</t>
  </si>
  <si>
    <t>from District</t>
  </si>
  <si>
    <t>and Canal</t>
  </si>
  <si>
    <t>to Stream</t>
  </si>
  <si>
    <t>Percent of</t>
  </si>
  <si>
    <t>Factor</t>
  </si>
  <si>
    <t>Loss That</t>
  </si>
  <si>
    <t>from Canal</t>
  </si>
  <si>
    <t>Returns to</t>
  </si>
  <si>
    <t>and Field</t>
  </si>
  <si>
    <t>the Stream</t>
  </si>
  <si>
    <t>Loss</t>
  </si>
  <si>
    <t>Name Canal</t>
  </si>
  <si>
    <t>Headgate</t>
  </si>
  <si>
    <t>Sum of</t>
  </si>
  <si>
    <t>Col 2 - Col 3</t>
  </si>
  <si>
    <t xml:space="preserve">Sum of </t>
  </si>
  <si>
    <t>Col 4 - Col 5</t>
  </si>
  <si>
    <t>1 -Weighted</t>
  </si>
  <si>
    <t>Col 5 x</t>
  </si>
  <si>
    <t>Col 6 +</t>
  </si>
  <si>
    <t xml:space="preserve">Estimated </t>
  </si>
  <si>
    <t>Col 9 x</t>
  </si>
  <si>
    <t>Col 11/Col 2</t>
  </si>
  <si>
    <t>measured</t>
  </si>
  <si>
    <t>Deliveries to</t>
  </si>
  <si>
    <t>Average</t>
  </si>
  <si>
    <t>Percent Loss*</t>
  </si>
  <si>
    <t xml:space="preserve">Col 10 + </t>
  </si>
  <si>
    <t>spills to river</t>
  </si>
  <si>
    <t>the field</t>
  </si>
  <si>
    <t>Efficiency of</t>
  </si>
  <si>
    <t>Application</t>
  </si>
  <si>
    <t>System for</t>
  </si>
  <si>
    <t>the District*</t>
  </si>
  <si>
    <t>Example</t>
  </si>
  <si>
    <t>Culbertson</t>
  </si>
  <si>
    <t>Culbertson Extension</t>
  </si>
  <si>
    <t>Meeker - Driftwood</t>
  </si>
  <si>
    <t>Red Willow</t>
  </si>
  <si>
    <t>Bartley</t>
  </si>
  <si>
    <t>Cambridge</t>
  </si>
  <si>
    <t>Naponee</t>
  </si>
  <si>
    <t>Franklin</t>
  </si>
  <si>
    <t>Franklin Pump</t>
  </si>
  <si>
    <t>Almena</t>
  </si>
  <si>
    <t>Superior</t>
  </si>
  <si>
    <t>Nebraska Courtland</t>
  </si>
  <si>
    <t>Courtland Canal Above Lovewell (KS)</t>
  </si>
  <si>
    <t>Courtland Canal Below Lovewell</t>
  </si>
  <si>
    <t>mwd16republican.xlsx Column 2 for all except Ccabove-col 5</t>
  </si>
  <si>
    <t>mwd16republican.xlsx sum of column 6 and 9</t>
  </si>
  <si>
    <t>mwd16republican.xlsx column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</si>
</sst>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61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2"/>
      <name val="Arial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7" fillId="0" borderId="0"/>
  </cellStyleXfs>
  <cellXfs count="35">
    <xf numFmtId="0" fontId="0" fillId="0" borderId="0" xfId="0"/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/>
    <xf numFmtId="0" fontId="2" fillId="0" borderId="0" xfId="0" applyFont="1" applyFill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3" fillId="0" borderId="3" xfId="0" applyFont="1" applyFill="1" applyBorder="1" applyAlignment="1">
      <alignment horizontal="right"/>
    </xf>
    <xf numFmtId="0" fontId="0" fillId="0" borderId="4" xfId="0" applyFill="1" applyBorder="1" applyAlignment="1"/>
    <xf numFmtId="0" fontId="0" fillId="0" borderId="5" xfId="0" applyFill="1" applyBorder="1" applyAlignment="1"/>
    <xf numFmtId="0" fontId="3" fillId="0" borderId="5" xfId="0" applyFont="1" applyFill="1" applyBorder="1" applyAlignment="1"/>
    <xf numFmtId="0" fontId="0" fillId="0" borderId="0" xfId="0" applyFill="1" applyBorder="1" applyAlignment="1"/>
    <xf numFmtId="0" fontId="0" fillId="0" borderId="6" xfId="0" applyFill="1" applyBorder="1" applyAlignment="1"/>
    <xf numFmtId="0" fontId="0" fillId="0" borderId="7" xfId="0" applyFill="1" applyBorder="1" applyAlignment="1"/>
    <xf numFmtId="0" fontId="3" fillId="0" borderId="0" xfId="0" applyFont="1" applyFill="1" applyBorder="1" applyAlignment="1"/>
    <xf numFmtId="0" fontId="0" fillId="0" borderId="8" xfId="0" applyFill="1" applyBorder="1" applyAlignment="1"/>
    <xf numFmtId="0" fontId="3" fillId="0" borderId="6" xfId="0" applyFont="1" applyFill="1" applyBorder="1" applyAlignment="1"/>
    <xf numFmtId="0" fontId="4" fillId="0" borderId="9" xfId="0" applyFont="1" applyFill="1" applyBorder="1" applyAlignment="1">
      <alignment vertical="center"/>
    </xf>
    <xf numFmtId="38" fontId="4" fillId="0" borderId="9" xfId="0" applyNumberFormat="1" applyFont="1" applyFill="1" applyBorder="1" applyAlignment="1">
      <alignment vertical="center"/>
    </xf>
    <xf numFmtId="9" fontId="4" fillId="0" borderId="9" xfId="0" applyNumberFormat="1" applyFont="1" applyFill="1" applyBorder="1" applyAlignment="1">
      <alignment vertical="center"/>
    </xf>
    <xf numFmtId="40" fontId="4" fillId="0" borderId="9" xfId="0" applyNumberFormat="1" applyFont="1" applyFill="1" applyBorder="1" applyAlignment="1">
      <alignment vertical="center"/>
    </xf>
    <xf numFmtId="164" fontId="4" fillId="0" borderId="9" xfId="1" applyNumberFormat="1" applyFont="1" applyFill="1" applyBorder="1" applyAlignment="1">
      <alignment vertical="center"/>
    </xf>
    <xf numFmtId="0" fontId="0" fillId="0" borderId="9" xfId="0" applyFill="1" applyBorder="1" applyAlignment="1">
      <alignment vertical="justify"/>
    </xf>
    <xf numFmtId="38" fontId="5" fillId="0" borderId="9" xfId="2" applyNumberFormat="1" applyFont="1" applyFill="1" applyBorder="1" applyAlignment="1">
      <alignment horizontal="right"/>
    </xf>
    <xf numFmtId="38" fontId="3" fillId="0" borderId="9" xfId="0" applyNumberFormat="1" applyFont="1" applyFill="1" applyBorder="1" applyAlignment="1">
      <alignment horizontal="right"/>
    </xf>
    <xf numFmtId="38" fontId="0" fillId="0" borderId="9" xfId="0" applyNumberFormat="1" applyFill="1" applyBorder="1"/>
    <xf numFmtId="9" fontId="0" fillId="0" borderId="9" xfId="0" applyNumberFormat="1" applyFill="1" applyBorder="1"/>
    <xf numFmtId="164" fontId="0" fillId="0" borderId="9" xfId="0" applyNumberFormat="1" applyFill="1" applyBorder="1"/>
    <xf numFmtId="0" fontId="6" fillId="0" borderId="9" xfId="0" applyFont="1" applyFill="1" applyBorder="1" applyAlignment="1">
      <alignment vertical="justify"/>
    </xf>
    <xf numFmtId="9" fontId="6" fillId="0" borderId="9" xfId="0" applyNumberFormat="1" applyFont="1" applyFill="1" applyBorder="1"/>
    <xf numFmtId="38" fontId="6" fillId="0" borderId="9" xfId="0" applyNumberFormat="1" applyFont="1" applyFill="1" applyBorder="1"/>
    <xf numFmtId="164" fontId="6" fillId="0" borderId="9" xfId="0" applyNumberFormat="1" applyFont="1" applyFill="1" applyBorder="1"/>
    <xf numFmtId="38" fontId="8" fillId="0" borderId="9" xfId="0" applyNumberFormat="1" applyFont="1" applyFill="1" applyBorder="1" applyAlignment="1">
      <alignment horizontal="right"/>
    </xf>
    <xf numFmtId="0" fontId="9" fillId="0" borderId="0" xfId="0" applyFont="1"/>
  </cellXfs>
  <cellStyles count="4">
    <cellStyle name="Normal" xfId="0" builtinId="0"/>
    <cellStyle name="Normal 18 8" xfId="2"/>
    <cellStyle name="Normal 2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WM/Republican/Projects/EarlyAccountingUpdates/2016/12December/20161209_RRCA_EarlyAccounting_Decemb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WS_CWSA"/>
      <sheetName val="INPUT"/>
      <sheetName val="FLOOD"/>
      <sheetName val="NORTH FORK"/>
      <sheetName val="ARIKAREE"/>
      <sheetName val="BUFFALO"/>
      <sheetName val="ROCK"/>
      <sheetName val="SOUTH FORK"/>
      <sheetName val="FRENCHMAN"/>
      <sheetName val="DRIFTWOOD"/>
      <sheetName val="RED WILLOW"/>
      <sheetName val="MEDICINE CREEK"/>
      <sheetName val="BEAVER"/>
      <sheetName val="SAPPA"/>
      <sheetName val="PRAIRIE DOG"/>
      <sheetName val="MAINSTEM"/>
      <sheetName val="T1"/>
      <sheetName val="T2"/>
      <sheetName val="T3 A,B,C"/>
      <sheetName val="T4 A,B"/>
      <sheetName val="T5A"/>
      <sheetName val="T5 B,E"/>
      <sheetName val="T5 C,D"/>
      <sheetName val="Attachment1"/>
      <sheetName val="Attachment6"/>
      <sheetName val="Attachment7"/>
      <sheetName val="GM_output"/>
      <sheetName val="CourtlandAvLove"/>
      <sheetName val="Fed_Reservoir"/>
    </sheetNames>
    <sheetDataSet>
      <sheetData sheetId="0"/>
      <sheetData sheetId="1">
        <row r="2">
          <cell r="A2">
            <v>2016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workbookViewId="0">
      <selection activeCell="B32" sqref="B32:E32"/>
    </sheetView>
  </sheetViews>
  <sheetFormatPr defaultRowHeight="15" x14ac:dyDescent="0.25"/>
  <cols>
    <col min="1" max="1" width="25.85546875" customWidth="1"/>
  </cols>
  <sheetData>
    <row r="1" spans="1:12" x14ac:dyDescent="0.25">
      <c r="A1" s="1">
        <f>[1]INPUT!$A$2</f>
        <v>2016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4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spans="1:12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6" t="s">
        <v>10</v>
      </c>
      <c r="K4" s="7" t="s">
        <v>11</v>
      </c>
      <c r="L4" s="8" t="s">
        <v>12</v>
      </c>
    </row>
    <row r="5" spans="1:12" x14ac:dyDescent="0.25">
      <c r="A5" s="9" t="s">
        <v>13</v>
      </c>
      <c r="B5" s="10" t="s">
        <v>14</v>
      </c>
      <c r="C5" s="10" t="s">
        <v>15</v>
      </c>
      <c r="D5" s="11" t="s">
        <v>16</v>
      </c>
      <c r="E5" s="10" t="s">
        <v>17</v>
      </c>
      <c r="F5" s="10" t="s">
        <v>18</v>
      </c>
      <c r="G5" s="10" t="s">
        <v>19</v>
      </c>
      <c r="H5" s="10" t="s">
        <v>20</v>
      </c>
      <c r="I5" s="10" t="s">
        <v>21</v>
      </c>
      <c r="J5" s="12" t="s">
        <v>22</v>
      </c>
      <c r="K5" s="10" t="s">
        <v>23</v>
      </c>
      <c r="L5" s="13" t="s">
        <v>24</v>
      </c>
    </row>
    <row r="6" spans="1:12" x14ac:dyDescent="0.25">
      <c r="A6" s="14"/>
      <c r="B6" s="12" t="s">
        <v>25</v>
      </c>
      <c r="C6" s="12" t="s">
        <v>26</v>
      </c>
      <c r="D6" s="15" t="s">
        <v>25</v>
      </c>
      <c r="E6" s="12" t="s">
        <v>27</v>
      </c>
      <c r="F6" s="12"/>
      <c r="G6" s="12" t="s">
        <v>20</v>
      </c>
      <c r="H6" s="12"/>
      <c r="I6" s="12" t="s">
        <v>28</v>
      </c>
      <c r="J6" s="12" t="s">
        <v>29</v>
      </c>
      <c r="K6" s="12" t="s">
        <v>30</v>
      </c>
      <c r="L6" s="16" t="s">
        <v>31</v>
      </c>
    </row>
    <row r="7" spans="1:12" x14ac:dyDescent="0.25">
      <c r="A7" s="14"/>
      <c r="B7" s="12"/>
      <c r="C7" s="12"/>
      <c r="D7" s="12"/>
      <c r="E7" s="12"/>
      <c r="F7" s="12"/>
      <c r="G7" s="12" t="s">
        <v>32</v>
      </c>
      <c r="H7" s="12"/>
      <c r="I7" s="12"/>
      <c r="J7" s="12" t="s">
        <v>33</v>
      </c>
      <c r="K7" s="12" t="s">
        <v>34</v>
      </c>
      <c r="L7" s="16" t="s">
        <v>13</v>
      </c>
    </row>
    <row r="8" spans="1:12" x14ac:dyDescent="0.25">
      <c r="A8" s="14"/>
      <c r="B8" s="12"/>
      <c r="C8" s="12"/>
      <c r="D8" s="12"/>
      <c r="E8" s="12"/>
      <c r="F8" s="12"/>
      <c r="G8" s="12"/>
      <c r="H8" s="12"/>
      <c r="I8" s="12"/>
      <c r="J8" s="12" t="s">
        <v>35</v>
      </c>
      <c r="K8" s="12" t="s">
        <v>36</v>
      </c>
      <c r="L8" s="16" t="s">
        <v>25</v>
      </c>
    </row>
    <row r="9" spans="1:12" x14ac:dyDescent="0.25">
      <c r="A9" s="14"/>
      <c r="B9" s="12"/>
      <c r="C9" s="12"/>
      <c r="D9" s="12"/>
      <c r="E9" s="12"/>
      <c r="F9" s="12"/>
      <c r="G9" s="12"/>
      <c r="H9" s="12"/>
      <c r="I9" s="12"/>
      <c r="J9" s="12" t="s">
        <v>37</v>
      </c>
      <c r="K9" s="12" t="s">
        <v>38</v>
      </c>
      <c r="L9" s="16"/>
    </row>
    <row r="10" spans="1:12" x14ac:dyDescent="0.25">
      <c r="A10" s="9" t="s">
        <v>39</v>
      </c>
      <c r="B10" s="10" t="s">
        <v>40</v>
      </c>
      <c r="C10" s="10" t="s">
        <v>41</v>
      </c>
      <c r="D10" s="11" t="s">
        <v>42</v>
      </c>
      <c r="E10" s="10" t="s">
        <v>43</v>
      </c>
      <c r="F10" s="11" t="s">
        <v>44</v>
      </c>
      <c r="G10" s="10" t="s">
        <v>45</v>
      </c>
      <c r="H10" s="11" t="s">
        <v>46</v>
      </c>
      <c r="I10" s="11" t="s">
        <v>47</v>
      </c>
      <c r="J10" s="10" t="s">
        <v>48</v>
      </c>
      <c r="K10" s="11" t="s">
        <v>49</v>
      </c>
      <c r="L10" s="17" t="s">
        <v>50</v>
      </c>
    </row>
    <row r="11" spans="1:12" x14ac:dyDescent="0.25">
      <c r="A11" s="14"/>
      <c r="B11" s="12" t="s">
        <v>25</v>
      </c>
      <c r="C11" s="12" t="s">
        <v>51</v>
      </c>
      <c r="D11" s="12"/>
      <c r="E11" s="12" t="s">
        <v>52</v>
      </c>
      <c r="F11" s="12"/>
      <c r="G11" s="12" t="s">
        <v>53</v>
      </c>
      <c r="H11" s="15" t="s">
        <v>7</v>
      </c>
      <c r="I11" s="15" t="s">
        <v>8</v>
      </c>
      <c r="J11" s="12" t="s">
        <v>54</v>
      </c>
      <c r="K11" s="15" t="s">
        <v>55</v>
      </c>
      <c r="L11" s="16"/>
    </row>
    <row r="12" spans="1:12" x14ac:dyDescent="0.25">
      <c r="A12" s="14"/>
      <c r="B12" s="12"/>
      <c r="C12" s="12" t="s">
        <v>56</v>
      </c>
      <c r="D12" s="12"/>
      <c r="E12" s="12" t="s">
        <v>57</v>
      </c>
      <c r="F12" s="12"/>
      <c r="G12" s="12" t="s">
        <v>58</v>
      </c>
      <c r="H12" s="12"/>
      <c r="I12" s="12"/>
      <c r="J12" s="12"/>
      <c r="K12" s="15" t="s">
        <v>3</v>
      </c>
      <c r="L12" s="16"/>
    </row>
    <row r="13" spans="1:12" x14ac:dyDescent="0.25">
      <c r="A13" s="14"/>
      <c r="B13" s="12"/>
      <c r="C13" s="12"/>
      <c r="D13" s="12"/>
      <c r="E13" s="12"/>
      <c r="F13" s="12"/>
      <c r="G13" s="12" t="s">
        <v>59</v>
      </c>
      <c r="H13" s="12"/>
      <c r="I13" s="12"/>
      <c r="J13" s="12"/>
      <c r="K13" s="12"/>
      <c r="L13" s="16"/>
    </row>
    <row r="14" spans="1:12" x14ac:dyDescent="0.25">
      <c r="A14" s="14"/>
      <c r="B14" s="12"/>
      <c r="C14" s="12"/>
      <c r="D14" s="12"/>
      <c r="E14" s="12"/>
      <c r="F14" s="12"/>
      <c r="G14" s="12" t="s">
        <v>60</v>
      </c>
      <c r="H14" s="12"/>
      <c r="I14" s="12"/>
      <c r="J14" s="12"/>
      <c r="K14" s="12"/>
      <c r="L14" s="16"/>
    </row>
    <row r="15" spans="1:12" x14ac:dyDescent="0.25">
      <c r="A15" s="14"/>
      <c r="B15" s="12"/>
      <c r="C15" s="12"/>
      <c r="D15" s="12"/>
      <c r="E15" s="12"/>
      <c r="F15" s="12"/>
      <c r="G15" s="12" t="s">
        <v>61</v>
      </c>
      <c r="H15" s="12"/>
      <c r="I15" s="12"/>
      <c r="J15" s="12"/>
      <c r="K15" s="12"/>
      <c r="L15" s="16"/>
    </row>
    <row r="16" spans="1:12" x14ac:dyDescent="0.25">
      <c r="A16" s="18" t="s">
        <v>62</v>
      </c>
      <c r="B16" s="19">
        <v>100</v>
      </c>
      <c r="C16" s="19">
        <v>5</v>
      </c>
      <c r="D16" s="19">
        <f>B16-C16</f>
        <v>95</v>
      </c>
      <c r="E16" s="19">
        <v>60</v>
      </c>
      <c r="F16" s="19">
        <f>D16-E16</f>
        <v>35</v>
      </c>
      <c r="G16" s="20">
        <v>0.3</v>
      </c>
      <c r="H16" s="19">
        <f t="shared" ref="H16:H30" si="0">E16*G16</f>
        <v>18</v>
      </c>
      <c r="I16" s="19">
        <f t="shared" ref="I16:I30" si="1">F16+H16</f>
        <v>53</v>
      </c>
      <c r="J16" s="20">
        <v>0.82</v>
      </c>
      <c r="K16" s="21">
        <f>I16*J16 + C16</f>
        <v>48.46</v>
      </c>
      <c r="L16" s="22">
        <f>K16/B16</f>
        <v>0.48460000000000003</v>
      </c>
    </row>
    <row r="17" spans="1:12" x14ac:dyDescent="0.25">
      <c r="A17" s="23" t="s">
        <v>63</v>
      </c>
      <c r="B17" s="24">
        <v>7360</v>
      </c>
      <c r="C17" s="24">
        <v>150</v>
      </c>
      <c r="D17" s="25">
        <f t="shared" ref="D17:D30" si="2">B17-C17</f>
        <v>7210</v>
      </c>
      <c r="E17" s="24">
        <v>440</v>
      </c>
      <c r="F17" s="33">
        <f>D17-E17</f>
        <v>6770</v>
      </c>
      <c r="G17" s="27">
        <v>0.3</v>
      </c>
      <c r="H17" s="26">
        <f t="shared" si="0"/>
        <v>132</v>
      </c>
      <c r="I17" s="26">
        <f t="shared" si="1"/>
        <v>6902</v>
      </c>
      <c r="J17" s="27">
        <v>0.82</v>
      </c>
      <c r="K17" s="26">
        <f>I17*J17 + C17</f>
        <v>5809.6399999999994</v>
      </c>
      <c r="L17" s="27">
        <f t="shared" ref="L17:L30" si="3">IF(B17&gt;0, K17/B17, 1)</f>
        <v>0.78935326086956514</v>
      </c>
    </row>
    <row r="18" spans="1:12" x14ac:dyDescent="0.25">
      <c r="A18" s="23" t="s">
        <v>64</v>
      </c>
      <c r="B18" s="24">
        <v>0</v>
      </c>
      <c r="C18" s="24">
        <v>0</v>
      </c>
      <c r="D18" s="25">
        <f t="shared" si="2"/>
        <v>0</v>
      </c>
      <c r="E18" s="24">
        <v>0</v>
      </c>
      <c r="F18" s="33">
        <f t="shared" ref="F18:F30" si="4">D18-E18</f>
        <v>0</v>
      </c>
      <c r="G18" s="27">
        <v>0.3</v>
      </c>
      <c r="H18" s="26">
        <f t="shared" si="0"/>
        <v>0</v>
      </c>
      <c r="I18" s="26">
        <f t="shared" si="1"/>
        <v>0</v>
      </c>
      <c r="J18" s="27">
        <v>0.82</v>
      </c>
      <c r="K18" s="26">
        <f t="shared" ref="K18:K30" si="5">I18*J18 + C18</f>
        <v>0</v>
      </c>
      <c r="L18" s="27">
        <f t="shared" si="3"/>
        <v>1</v>
      </c>
    </row>
    <row r="19" spans="1:12" x14ac:dyDescent="0.25">
      <c r="A19" s="23" t="s">
        <v>65</v>
      </c>
      <c r="B19" s="24">
        <v>17458</v>
      </c>
      <c r="C19" s="24">
        <v>2039</v>
      </c>
      <c r="D19" s="25">
        <f t="shared" si="2"/>
        <v>15419</v>
      </c>
      <c r="E19" s="24">
        <v>5272</v>
      </c>
      <c r="F19" s="33">
        <f t="shared" si="4"/>
        <v>10147</v>
      </c>
      <c r="G19" s="27">
        <v>0.3</v>
      </c>
      <c r="H19" s="26">
        <f t="shared" si="0"/>
        <v>1581.6</v>
      </c>
      <c r="I19" s="26">
        <f t="shared" si="1"/>
        <v>11728.6</v>
      </c>
      <c r="J19" s="27">
        <v>0.82</v>
      </c>
      <c r="K19" s="26">
        <f t="shared" si="5"/>
        <v>11656.451999999999</v>
      </c>
      <c r="L19" s="28">
        <f t="shared" si="3"/>
        <v>0.66768541642799861</v>
      </c>
    </row>
    <row r="20" spans="1:12" x14ac:dyDescent="0.25">
      <c r="A20" s="23" t="s">
        <v>66</v>
      </c>
      <c r="B20" s="24">
        <v>0</v>
      </c>
      <c r="C20" s="24">
        <v>0</v>
      </c>
      <c r="D20" s="25">
        <f t="shared" si="2"/>
        <v>0</v>
      </c>
      <c r="E20" s="24">
        <v>0</v>
      </c>
      <c r="F20" s="33">
        <f t="shared" si="4"/>
        <v>0</v>
      </c>
      <c r="G20" s="27">
        <v>0.3</v>
      </c>
      <c r="H20" s="26">
        <f t="shared" si="0"/>
        <v>0</v>
      </c>
      <c r="I20" s="26">
        <f t="shared" si="1"/>
        <v>0</v>
      </c>
      <c r="J20" s="27">
        <v>0.82</v>
      </c>
      <c r="K20" s="26">
        <f t="shared" si="5"/>
        <v>0</v>
      </c>
      <c r="L20" s="28">
        <f t="shared" si="3"/>
        <v>1</v>
      </c>
    </row>
    <row r="21" spans="1:12" x14ac:dyDescent="0.25">
      <c r="A21" s="23" t="s">
        <v>67</v>
      </c>
      <c r="B21" s="24">
        <v>8600</v>
      </c>
      <c r="C21" s="24">
        <v>2043</v>
      </c>
      <c r="D21" s="25">
        <f t="shared" si="2"/>
        <v>6557</v>
      </c>
      <c r="E21" s="24">
        <v>2067</v>
      </c>
      <c r="F21" s="33">
        <f t="shared" si="4"/>
        <v>4490</v>
      </c>
      <c r="G21" s="27">
        <v>0.3</v>
      </c>
      <c r="H21" s="26">
        <f t="shared" si="0"/>
        <v>620.1</v>
      </c>
      <c r="I21" s="26">
        <f t="shared" si="1"/>
        <v>5110.1000000000004</v>
      </c>
      <c r="J21" s="27">
        <v>0.82</v>
      </c>
      <c r="K21" s="26">
        <f t="shared" si="5"/>
        <v>6233.2820000000002</v>
      </c>
      <c r="L21" s="28">
        <f t="shared" si="3"/>
        <v>0.72480023255813952</v>
      </c>
    </row>
    <row r="22" spans="1:12" x14ac:dyDescent="0.25">
      <c r="A22" s="23" t="s">
        <v>68</v>
      </c>
      <c r="B22" s="24">
        <v>30337</v>
      </c>
      <c r="C22" s="24">
        <v>3884</v>
      </c>
      <c r="D22" s="25">
        <f t="shared" si="2"/>
        <v>26453</v>
      </c>
      <c r="E22" s="24">
        <v>10807</v>
      </c>
      <c r="F22" s="33">
        <f t="shared" si="4"/>
        <v>15646</v>
      </c>
      <c r="G22" s="27">
        <v>0.3</v>
      </c>
      <c r="H22" s="26">
        <f t="shared" si="0"/>
        <v>3242.1</v>
      </c>
      <c r="I22" s="26">
        <f t="shared" si="1"/>
        <v>18888.099999999999</v>
      </c>
      <c r="J22" s="27">
        <v>0.82</v>
      </c>
      <c r="K22" s="26">
        <f t="shared" si="5"/>
        <v>19372.241999999998</v>
      </c>
      <c r="L22" s="28">
        <f t="shared" si="3"/>
        <v>0.63856815110261389</v>
      </c>
    </row>
    <row r="23" spans="1:12" x14ac:dyDescent="0.25">
      <c r="A23" s="23" t="s">
        <v>69</v>
      </c>
      <c r="B23" s="24">
        <v>1075</v>
      </c>
      <c r="C23" s="24">
        <v>84</v>
      </c>
      <c r="D23" s="25">
        <f t="shared" si="2"/>
        <v>991</v>
      </c>
      <c r="E23" s="24">
        <v>420</v>
      </c>
      <c r="F23" s="33">
        <f t="shared" si="4"/>
        <v>571</v>
      </c>
      <c r="G23" s="27">
        <v>0.35</v>
      </c>
      <c r="H23" s="26">
        <f t="shared" si="0"/>
        <v>147</v>
      </c>
      <c r="I23" s="26">
        <f t="shared" si="1"/>
        <v>718</v>
      </c>
      <c r="J23" s="27">
        <v>0.82</v>
      </c>
      <c r="K23" s="26">
        <f t="shared" si="5"/>
        <v>672.76</v>
      </c>
      <c r="L23" s="28">
        <f t="shared" si="3"/>
        <v>0.62582325581395348</v>
      </c>
    </row>
    <row r="24" spans="1:12" x14ac:dyDescent="0.25">
      <c r="A24" s="23" t="s">
        <v>70</v>
      </c>
      <c r="B24" s="24">
        <v>18229</v>
      </c>
      <c r="C24" s="24">
        <v>1278</v>
      </c>
      <c r="D24" s="25">
        <f t="shared" si="2"/>
        <v>16951</v>
      </c>
      <c r="E24" s="24">
        <v>7138</v>
      </c>
      <c r="F24" s="33">
        <f t="shared" si="4"/>
        <v>9813</v>
      </c>
      <c r="G24" s="27">
        <v>0.35</v>
      </c>
      <c r="H24" s="26">
        <f t="shared" si="0"/>
        <v>2498.2999999999997</v>
      </c>
      <c r="I24" s="26">
        <f t="shared" si="1"/>
        <v>12311.3</v>
      </c>
      <c r="J24" s="27">
        <v>0.82</v>
      </c>
      <c r="K24" s="26">
        <f t="shared" si="5"/>
        <v>11373.266</v>
      </c>
      <c r="L24" s="28">
        <f t="shared" si="3"/>
        <v>0.62391058203960725</v>
      </c>
    </row>
    <row r="25" spans="1:12" x14ac:dyDescent="0.25">
      <c r="A25" s="23" t="s">
        <v>71</v>
      </c>
      <c r="B25" s="24">
        <v>1331</v>
      </c>
      <c r="C25" s="24">
        <v>47</v>
      </c>
      <c r="D25" s="25">
        <f t="shared" si="2"/>
        <v>1284</v>
      </c>
      <c r="E25" s="24">
        <v>764</v>
      </c>
      <c r="F25" s="33">
        <f t="shared" si="4"/>
        <v>520</v>
      </c>
      <c r="G25" s="27">
        <v>0.35</v>
      </c>
      <c r="H25" s="26">
        <f t="shared" si="0"/>
        <v>267.39999999999998</v>
      </c>
      <c r="I25" s="26">
        <f t="shared" si="1"/>
        <v>787.4</v>
      </c>
      <c r="J25" s="27">
        <v>0.82</v>
      </c>
      <c r="K25" s="26">
        <f t="shared" si="5"/>
        <v>692.66799999999989</v>
      </c>
      <c r="L25" s="28">
        <f t="shared" si="3"/>
        <v>0.52041172051089402</v>
      </c>
    </row>
    <row r="26" spans="1:12" x14ac:dyDescent="0.25">
      <c r="A26" s="29" t="s">
        <v>72</v>
      </c>
      <c r="B26" s="24">
        <v>0</v>
      </c>
      <c r="C26" s="24">
        <v>0</v>
      </c>
      <c r="D26" s="25">
        <f t="shared" si="2"/>
        <v>0</v>
      </c>
      <c r="E26" s="24">
        <v>0</v>
      </c>
      <c r="F26" s="33">
        <f t="shared" si="4"/>
        <v>0</v>
      </c>
      <c r="G26" s="30">
        <v>0.3</v>
      </c>
      <c r="H26" s="31">
        <f t="shared" si="0"/>
        <v>0</v>
      </c>
      <c r="I26" s="31">
        <f t="shared" si="1"/>
        <v>0</v>
      </c>
      <c r="J26" s="30">
        <v>0.82</v>
      </c>
      <c r="K26" s="26">
        <f t="shared" si="5"/>
        <v>0</v>
      </c>
      <c r="L26" s="32">
        <f t="shared" si="3"/>
        <v>1</v>
      </c>
    </row>
    <row r="27" spans="1:12" x14ac:dyDescent="0.25">
      <c r="A27" s="23" t="s">
        <v>73</v>
      </c>
      <c r="B27" s="24">
        <v>6308</v>
      </c>
      <c r="C27" s="24">
        <v>687</v>
      </c>
      <c r="D27" s="25">
        <f t="shared" si="2"/>
        <v>5621</v>
      </c>
      <c r="E27" s="24">
        <v>1834</v>
      </c>
      <c r="F27" s="33">
        <f t="shared" si="4"/>
        <v>3787</v>
      </c>
      <c r="G27" s="27">
        <v>0.31</v>
      </c>
      <c r="H27" s="26">
        <f t="shared" si="0"/>
        <v>568.54</v>
      </c>
      <c r="I27" s="26">
        <f t="shared" si="1"/>
        <v>4355.54</v>
      </c>
      <c r="J27" s="27">
        <v>0.82</v>
      </c>
      <c r="K27" s="26">
        <f t="shared" si="5"/>
        <v>4258.5427999999993</v>
      </c>
      <c r="L27" s="28">
        <f t="shared" si="3"/>
        <v>0.67510190234622691</v>
      </c>
    </row>
    <row r="28" spans="1:12" x14ac:dyDescent="0.25">
      <c r="A28" s="23" t="s">
        <v>74</v>
      </c>
      <c r="B28" s="24">
        <v>557</v>
      </c>
      <c r="C28" s="24">
        <v>0</v>
      </c>
      <c r="D28" s="25">
        <f t="shared" si="2"/>
        <v>557</v>
      </c>
      <c r="E28" s="24">
        <v>500</v>
      </c>
      <c r="F28" s="33">
        <f t="shared" si="4"/>
        <v>57</v>
      </c>
      <c r="G28" s="27">
        <v>0.23</v>
      </c>
      <c r="H28" s="26">
        <f>E28*G28</f>
        <v>115</v>
      </c>
      <c r="I28" s="26">
        <f>F28+H28</f>
        <v>172</v>
      </c>
      <c r="J28" s="27">
        <v>0.82</v>
      </c>
      <c r="K28" s="26">
        <f t="shared" si="5"/>
        <v>141.04</v>
      </c>
      <c r="L28" s="28">
        <f t="shared" si="3"/>
        <v>0.25321364452423695</v>
      </c>
    </row>
    <row r="29" spans="1:12" ht="30" x14ac:dyDescent="0.25">
      <c r="A29" s="23" t="s">
        <v>75</v>
      </c>
      <c r="B29" s="24">
        <v>19762</v>
      </c>
      <c r="C29" s="24">
        <v>1607</v>
      </c>
      <c r="D29" s="25">
        <f t="shared" si="2"/>
        <v>18155</v>
      </c>
      <c r="E29" s="24">
        <v>7626</v>
      </c>
      <c r="F29" s="33">
        <f t="shared" si="4"/>
        <v>10529</v>
      </c>
      <c r="G29" s="27">
        <v>0.23</v>
      </c>
      <c r="H29" s="26">
        <f t="shared" si="0"/>
        <v>1753.98</v>
      </c>
      <c r="I29" s="26">
        <f t="shared" si="1"/>
        <v>12282.98</v>
      </c>
      <c r="J29" s="27">
        <v>0.82</v>
      </c>
      <c r="K29" s="26">
        <f t="shared" si="5"/>
        <v>11679.043599999999</v>
      </c>
      <c r="L29" s="28">
        <f t="shared" si="3"/>
        <v>0.59098490031373341</v>
      </c>
    </row>
    <row r="30" spans="1:12" ht="30" x14ac:dyDescent="0.25">
      <c r="A30" s="23" t="s">
        <v>76</v>
      </c>
      <c r="B30" s="24">
        <v>28871</v>
      </c>
      <c r="C30" s="24">
        <v>2741</v>
      </c>
      <c r="D30" s="25">
        <f t="shared" si="2"/>
        <v>26130</v>
      </c>
      <c r="E30" s="24">
        <v>15826</v>
      </c>
      <c r="F30" s="33">
        <f t="shared" si="4"/>
        <v>10304</v>
      </c>
      <c r="G30" s="27">
        <v>0.23</v>
      </c>
      <c r="H30" s="26">
        <f t="shared" si="0"/>
        <v>3639.98</v>
      </c>
      <c r="I30" s="26">
        <f t="shared" si="1"/>
        <v>13943.98</v>
      </c>
      <c r="J30" s="27">
        <v>0.82</v>
      </c>
      <c r="K30" s="26">
        <f t="shared" si="5"/>
        <v>14175.063599999999</v>
      </c>
      <c r="L30" s="28">
        <f t="shared" si="3"/>
        <v>0.49097930795608047</v>
      </c>
    </row>
    <row r="32" spans="1:12" x14ac:dyDescent="0.25">
      <c r="B32" s="34" t="s">
        <v>77</v>
      </c>
      <c r="C32" s="34" t="s">
        <v>78</v>
      </c>
      <c r="D32" s="34" t="s">
        <v>79</v>
      </c>
      <c r="E32" s="3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NE Department of Natural Resources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Burgert, Kari</dc:creator>
  <cp:lastModifiedBy>Burgert, Kari</cp:lastModifiedBy>
  <dcterms:created xsi:type="dcterms:W3CDTF">2017-02-14T21:37:40Z</dcterms:created>
  <dcterms:modified xsi:type="dcterms:W3CDTF">2017-04-05T15:16:01Z</dcterms:modified>
</cp:coreProperties>
</file>