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020" yWindow="0" windowWidth="18345" windowHeight="1462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8" i="1" l="1"/>
  <c r="I18" i="1"/>
  <c r="E18" i="1"/>
  <c r="G18" i="1" s="1"/>
  <c r="J18" i="1" s="1"/>
  <c r="L18" i="1" s="1"/>
  <c r="M19" i="1" l="1"/>
  <c r="M20" i="1"/>
  <c r="M21" i="1"/>
  <c r="M23" i="1"/>
  <c r="M24" i="1"/>
  <c r="M26" i="1"/>
  <c r="M27" i="1"/>
  <c r="M28" i="1"/>
  <c r="M29" i="1"/>
  <c r="L19" i="1"/>
  <c r="L20" i="1"/>
  <c r="L21" i="1"/>
  <c r="L23" i="1"/>
  <c r="L24" i="1"/>
  <c r="L26" i="1"/>
  <c r="L27" i="1"/>
  <c r="L28" i="1"/>
  <c r="L29" i="1"/>
  <c r="J19" i="1"/>
  <c r="J20" i="1"/>
  <c r="J21" i="1"/>
  <c r="J23" i="1"/>
  <c r="J24" i="1"/>
  <c r="J26" i="1"/>
  <c r="J27" i="1"/>
  <c r="J28" i="1"/>
  <c r="J29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G19" i="1"/>
  <c r="G20" i="1"/>
  <c r="G21" i="1"/>
  <c r="G22" i="1"/>
  <c r="J22" i="1" s="1"/>
  <c r="L22" i="1" s="1"/>
  <c r="M22" i="1" s="1"/>
  <c r="G23" i="1"/>
  <c r="G24" i="1"/>
  <c r="G26" i="1"/>
  <c r="G27" i="1"/>
  <c r="G28" i="1"/>
  <c r="G29" i="1"/>
  <c r="E19" i="1"/>
  <c r="E20" i="1"/>
  <c r="E21" i="1"/>
  <c r="E22" i="1"/>
  <c r="E23" i="1"/>
  <c r="E24" i="1"/>
  <c r="E25" i="1"/>
  <c r="G25" i="1" s="1"/>
  <c r="J25" i="1" s="1"/>
  <c r="L25" i="1" s="1"/>
  <c r="M25" i="1" s="1"/>
  <c r="E26" i="1"/>
  <c r="E27" i="1"/>
  <c r="E28" i="1"/>
  <c r="E29" i="1"/>
  <c r="E30" i="1"/>
  <c r="G30" i="1" s="1"/>
  <c r="E31" i="1"/>
  <c r="G31" i="1" s="1"/>
  <c r="J31" i="1" s="1"/>
  <c r="L31" i="1" s="1"/>
  <c r="M31" i="1" s="1"/>
  <c r="M18" i="1"/>
  <c r="J30" i="1" l="1"/>
  <c r="L30" i="1" s="1"/>
  <c r="M30" i="1" s="1"/>
</calcChain>
</file>

<file path=xl/sharedStrings.xml><?xml version="1.0" encoding="utf-8"?>
<sst xmlns="http://schemas.openxmlformats.org/spreadsheetml/2006/main" count="85" uniqueCount="77">
  <si>
    <t>Attachment 7: Calculations of Return Flows from Bureau of Reclamation Canals</t>
  </si>
  <si>
    <t>Col 1</t>
  </si>
  <si>
    <t>Col 2</t>
  </si>
  <si>
    <t>Col 3</t>
  </si>
  <si>
    <t>Col 4</t>
  </si>
  <si>
    <t>Col 5</t>
  </si>
  <si>
    <t>Col 6</t>
  </si>
  <si>
    <t>Col 7</t>
  </si>
  <si>
    <t>Col 8</t>
  </si>
  <si>
    <t>Col 9</t>
  </si>
  <si>
    <t>Col 10</t>
  </si>
  <si>
    <t>Col 11</t>
  </si>
  <si>
    <t>Col 12</t>
  </si>
  <si>
    <t>Canal</t>
  </si>
  <si>
    <t xml:space="preserve">Canal </t>
  </si>
  <si>
    <t xml:space="preserve">Spill to </t>
  </si>
  <si>
    <t>Net</t>
  </si>
  <si>
    <t xml:space="preserve">Field </t>
  </si>
  <si>
    <t>Canal Loss</t>
  </si>
  <si>
    <t xml:space="preserve">Average </t>
  </si>
  <si>
    <t>Field Loss</t>
  </si>
  <si>
    <t>Total Loss</t>
  </si>
  <si>
    <t>Percent Field</t>
  </si>
  <si>
    <t>Total return</t>
  </si>
  <si>
    <t>Return as</t>
  </si>
  <si>
    <t>Diversion</t>
  </si>
  <si>
    <t>Waste-Way</t>
  </si>
  <si>
    <t>Deliveries</t>
  </si>
  <si>
    <t>from District</t>
  </si>
  <si>
    <t>and Canal</t>
  </si>
  <si>
    <t>to Stream</t>
  </si>
  <si>
    <t>Percent of</t>
  </si>
  <si>
    <t>Factor</t>
  </si>
  <si>
    <t>Loss That</t>
  </si>
  <si>
    <t>from Canal</t>
  </si>
  <si>
    <t>Returns to</t>
  </si>
  <si>
    <t>and Field</t>
  </si>
  <si>
    <t>the Stream</t>
  </si>
  <si>
    <t>Loss</t>
  </si>
  <si>
    <t>Name Canal</t>
  </si>
  <si>
    <t>Headgate</t>
  </si>
  <si>
    <t>Sum of</t>
  </si>
  <si>
    <t>Col 2 - Col 3</t>
  </si>
  <si>
    <t xml:space="preserve">Sum of </t>
  </si>
  <si>
    <t>Col 4 - Col 5</t>
  </si>
  <si>
    <t>1 -Weighted</t>
  </si>
  <si>
    <t>Col 5 x</t>
  </si>
  <si>
    <t>Col 6 +</t>
  </si>
  <si>
    <t xml:space="preserve">Estimated </t>
  </si>
  <si>
    <t>Col 9 x</t>
  </si>
  <si>
    <t>Col 11/Col 2</t>
  </si>
  <si>
    <t>measured</t>
  </si>
  <si>
    <t>Deliveries to</t>
  </si>
  <si>
    <t>Average</t>
  </si>
  <si>
    <t>Percent Loss*</t>
  </si>
  <si>
    <t xml:space="preserve">Col 10 + </t>
  </si>
  <si>
    <t>spills to river</t>
  </si>
  <si>
    <t>the field</t>
  </si>
  <si>
    <t>Efficiency of</t>
  </si>
  <si>
    <t>Application</t>
  </si>
  <si>
    <t>System for</t>
  </si>
  <si>
    <t>the District*</t>
  </si>
  <si>
    <t>Example</t>
  </si>
  <si>
    <t>Culbertson</t>
  </si>
  <si>
    <t>Culbertson Extension</t>
  </si>
  <si>
    <t>Meeker - Driftwood</t>
  </si>
  <si>
    <t>Red Willow</t>
  </si>
  <si>
    <t>Bartley</t>
  </si>
  <si>
    <t>Cambridge</t>
  </si>
  <si>
    <t>Naponee</t>
  </si>
  <si>
    <t>Franklin</t>
  </si>
  <si>
    <t>Franklin Pump</t>
  </si>
  <si>
    <t>Almena</t>
  </si>
  <si>
    <t>Superior</t>
  </si>
  <si>
    <t>Nebraska Courtland</t>
  </si>
  <si>
    <t>Courtland Canal Above Lovewell (KS)</t>
  </si>
  <si>
    <t>Courtland Canal Below Lovewell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</si>
</sst>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%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0"/>
      <color indexed="61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 MT"/>
    </font>
  </fonts>
  <fills count="2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58">
    <xf numFmtId="0" fontId="0" fillId="0" borderId="0"/>
    <xf numFmtId="0" fontId="2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4" borderId="0" applyNumberFormat="0" applyBorder="0" applyAlignment="0" applyProtection="0"/>
    <xf numFmtId="0" fontId="11" fillId="21" borderId="2" applyNumberFormat="0" applyAlignment="0" applyProtection="0"/>
    <xf numFmtId="0" fontId="12" fillId="22" borderId="3" applyNumberFormat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8" borderId="2" applyNumberFormat="0" applyAlignment="0" applyProtection="0"/>
    <xf numFmtId="0" fontId="19" fillId="0" borderId="7" applyNumberFormat="0" applyFill="0" applyAlignment="0" applyProtection="0"/>
    <xf numFmtId="0" fontId="20" fillId="23" borderId="0" applyNumberFormat="0" applyBorder="0" applyAlignment="0" applyProtection="0"/>
    <xf numFmtId="0" fontId="8" fillId="24" borderId="8" applyNumberFormat="0" applyFont="0" applyAlignment="0" applyProtection="0"/>
    <xf numFmtId="0" fontId="21" fillId="21" borderId="9" applyNumberFormat="0" applyAlignment="0" applyProtection="0"/>
    <xf numFmtId="9" fontId="3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3" fillId="0" borderId="0"/>
    <xf numFmtId="0" fontId="3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4" borderId="0" applyNumberFormat="0" applyBorder="0" applyAlignment="0" applyProtection="0"/>
    <xf numFmtId="0" fontId="11" fillId="21" borderId="2" applyNumberFormat="0" applyAlignment="0" applyProtection="0"/>
    <xf numFmtId="0" fontId="12" fillId="22" borderId="3" applyNumberFormat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8" borderId="2" applyNumberFormat="0" applyAlignment="0" applyProtection="0"/>
    <xf numFmtId="0" fontId="19" fillId="0" borderId="7" applyNumberFormat="0" applyFill="0" applyAlignment="0" applyProtection="0"/>
    <xf numFmtId="0" fontId="20" fillId="23" borderId="0" applyNumberFormat="0" applyBorder="0" applyAlignment="0" applyProtection="0"/>
    <xf numFmtId="0" fontId="8" fillId="24" borderId="8" applyNumberFormat="0" applyFont="0" applyAlignment="0" applyProtection="0"/>
    <xf numFmtId="0" fontId="21" fillId="21" borderId="9" applyNumberFormat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2" borderId="1" applyNumberFormat="0" applyFont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9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4" borderId="0" applyNumberFormat="0" applyBorder="0" applyAlignment="0" applyProtection="0"/>
    <xf numFmtId="0" fontId="11" fillId="21" borderId="2" applyNumberFormat="0" applyAlignment="0" applyProtection="0"/>
    <xf numFmtId="0" fontId="12" fillId="22" borderId="3" applyNumberFormat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8" borderId="2" applyNumberFormat="0" applyAlignment="0" applyProtection="0"/>
    <xf numFmtId="0" fontId="19" fillId="0" borderId="7" applyNumberFormat="0" applyFill="0" applyAlignment="0" applyProtection="0"/>
    <xf numFmtId="0" fontId="20" fillId="23" borderId="0" applyNumberFormat="0" applyBorder="0" applyAlignment="0" applyProtection="0"/>
    <xf numFmtId="0" fontId="8" fillId="24" borderId="8" applyNumberFormat="0" applyFont="0" applyAlignment="0" applyProtection="0"/>
    <xf numFmtId="0" fontId="21" fillId="21" borderId="9" applyNumberFormat="0" applyAlignment="0" applyProtection="0"/>
    <xf numFmtId="9" fontId="3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3" fillId="0" borderId="0"/>
    <xf numFmtId="0" fontId="25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2" fillId="0" borderId="0" xfId="1"/>
    <xf numFmtId="0" fontId="6" fillId="0" borderId="11" xfId="1" applyFont="1" applyFill="1" applyBorder="1" applyAlignment="1">
      <alignment vertical="center"/>
    </xf>
    <xf numFmtId="9" fontId="6" fillId="0" borderId="11" xfId="1" applyNumberFormat="1" applyFont="1" applyFill="1" applyBorder="1" applyAlignment="1">
      <alignment vertical="center"/>
    </xf>
    <xf numFmtId="9" fontId="7" fillId="0" borderId="11" xfId="1" applyNumberFormat="1" applyFont="1" applyFill="1" applyBorder="1"/>
    <xf numFmtId="38" fontId="6" fillId="0" borderId="11" xfId="1" applyNumberFormat="1" applyFont="1" applyFill="1" applyBorder="1" applyAlignment="1">
      <alignment vertical="center"/>
    </xf>
    <xf numFmtId="0" fontId="4" fillId="0" borderId="0" xfId="1" applyFont="1" applyFill="1" applyAlignment="1">
      <alignment horizontal="left" vertical="center"/>
    </xf>
    <xf numFmtId="0" fontId="2" fillId="0" borderId="0" xfId="1" applyFill="1" applyAlignment="1">
      <alignment horizontal="left" vertical="center"/>
    </xf>
    <xf numFmtId="0" fontId="4" fillId="0" borderId="0" xfId="1" applyFont="1" applyFill="1"/>
    <xf numFmtId="0" fontId="2" fillId="0" borderId="12" xfId="1" applyFill="1" applyBorder="1" applyAlignment="1">
      <alignment horizontal="center"/>
    </xf>
    <xf numFmtId="0" fontId="2" fillId="0" borderId="16" xfId="1" applyFill="1" applyBorder="1" applyAlignment="1">
      <alignment horizontal="right"/>
    </xf>
    <xf numFmtId="0" fontId="2" fillId="0" borderId="17" xfId="1" applyFill="1" applyBorder="1" applyAlignment="1">
      <alignment horizontal="right"/>
    </xf>
    <xf numFmtId="0" fontId="2" fillId="0" borderId="13" xfId="1" applyFill="1" applyBorder="1" applyAlignment="1"/>
    <xf numFmtId="0" fontId="2" fillId="0" borderId="14" xfId="1" applyFill="1" applyBorder="1" applyAlignment="1"/>
    <xf numFmtId="0" fontId="2" fillId="0" borderId="0" xfId="1" applyFill="1" applyBorder="1" applyAlignment="1"/>
    <xf numFmtId="0" fontId="2" fillId="0" borderId="19" xfId="1" applyFill="1" applyBorder="1" applyAlignment="1"/>
    <xf numFmtId="0" fontId="2" fillId="0" borderId="15" xfId="1" applyFill="1" applyBorder="1" applyAlignment="1"/>
    <xf numFmtId="0" fontId="2" fillId="0" borderId="18" xfId="1" applyFill="1" applyBorder="1" applyAlignment="1"/>
    <xf numFmtId="0" fontId="3" fillId="0" borderId="19" xfId="1" applyFont="1" applyFill="1" applyBorder="1" applyAlignment="1"/>
    <xf numFmtId="0" fontId="2" fillId="0" borderId="11" xfId="1" applyFill="1" applyBorder="1" applyAlignment="1">
      <alignment vertical="justify"/>
    </xf>
    <xf numFmtId="38" fontId="2" fillId="0" borderId="11" xfId="1" applyNumberFormat="1" applyFill="1" applyBorder="1"/>
    <xf numFmtId="9" fontId="2" fillId="0" borderId="11" xfId="1" applyNumberFormat="1" applyFill="1" applyBorder="1"/>
    <xf numFmtId="0" fontId="7" fillId="0" borderId="11" xfId="1" applyFont="1" applyFill="1" applyBorder="1" applyAlignment="1">
      <alignment vertical="justify"/>
    </xf>
    <xf numFmtId="164" fontId="2" fillId="0" borderId="11" xfId="1" applyNumberFormat="1" applyFill="1" applyBorder="1"/>
    <xf numFmtId="0" fontId="3" fillId="0" borderId="17" xfId="1" applyFont="1" applyFill="1" applyBorder="1" applyAlignment="1">
      <alignment horizontal="right"/>
    </xf>
    <xf numFmtId="0" fontId="3" fillId="0" borderId="14" xfId="1" applyFont="1" applyFill="1" applyBorder="1" applyAlignment="1"/>
    <xf numFmtId="0" fontId="3" fillId="0" borderId="0" xfId="1" applyFont="1" applyFill="1" applyBorder="1" applyAlignment="1"/>
    <xf numFmtId="38" fontId="3" fillId="0" borderId="11" xfId="1" applyNumberFormat="1" applyFont="1" applyFill="1" applyBorder="1" applyAlignment="1">
      <alignment horizontal="right"/>
    </xf>
    <xf numFmtId="40" fontId="6" fillId="0" borderId="11" xfId="1" applyNumberFormat="1" applyFont="1" applyFill="1" applyBorder="1" applyAlignment="1">
      <alignment vertical="center"/>
    </xf>
    <xf numFmtId="164" fontId="6" fillId="0" borderId="11" xfId="40" applyNumberFormat="1" applyFont="1" applyFill="1" applyBorder="1" applyAlignment="1">
      <alignment vertical="center"/>
    </xf>
    <xf numFmtId="0" fontId="0" fillId="0" borderId="0" xfId="0" applyFill="1"/>
    <xf numFmtId="0" fontId="2" fillId="0" borderId="0" xfId="1" applyFill="1"/>
    <xf numFmtId="0" fontId="2" fillId="25" borderId="11" xfId="1" applyFill="1" applyBorder="1" applyAlignment="1">
      <alignment vertical="justify"/>
    </xf>
    <xf numFmtId="38" fontId="2" fillId="25" borderId="11" xfId="1" applyNumberFormat="1" applyFill="1" applyBorder="1"/>
    <xf numFmtId="9" fontId="2" fillId="25" borderId="11" xfId="1" applyNumberFormat="1" applyFill="1" applyBorder="1"/>
    <xf numFmtId="164" fontId="2" fillId="25" borderId="11" xfId="1" applyNumberFormat="1" applyFill="1" applyBorder="1"/>
    <xf numFmtId="0" fontId="0" fillId="25" borderId="0" xfId="0" applyFill="1"/>
    <xf numFmtId="38" fontId="3" fillId="0" borderId="11" xfId="218" applyNumberFormat="1" applyFont="1" applyFill="1" applyBorder="1" applyAlignment="1">
      <alignment horizontal="right"/>
    </xf>
    <xf numFmtId="38" fontId="3" fillId="0" borderId="11" xfId="218" applyNumberFormat="1" applyFont="1" applyFill="1" applyBorder="1"/>
  </cellXfs>
  <cellStyles count="258">
    <cellStyle name="20% - Accent1 2" xfId="46"/>
    <cellStyle name="20% - Accent1 3" xfId="152"/>
    <cellStyle name="20% - Accent1 4" xfId="2"/>
    <cellStyle name="20% - Accent2 2" xfId="47"/>
    <cellStyle name="20% - Accent2 3" xfId="153"/>
    <cellStyle name="20% - Accent2 4" xfId="3"/>
    <cellStyle name="20% - Accent3 2" xfId="48"/>
    <cellStyle name="20% - Accent3 3" xfId="154"/>
    <cellStyle name="20% - Accent3 4" xfId="4"/>
    <cellStyle name="20% - Accent4 2" xfId="49"/>
    <cellStyle name="20% - Accent4 3" xfId="155"/>
    <cellStyle name="20% - Accent4 4" xfId="5"/>
    <cellStyle name="20% - Accent5 2" xfId="50"/>
    <cellStyle name="20% - Accent5 3" xfId="156"/>
    <cellStyle name="20% - Accent5 4" xfId="6"/>
    <cellStyle name="20% - Accent6 2" xfId="51"/>
    <cellStyle name="20% - Accent6 3" xfId="157"/>
    <cellStyle name="20% - Accent6 4" xfId="7"/>
    <cellStyle name="40% - Accent1 2" xfId="52"/>
    <cellStyle name="40% - Accent1 3" xfId="158"/>
    <cellStyle name="40% - Accent1 4" xfId="8"/>
    <cellStyle name="40% - Accent2 2" xfId="53"/>
    <cellStyle name="40% - Accent2 3" xfId="159"/>
    <cellStyle name="40% - Accent2 4" xfId="9"/>
    <cellStyle name="40% - Accent3 2" xfId="54"/>
    <cellStyle name="40% - Accent3 3" xfId="160"/>
    <cellStyle name="40% - Accent3 4" xfId="10"/>
    <cellStyle name="40% - Accent4 2" xfId="55"/>
    <cellStyle name="40% - Accent4 3" xfId="161"/>
    <cellStyle name="40% - Accent4 4" xfId="11"/>
    <cellStyle name="40% - Accent5 2" xfId="56"/>
    <cellStyle name="40% - Accent5 3" xfId="162"/>
    <cellStyle name="40% - Accent5 4" xfId="12"/>
    <cellStyle name="40% - Accent6 2" xfId="57"/>
    <cellStyle name="40% - Accent6 3" xfId="163"/>
    <cellStyle name="40% - Accent6 4" xfId="13"/>
    <cellStyle name="60% - Accent1 2" xfId="58"/>
    <cellStyle name="60% - Accent1 3" xfId="164"/>
    <cellStyle name="60% - Accent1 4" xfId="14"/>
    <cellStyle name="60% - Accent2 2" xfId="59"/>
    <cellStyle name="60% - Accent2 3" xfId="165"/>
    <cellStyle name="60% - Accent2 4" xfId="15"/>
    <cellStyle name="60% - Accent3 2" xfId="60"/>
    <cellStyle name="60% - Accent3 3" xfId="166"/>
    <cellStyle name="60% - Accent3 4" xfId="16"/>
    <cellStyle name="60% - Accent4 2" xfId="61"/>
    <cellStyle name="60% - Accent4 3" xfId="167"/>
    <cellStyle name="60% - Accent4 4" xfId="17"/>
    <cellStyle name="60% - Accent5 2" xfId="62"/>
    <cellStyle name="60% - Accent5 3" xfId="168"/>
    <cellStyle name="60% - Accent5 4" xfId="18"/>
    <cellStyle name="60% - Accent6 2" xfId="63"/>
    <cellStyle name="60% - Accent6 3" xfId="169"/>
    <cellStyle name="60% - Accent6 4" xfId="19"/>
    <cellStyle name="Accent1 2" xfId="64"/>
    <cellStyle name="Accent1 3" xfId="170"/>
    <cellStyle name="Accent1 4" xfId="20"/>
    <cellStyle name="Accent2 2" xfId="65"/>
    <cellStyle name="Accent2 3" xfId="171"/>
    <cellStyle name="Accent2 4" xfId="21"/>
    <cellStyle name="Accent3 2" xfId="66"/>
    <cellStyle name="Accent3 3" xfId="172"/>
    <cellStyle name="Accent3 4" xfId="22"/>
    <cellStyle name="Accent4 2" xfId="67"/>
    <cellStyle name="Accent4 3" xfId="173"/>
    <cellStyle name="Accent4 4" xfId="23"/>
    <cellStyle name="Accent5 2" xfId="68"/>
    <cellStyle name="Accent5 3" xfId="174"/>
    <cellStyle name="Accent5 4" xfId="24"/>
    <cellStyle name="Accent6 2" xfId="69"/>
    <cellStyle name="Accent6 3" xfId="175"/>
    <cellStyle name="Accent6 4" xfId="25"/>
    <cellStyle name="Bad 2" xfId="70"/>
    <cellStyle name="Bad 3" xfId="176"/>
    <cellStyle name="Bad 4" xfId="26"/>
    <cellStyle name="Calculation 2" xfId="71"/>
    <cellStyle name="Calculation 3" xfId="177"/>
    <cellStyle name="Calculation 4" xfId="27"/>
    <cellStyle name="Check Cell 2" xfId="72"/>
    <cellStyle name="Check Cell 3" xfId="178"/>
    <cellStyle name="Check Cell 4" xfId="28"/>
    <cellStyle name="Comma 2" xfId="96"/>
    <cellStyle name="Comma 3" xfId="149"/>
    <cellStyle name="Comma 3 2" xfId="236"/>
    <cellStyle name="Excel Built-in Normal 11" xfId="130"/>
    <cellStyle name="Explanatory Text 2" xfId="73"/>
    <cellStyle name="Explanatory Text 3" xfId="179"/>
    <cellStyle name="Explanatory Text 4" xfId="29"/>
    <cellStyle name="Good 2" xfId="74"/>
    <cellStyle name="Good 3" xfId="180"/>
    <cellStyle name="Good 4" xfId="30"/>
    <cellStyle name="Heading 1 2" xfId="75"/>
    <cellStyle name="Heading 1 3" xfId="181"/>
    <cellStyle name="Heading 1 4" xfId="31"/>
    <cellStyle name="Heading 2 2" xfId="76"/>
    <cellStyle name="Heading 2 3" xfId="182"/>
    <cellStyle name="Heading 2 4" xfId="32"/>
    <cellStyle name="Heading 3 2" xfId="77"/>
    <cellStyle name="Heading 3 3" xfId="183"/>
    <cellStyle name="Heading 3 4" xfId="33"/>
    <cellStyle name="Heading 4 2" xfId="78"/>
    <cellStyle name="Heading 4 3" xfId="184"/>
    <cellStyle name="Heading 4 4" xfId="34"/>
    <cellStyle name="Input 2" xfId="79"/>
    <cellStyle name="Input 3" xfId="185"/>
    <cellStyle name="Input 4" xfId="35"/>
    <cellStyle name="Linked Cell 2" xfId="80"/>
    <cellStyle name="Linked Cell 3" xfId="186"/>
    <cellStyle name="Linked Cell 4" xfId="36"/>
    <cellStyle name="Neutral 2" xfId="81"/>
    <cellStyle name="Neutral 3" xfId="187"/>
    <cellStyle name="Neutral 4" xfId="37"/>
    <cellStyle name="Normal" xfId="0" builtinId="0"/>
    <cellStyle name="Normal 10" xfId="105"/>
    <cellStyle name="Normal 10 2" xfId="123"/>
    <cellStyle name="Normal 10 2 2" xfId="208"/>
    <cellStyle name="Normal 10 2 3" xfId="249"/>
    <cellStyle name="Normal 10 3" xfId="142"/>
    <cellStyle name="Normal 10 4" xfId="229"/>
    <cellStyle name="Normal 11" xfId="109"/>
    <cellStyle name="Normal 11 2" xfId="127"/>
    <cellStyle name="Normal 12" xfId="111"/>
    <cellStyle name="Normal 12 2" xfId="128"/>
    <cellStyle name="Normal 12 2 2" xfId="212"/>
    <cellStyle name="Normal 12 2 3" xfId="253"/>
    <cellStyle name="Normal 12 3" xfId="146"/>
    <cellStyle name="Normal 12 4" xfId="233"/>
    <cellStyle name="Normal 13" xfId="112"/>
    <cellStyle name="Normal 13 2" xfId="129"/>
    <cellStyle name="Normal 13 2 2" xfId="213"/>
    <cellStyle name="Normal 13 2 3" xfId="254"/>
    <cellStyle name="Normal 13 3" xfId="147"/>
    <cellStyle name="Normal 13 4" xfId="234"/>
    <cellStyle name="Normal 14" xfId="91"/>
    <cellStyle name="Normal 14 2" xfId="100"/>
    <cellStyle name="Normal 14 2 2" xfId="119"/>
    <cellStyle name="Normal 14 2 2 2" xfId="204"/>
    <cellStyle name="Normal 14 2 2 3" xfId="245"/>
    <cellStyle name="Normal 14 2 3" xfId="138"/>
    <cellStyle name="Normal 14 2 4" xfId="225"/>
    <cellStyle name="Normal 14 3" xfId="106"/>
    <cellStyle name="Normal 14 3 2" xfId="124"/>
    <cellStyle name="Normal 14 3 2 2" xfId="209"/>
    <cellStyle name="Normal 14 3 2 3" xfId="250"/>
    <cellStyle name="Normal 14 3 3" xfId="143"/>
    <cellStyle name="Normal 14 3 4" xfId="230"/>
    <cellStyle name="Normal 14 4" xfId="114"/>
    <cellStyle name="Normal 14 4 2" xfId="198"/>
    <cellStyle name="Normal 14 4 3" xfId="240"/>
    <cellStyle name="Normal 14 5" xfId="133"/>
    <cellStyle name="Normal 14 6" xfId="220"/>
    <cellStyle name="Normal 15" xfId="131"/>
    <cellStyle name="Normal 15 2" xfId="148"/>
    <cellStyle name="Normal 15 3" xfId="235"/>
    <cellStyle name="Normal 16" xfId="218"/>
    <cellStyle name="Normal 17" xfId="1"/>
    <cellStyle name="Normal 2" xfId="87"/>
    <cellStyle name="Normal 2 2" xfId="93"/>
    <cellStyle name="Normal 2 2 2" xfId="199"/>
    <cellStyle name="Normal 2 2 3" xfId="151"/>
    <cellStyle name="Normal 2 2 3 2" xfId="238"/>
    <cellStyle name="Normal 2 3" xfId="92"/>
    <cellStyle name="Normal 2 4" xfId="110"/>
    <cellStyle name="Normal 2 5" xfId="195"/>
    <cellStyle name="Normal 3" xfId="88"/>
    <cellStyle name="Normal 3 2" xfId="94"/>
    <cellStyle name="Normal 3 2 2" xfId="101"/>
    <cellStyle name="Normal 3 2 2 2" xfId="120"/>
    <cellStyle name="Normal 3 2 2 2 2" xfId="205"/>
    <cellStyle name="Normal 3 2 2 2 3" xfId="246"/>
    <cellStyle name="Normal 3 2 2 3" xfId="139"/>
    <cellStyle name="Normal 3 2 2 4" xfId="226"/>
    <cellStyle name="Normal 3 2 3" xfId="115"/>
    <cellStyle name="Normal 3 2 3 2" xfId="200"/>
    <cellStyle name="Normal 3 2 3 3" xfId="241"/>
    <cellStyle name="Normal 3 2 4" xfId="134"/>
    <cellStyle name="Normal 3 2 5" xfId="221"/>
    <cellStyle name="Normal 3 3" xfId="107"/>
    <cellStyle name="Normal 3 3 2" xfId="125"/>
    <cellStyle name="Normal 3 3 2 2" xfId="210"/>
    <cellStyle name="Normal 3 3 2 3" xfId="251"/>
    <cellStyle name="Normal 3 3 3" xfId="144"/>
    <cellStyle name="Normal 3 3 4" xfId="231"/>
    <cellStyle name="Normal 3 4" xfId="196"/>
    <cellStyle name="Normal 3 5" xfId="150"/>
    <cellStyle name="Normal 3 5 2" xfId="237"/>
    <cellStyle name="Normal 4" xfId="89"/>
    <cellStyle name="Normal 4 2" xfId="214"/>
    <cellStyle name="Normal 4 2 2" xfId="255"/>
    <cellStyle name="Normal 5" xfId="44"/>
    <cellStyle name="Normal 5 2" xfId="194"/>
    <cellStyle name="Normal 5 3" xfId="215"/>
    <cellStyle name="Normal 5 3 2" xfId="256"/>
    <cellStyle name="Normal 5 4" xfId="217"/>
    <cellStyle name="Normal 6" xfId="45"/>
    <cellStyle name="Normal 6 2" xfId="216"/>
    <cellStyle name="Normal 6 2 2" xfId="257"/>
    <cellStyle name="Normal 7" xfId="90"/>
    <cellStyle name="Normal 7 2" xfId="99"/>
    <cellStyle name="Normal 7 2 2" xfId="118"/>
    <cellStyle name="Normal 7 2 2 2" xfId="203"/>
    <cellStyle name="Normal 7 2 2 3" xfId="244"/>
    <cellStyle name="Normal 7 2 3" xfId="137"/>
    <cellStyle name="Normal 7 2 4" xfId="224"/>
    <cellStyle name="Normal 7 3" xfId="113"/>
    <cellStyle name="Normal 7 3 2" xfId="197"/>
    <cellStyle name="Normal 7 3 3" xfId="239"/>
    <cellStyle name="Normal 7 4" xfId="132"/>
    <cellStyle name="Normal 7 5" xfId="219"/>
    <cellStyle name="Normal 8" xfId="98"/>
    <cellStyle name="Normal 8 2" xfId="117"/>
    <cellStyle name="Normal 8 2 2" xfId="202"/>
    <cellStyle name="Normal 8 2 3" xfId="243"/>
    <cellStyle name="Normal 8 3" xfId="136"/>
    <cellStyle name="Normal 8 4" xfId="223"/>
    <cellStyle name="Normal 9" xfId="104"/>
    <cellStyle name="Normal 9 2" xfId="122"/>
    <cellStyle name="Normal 9 2 2" xfId="207"/>
    <cellStyle name="Normal 9 2 3" xfId="248"/>
    <cellStyle name="Normal 9 3" xfId="141"/>
    <cellStyle name="Normal 9 4" xfId="228"/>
    <cellStyle name="Note 14" xfId="95"/>
    <cellStyle name="Note 14 2" xfId="102"/>
    <cellStyle name="Note 14 2 2" xfId="121"/>
    <cellStyle name="Note 14 2 2 2" xfId="206"/>
    <cellStyle name="Note 14 2 2 3" xfId="247"/>
    <cellStyle name="Note 14 2 3" xfId="140"/>
    <cellStyle name="Note 14 2 4" xfId="227"/>
    <cellStyle name="Note 14 3" xfId="108"/>
    <cellStyle name="Note 14 3 2" xfId="126"/>
    <cellStyle name="Note 14 3 2 2" xfId="211"/>
    <cellStyle name="Note 14 3 2 3" xfId="252"/>
    <cellStyle name="Note 14 3 3" xfId="145"/>
    <cellStyle name="Note 14 3 4" xfId="232"/>
    <cellStyle name="Note 14 4" xfId="116"/>
    <cellStyle name="Note 14 4 2" xfId="201"/>
    <cellStyle name="Note 14 4 3" xfId="242"/>
    <cellStyle name="Note 14 5" xfId="135"/>
    <cellStyle name="Note 14 6" xfId="222"/>
    <cellStyle name="Note 2" xfId="82"/>
    <cellStyle name="Note 3" xfId="188"/>
    <cellStyle name="Note 4" xfId="38"/>
    <cellStyle name="Output 2" xfId="83"/>
    <cellStyle name="Output 3" xfId="189"/>
    <cellStyle name="Output 4" xfId="39"/>
    <cellStyle name="Percent 2" xfId="97"/>
    <cellStyle name="Percent 2 2" xfId="103"/>
    <cellStyle name="Percent 3" xfId="190"/>
    <cellStyle name="Percent 4" xfId="40"/>
    <cellStyle name="Title 2" xfId="84"/>
    <cellStyle name="Title 3" xfId="191"/>
    <cellStyle name="Title 4" xfId="41"/>
    <cellStyle name="Total 2" xfId="85"/>
    <cellStyle name="Total 3" xfId="192"/>
    <cellStyle name="Total 4" xfId="42"/>
    <cellStyle name="Warning Text 2" xfId="86"/>
    <cellStyle name="Warning Text 3" xfId="193"/>
    <cellStyle name="Warning Text 4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31"/>
  <sheetViews>
    <sheetView tabSelected="1" topLeftCell="A13" zoomScale="110" zoomScaleNormal="110" workbookViewId="0">
      <selection activeCell="D18" sqref="D18"/>
    </sheetView>
  </sheetViews>
  <sheetFormatPr defaultRowHeight="15"/>
  <cols>
    <col min="2" max="2" width="10.85546875" customWidth="1"/>
    <col min="4" max="4" width="11.42578125" style="30" customWidth="1"/>
    <col min="7" max="7" width="11.5703125" customWidth="1"/>
    <col min="8" max="8" width="10.28515625" customWidth="1"/>
    <col min="9" max="9" width="10.7109375" customWidth="1"/>
    <col min="10" max="10" width="11.7109375" customWidth="1"/>
    <col min="11" max="11" width="12.7109375" customWidth="1"/>
    <col min="12" max="12" width="11.7109375" customWidth="1"/>
    <col min="13" max="13" width="12" customWidth="1"/>
  </cols>
  <sheetData>
    <row r="2" spans="2:13">
      <c r="B2" s="6">
        <v>2015</v>
      </c>
      <c r="C2" s="7"/>
      <c r="D2" s="31"/>
      <c r="E2" s="1"/>
      <c r="F2" s="1"/>
      <c r="G2" s="1"/>
      <c r="H2" s="1"/>
      <c r="I2" s="1"/>
      <c r="J2" s="1"/>
      <c r="K2" s="1"/>
      <c r="L2" s="1"/>
    </row>
    <row r="3" spans="2:13">
      <c r="B3" s="8" t="s">
        <v>0</v>
      </c>
      <c r="C3" s="1"/>
      <c r="D3" s="31"/>
      <c r="E3" s="1"/>
      <c r="F3" s="1"/>
      <c r="G3" s="1"/>
      <c r="H3" s="1"/>
      <c r="I3" s="1"/>
      <c r="J3" s="1"/>
      <c r="K3" s="1"/>
      <c r="L3" s="1"/>
    </row>
    <row r="5" spans="2:13">
      <c r="B5" s="9" t="s">
        <v>1</v>
      </c>
      <c r="C5" s="10" t="s">
        <v>2</v>
      </c>
      <c r="D5" s="10" t="s">
        <v>3</v>
      </c>
      <c r="E5" s="10" t="s">
        <v>4</v>
      </c>
      <c r="F5" s="10" t="s">
        <v>5</v>
      </c>
      <c r="G5" s="10" t="s">
        <v>6</v>
      </c>
      <c r="H5" s="10" t="s">
        <v>7</v>
      </c>
      <c r="I5" s="10" t="s">
        <v>8</v>
      </c>
      <c r="J5" s="10" t="s">
        <v>9</v>
      </c>
      <c r="K5" s="10" t="s">
        <v>10</v>
      </c>
      <c r="L5" s="11" t="s">
        <v>11</v>
      </c>
      <c r="M5" s="24" t="s">
        <v>12</v>
      </c>
    </row>
    <row r="6" spans="2:13">
      <c r="B6" s="12" t="s">
        <v>13</v>
      </c>
      <c r="C6" s="13" t="s">
        <v>14</v>
      </c>
      <c r="D6" s="13" t="s">
        <v>15</v>
      </c>
      <c r="E6" s="25" t="s">
        <v>16</v>
      </c>
      <c r="F6" s="13" t="s">
        <v>17</v>
      </c>
      <c r="G6" s="13" t="s">
        <v>18</v>
      </c>
      <c r="H6" s="13" t="s">
        <v>19</v>
      </c>
      <c r="I6" s="13" t="s">
        <v>20</v>
      </c>
      <c r="J6" s="13" t="s">
        <v>21</v>
      </c>
      <c r="K6" s="14" t="s">
        <v>22</v>
      </c>
      <c r="L6" s="13" t="s">
        <v>23</v>
      </c>
      <c r="M6" s="15" t="s">
        <v>24</v>
      </c>
    </row>
    <row r="7" spans="2:13">
      <c r="B7" s="16"/>
      <c r="C7" s="14" t="s">
        <v>25</v>
      </c>
      <c r="D7" s="14" t="s">
        <v>26</v>
      </c>
      <c r="E7" s="26" t="s">
        <v>25</v>
      </c>
      <c r="F7" s="14" t="s">
        <v>27</v>
      </c>
      <c r="G7" s="14"/>
      <c r="H7" s="14" t="s">
        <v>20</v>
      </c>
      <c r="I7" s="14"/>
      <c r="J7" s="14" t="s">
        <v>28</v>
      </c>
      <c r="K7" s="14" t="s">
        <v>29</v>
      </c>
      <c r="L7" s="14" t="s">
        <v>30</v>
      </c>
      <c r="M7" s="17" t="s">
        <v>31</v>
      </c>
    </row>
    <row r="8" spans="2:13">
      <c r="B8" s="16"/>
      <c r="C8" s="14"/>
      <c r="D8" s="14"/>
      <c r="E8" s="14"/>
      <c r="F8" s="14"/>
      <c r="G8" s="14"/>
      <c r="H8" s="14" t="s">
        <v>32</v>
      </c>
      <c r="I8" s="14"/>
      <c r="J8" s="14"/>
      <c r="K8" s="14" t="s">
        <v>33</v>
      </c>
      <c r="L8" s="14" t="s">
        <v>34</v>
      </c>
      <c r="M8" s="17" t="s">
        <v>13</v>
      </c>
    </row>
    <row r="9" spans="2:13">
      <c r="B9" s="16"/>
      <c r="C9" s="14"/>
      <c r="D9" s="14"/>
      <c r="E9" s="14"/>
      <c r="F9" s="14"/>
      <c r="G9" s="14"/>
      <c r="H9" s="14"/>
      <c r="I9" s="14"/>
      <c r="J9" s="14"/>
      <c r="K9" s="14" t="s">
        <v>35</v>
      </c>
      <c r="L9" s="14" t="s">
        <v>36</v>
      </c>
      <c r="M9" s="17" t="s">
        <v>25</v>
      </c>
    </row>
    <row r="10" spans="2:13">
      <c r="B10" s="16"/>
      <c r="C10" s="14"/>
      <c r="D10" s="14"/>
      <c r="E10" s="14"/>
      <c r="F10" s="14"/>
      <c r="G10" s="14"/>
      <c r="H10" s="14"/>
      <c r="I10" s="14"/>
      <c r="J10" s="14"/>
      <c r="K10" s="14" t="s">
        <v>37</v>
      </c>
      <c r="L10" s="14" t="s">
        <v>38</v>
      </c>
      <c r="M10" s="17"/>
    </row>
    <row r="11" spans="2:13">
      <c r="B11" s="12" t="s">
        <v>39</v>
      </c>
      <c r="C11" s="13" t="s">
        <v>40</v>
      </c>
      <c r="D11" s="13" t="s">
        <v>41</v>
      </c>
      <c r="E11" s="25" t="s">
        <v>42</v>
      </c>
      <c r="F11" s="13" t="s">
        <v>43</v>
      </c>
      <c r="G11" s="25" t="s">
        <v>44</v>
      </c>
      <c r="H11" s="13" t="s">
        <v>45</v>
      </c>
      <c r="I11" s="25" t="s">
        <v>46</v>
      </c>
      <c r="J11" s="25" t="s">
        <v>47</v>
      </c>
      <c r="K11" s="13" t="s">
        <v>48</v>
      </c>
      <c r="L11" s="25" t="s">
        <v>49</v>
      </c>
      <c r="M11" s="18" t="s">
        <v>50</v>
      </c>
    </row>
    <row r="12" spans="2:13">
      <c r="B12" s="16"/>
      <c r="C12" s="14" t="s">
        <v>25</v>
      </c>
      <c r="D12" s="14" t="s">
        <v>51</v>
      </c>
      <c r="E12" s="14"/>
      <c r="F12" s="14" t="s">
        <v>52</v>
      </c>
      <c r="G12" s="14"/>
      <c r="H12" s="14" t="s">
        <v>53</v>
      </c>
      <c r="I12" s="26" t="s">
        <v>7</v>
      </c>
      <c r="J12" s="26" t="s">
        <v>8</v>
      </c>
      <c r="K12" s="14" t="s">
        <v>54</v>
      </c>
      <c r="L12" s="26" t="s">
        <v>55</v>
      </c>
      <c r="M12" s="17"/>
    </row>
    <row r="13" spans="2:13">
      <c r="B13" s="16"/>
      <c r="C13" s="14"/>
      <c r="D13" s="14" t="s">
        <v>56</v>
      </c>
      <c r="E13" s="14"/>
      <c r="F13" s="14" t="s">
        <v>57</v>
      </c>
      <c r="G13" s="14"/>
      <c r="H13" s="14" t="s">
        <v>58</v>
      </c>
      <c r="I13" s="14"/>
      <c r="J13" s="14"/>
      <c r="K13" s="14"/>
      <c r="L13" s="26" t="s">
        <v>3</v>
      </c>
      <c r="M13" s="17"/>
    </row>
    <row r="14" spans="2:13">
      <c r="B14" s="16"/>
      <c r="C14" s="14"/>
      <c r="D14" s="14"/>
      <c r="E14" s="14"/>
      <c r="F14" s="14"/>
      <c r="G14" s="14"/>
      <c r="H14" s="14" t="s">
        <v>59</v>
      </c>
      <c r="I14" s="14"/>
      <c r="J14" s="14"/>
      <c r="K14" s="14"/>
      <c r="L14" s="14"/>
      <c r="M14" s="17"/>
    </row>
    <row r="15" spans="2:13">
      <c r="B15" s="16"/>
      <c r="C15" s="14"/>
      <c r="D15" s="14"/>
      <c r="E15" s="14"/>
      <c r="F15" s="14"/>
      <c r="G15" s="14"/>
      <c r="H15" s="14" t="s">
        <v>60</v>
      </c>
      <c r="I15" s="14"/>
      <c r="J15" s="14"/>
      <c r="K15" s="14"/>
      <c r="L15" s="14"/>
      <c r="M15" s="17"/>
    </row>
    <row r="16" spans="2:13">
      <c r="B16" s="16"/>
      <c r="C16" s="14"/>
      <c r="D16" s="14"/>
      <c r="E16" s="14"/>
      <c r="F16" s="14"/>
      <c r="G16" s="14"/>
      <c r="H16" s="14" t="s">
        <v>61</v>
      </c>
      <c r="I16" s="14"/>
      <c r="J16" s="14"/>
      <c r="K16" s="14"/>
      <c r="L16" s="14"/>
      <c r="M16" s="17"/>
    </row>
    <row r="17" spans="2:13">
      <c r="B17" s="2" t="s">
        <v>62</v>
      </c>
      <c r="C17" s="5">
        <v>100</v>
      </c>
      <c r="D17" s="5">
        <v>5</v>
      </c>
      <c r="E17" s="5">
        <v>95</v>
      </c>
      <c r="F17" s="5">
        <v>60</v>
      </c>
      <c r="G17" s="5">
        <v>35</v>
      </c>
      <c r="H17" s="3">
        <v>0.3</v>
      </c>
      <c r="I17" s="5">
        <v>18</v>
      </c>
      <c r="J17" s="5">
        <v>53</v>
      </c>
      <c r="K17" s="3">
        <v>0.82</v>
      </c>
      <c r="L17" s="28">
        <v>48.46</v>
      </c>
      <c r="M17" s="29">
        <v>0.48460000000000003</v>
      </c>
    </row>
    <row r="18" spans="2:13" s="30" customFormat="1">
      <c r="B18" s="19" t="s">
        <v>63</v>
      </c>
      <c r="C18" s="37">
        <v>9121</v>
      </c>
      <c r="D18" s="38">
        <f>483+573</f>
        <v>1056</v>
      </c>
      <c r="E18" s="27">
        <f>C18-D18</f>
        <v>8065</v>
      </c>
      <c r="F18" s="37">
        <v>438</v>
      </c>
      <c r="G18" s="20">
        <f>E18-F18</f>
        <v>7627</v>
      </c>
      <c r="H18" s="21">
        <v>0.3</v>
      </c>
      <c r="I18" s="20">
        <f>F18*H18</f>
        <v>131.4</v>
      </c>
      <c r="J18" s="20">
        <f>G18+I18</f>
        <v>7758.4</v>
      </c>
      <c r="K18" s="21">
        <v>0.82</v>
      </c>
      <c r="L18" s="20">
        <f>J18*K18+D18</f>
        <v>7417.887999999999</v>
      </c>
      <c r="M18" s="23">
        <f>IF(C18&gt;0,L18/C18,1)</f>
        <v>0.81327573730950542</v>
      </c>
    </row>
    <row r="19" spans="2:13" s="30" customFormat="1" ht="25.5">
      <c r="B19" s="19" t="s">
        <v>64</v>
      </c>
      <c r="C19" s="38">
        <v>0</v>
      </c>
      <c r="D19" s="38"/>
      <c r="E19" s="27">
        <f t="shared" ref="E19:E31" si="0">C19-D19</f>
        <v>0</v>
      </c>
      <c r="F19" s="37">
        <v>0</v>
      </c>
      <c r="G19" s="20">
        <f t="shared" ref="G19:G31" si="1">E19-F19</f>
        <v>0</v>
      </c>
      <c r="H19" s="21">
        <v>0.3</v>
      </c>
      <c r="I19" s="20">
        <f t="shared" ref="I19:I31" si="2">F19*H19</f>
        <v>0</v>
      </c>
      <c r="J19" s="20">
        <f t="shared" ref="J19:J31" si="3">G19+I19</f>
        <v>0</v>
      </c>
      <c r="K19" s="21">
        <v>0.82</v>
      </c>
      <c r="L19" s="20">
        <f t="shared" ref="L19:L31" si="4">J19*K19+D19</f>
        <v>0</v>
      </c>
      <c r="M19" s="23">
        <f t="shared" ref="M19:M31" si="5">IF(C19&gt;0,L19/C19,1)</f>
        <v>1</v>
      </c>
    </row>
    <row r="20" spans="2:13" s="30" customFormat="1" ht="25.5">
      <c r="B20" s="19" t="s">
        <v>65</v>
      </c>
      <c r="C20" s="38">
        <v>15350</v>
      </c>
      <c r="D20" s="38">
        <v>532</v>
      </c>
      <c r="E20" s="27">
        <f t="shared" si="0"/>
        <v>14818</v>
      </c>
      <c r="F20" s="37">
        <v>5248</v>
      </c>
      <c r="G20" s="20">
        <f t="shared" si="1"/>
        <v>9570</v>
      </c>
      <c r="H20" s="21">
        <v>0.3</v>
      </c>
      <c r="I20" s="20">
        <f t="shared" si="2"/>
        <v>1574.3999999999999</v>
      </c>
      <c r="J20" s="20">
        <f t="shared" si="3"/>
        <v>11144.4</v>
      </c>
      <c r="K20" s="21">
        <v>0.82</v>
      </c>
      <c r="L20" s="20">
        <f t="shared" si="4"/>
        <v>9670.4079999999994</v>
      </c>
      <c r="M20" s="23">
        <f t="shared" si="5"/>
        <v>0.62999400651465798</v>
      </c>
    </row>
    <row r="21" spans="2:13" s="30" customFormat="1">
      <c r="B21" s="19" t="s">
        <v>66</v>
      </c>
      <c r="C21" s="38">
        <v>0</v>
      </c>
      <c r="D21" s="38">
        <v>0</v>
      </c>
      <c r="E21" s="27">
        <f t="shared" si="0"/>
        <v>0</v>
      </c>
      <c r="F21" s="37">
        <v>0</v>
      </c>
      <c r="G21" s="20">
        <f t="shared" si="1"/>
        <v>0</v>
      </c>
      <c r="H21" s="21">
        <v>0.3</v>
      </c>
      <c r="I21" s="20">
        <f t="shared" si="2"/>
        <v>0</v>
      </c>
      <c r="J21" s="20">
        <f t="shared" si="3"/>
        <v>0</v>
      </c>
      <c r="K21" s="21">
        <v>0.82</v>
      </c>
      <c r="L21" s="20">
        <f t="shared" si="4"/>
        <v>0</v>
      </c>
      <c r="M21" s="23">
        <f t="shared" si="5"/>
        <v>1</v>
      </c>
    </row>
    <row r="22" spans="2:13" s="30" customFormat="1">
      <c r="B22" s="19" t="s">
        <v>67</v>
      </c>
      <c r="C22" s="38">
        <v>8590</v>
      </c>
      <c r="D22" s="38">
        <v>1100</v>
      </c>
      <c r="E22" s="27">
        <f t="shared" si="0"/>
        <v>7490</v>
      </c>
      <c r="F22" s="37">
        <v>461</v>
      </c>
      <c r="G22" s="20">
        <f t="shared" si="1"/>
        <v>7029</v>
      </c>
      <c r="H22" s="21">
        <v>0.3</v>
      </c>
      <c r="I22" s="20">
        <f t="shared" si="2"/>
        <v>138.29999999999998</v>
      </c>
      <c r="J22" s="20">
        <f t="shared" si="3"/>
        <v>7167.3</v>
      </c>
      <c r="K22" s="21">
        <v>0.82</v>
      </c>
      <c r="L22" s="20">
        <f t="shared" si="4"/>
        <v>6977.1859999999997</v>
      </c>
      <c r="M22" s="23">
        <f t="shared" si="5"/>
        <v>0.81224516880093123</v>
      </c>
    </row>
    <row r="23" spans="2:13" s="30" customFormat="1">
      <c r="B23" s="19" t="s">
        <v>68</v>
      </c>
      <c r="C23" s="38">
        <v>29156</v>
      </c>
      <c r="D23" s="38">
        <v>4372</v>
      </c>
      <c r="E23" s="27">
        <f t="shared" si="0"/>
        <v>24784</v>
      </c>
      <c r="F23" s="37">
        <v>8719</v>
      </c>
      <c r="G23" s="20">
        <f t="shared" si="1"/>
        <v>16065</v>
      </c>
      <c r="H23" s="21">
        <v>0.3</v>
      </c>
      <c r="I23" s="20">
        <f t="shared" si="2"/>
        <v>2615.6999999999998</v>
      </c>
      <c r="J23" s="20">
        <f t="shared" si="3"/>
        <v>18680.7</v>
      </c>
      <c r="K23" s="21">
        <v>0.82</v>
      </c>
      <c r="L23" s="20">
        <f t="shared" si="4"/>
        <v>19690.173999999999</v>
      </c>
      <c r="M23" s="23">
        <f t="shared" si="5"/>
        <v>0.67533866099602136</v>
      </c>
    </row>
    <row r="24" spans="2:13" s="30" customFormat="1">
      <c r="B24" s="19" t="s">
        <v>69</v>
      </c>
      <c r="C24" s="38">
        <v>812</v>
      </c>
      <c r="D24" s="38">
        <v>53</v>
      </c>
      <c r="E24" s="27">
        <f t="shared" si="0"/>
        <v>759</v>
      </c>
      <c r="F24" s="37">
        <v>253</v>
      </c>
      <c r="G24" s="20">
        <f t="shared" si="1"/>
        <v>506</v>
      </c>
      <c r="H24" s="21">
        <v>0.35</v>
      </c>
      <c r="I24" s="20">
        <f t="shared" si="2"/>
        <v>88.55</v>
      </c>
      <c r="J24" s="20">
        <f t="shared" si="3"/>
        <v>594.54999999999995</v>
      </c>
      <c r="K24" s="21">
        <v>0.82</v>
      </c>
      <c r="L24" s="20">
        <f t="shared" si="4"/>
        <v>540.53099999999995</v>
      </c>
      <c r="M24" s="23">
        <f t="shared" si="5"/>
        <v>0.66567857142857134</v>
      </c>
    </row>
    <row r="25" spans="2:13" s="30" customFormat="1">
      <c r="B25" s="19" t="s">
        <v>70</v>
      </c>
      <c r="C25" s="38">
        <v>15240</v>
      </c>
      <c r="D25" s="38">
        <v>1030</v>
      </c>
      <c r="E25" s="27">
        <f t="shared" si="0"/>
        <v>14210</v>
      </c>
      <c r="F25" s="37">
        <v>5976</v>
      </c>
      <c r="G25" s="20">
        <f t="shared" si="1"/>
        <v>8234</v>
      </c>
      <c r="H25" s="21">
        <v>0.35</v>
      </c>
      <c r="I25" s="20">
        <f t="shared" si="2"/>
        <v>2091.6</v>
      </c>
      <c r="J25" s="20">
        <f t="shared" si="3"/>
        <v>10325.6</v>
      </c>
      <c r="K25" s="21">
        <v>0.82</v>
      </c>
      <c r="L25" s="20">
        <f t="shared" si="4"/>
        <v>9496.9920000000002</v>
      </c>
      <c r="M25" s="23">
        <f t="shared" si="5"/>
        <v>0.62316220472440942</v>
      </c>
    </row>
    <row r="26" spans="2:13" s="30" customFormat="1" ht="25.5">
      <c r="B26" s="19" t="s">
        <v>71</v>
      </c>
      <c r="C26" s="38">
        <v>1027</v>
      </c>
      <c r="D26" s="38">
        <v>59</v>
      </c>
      <c r="E26" s="27">
        <f t="shared" si="0"/>
        <v>968</v>
      </c>
      <c r="F26" s="37">
        <v>436</v>
      </c>
      <c r="G26" s="20">
        <f t="shared" si="1"/>
        <v>532</v>
      </c>
      <c r="H26" s="21">
        <v>0.35</v>
      </c>
      <c r="I26" s="20">
        <f t="shared" si="2"/>
        <v>152.6</v>
      </c>
      <c r="J26" s="20">
        <f t="shared" si="3"/>
        <v>684.6</v>
      </c>
      <c r="K26" s="21">
        <v>0.82</v>
      </c>
      <c r="L26" s="20">
        <f t="shared" si="4"/>
        <v>620.37199999999996</v>
      </c>
      <c r="M26" s="23">
        <f t="shared" si="5"/>
        <v>0.60406231742940597</v>
      </c>
    </row>
    <row r="27" spans="2:13" s="30" customFormat="1">
      <c r="B27" s="22" t="s">
        <v>72</v>
      </c>
      <c r="C27" s="38">
        <v>0</v>
      </c>
      <c r="D27" s="38"/>
      <c r="E27" s="27">
        <f t="shared" si="0"/>
        <v>0</v>
      </c>
      <c r="F27" s="37">
        <v>0</v>
      </c>
      <c r="G27" s="20">
        <f t="shared" si="1"/>
        <v>0</v>
      </c>
      <c r="H27" s="4">
        <v>0.3</v>
      </c>
      <c r="I27" s="20">
        <f t="shared" si="2"/>
        <v>0</v>
      </c>
      <c r="J27" s="20">
        <f t="shared" si="3"/>
        <v>0</v>
      </c>
      <c r="K27" s="4">
        <v>0.82</v>
      </c>
      <c r="L27" s="20">
        <f t="shared" si="4"/>
        <v>0</v>
      </c>
      <c r="M27" s="23">
        <f t="shared" si="5"/>
        <v>1</v>
      </c>
    </row>
    <row r="28" spans="2:13" s="30" customFormat="1">
      <c r="B28" s="19" t="s">
        <v>73</v>
      </c>
      <c r="C28" s="38">
        <v>6571</v>
      </c>
      <c r="D28" s="38">
        <v>449</v>
      </c>
      <c r="E28" s="27">
        <f t="shared" si="0"/>
        <v>6122</v>
      </c>
      <c r="F28" s="37">
        <v>1864</v>
      </c>
      <c r="G28" s="20">
        <f t="shared" si="1"/>
        <v>4258</v>
      </c>
      <c r="H28" s="21">
        <v>0.31</v>
      </c>
      <c r="I28" s="20">
        <f t="shared" si="2"/>
        <v>577.84</v>
      </c>
      <c r="J28" s="20">
        <f t="shared" si="3"/>
        <v>4835.84</v>
      </c>
      <c r="K28" s="21">
        <v>0.82</v>
      </c>
      <c r="L28" s="20">
        <f t="shared" si="4"/>
        <v>4414.3887999999997</v>
      </c>
      <c r="M28" s="23">
        <f t="shared" si="5"/>
        <v>0.67179863034545728</v>
      </c>
    </row>
    <row r="29" spans="2:13" s="36" customFormat="1" ht="25.5">
      <c r="B29" s="32" t="s">
        <v>74</v>
      </c>
      <c r="C29" s="38">
        <v>483</v>
      </c>
      <c r="D29" s="38"/>
      <c r="E29" s="27">
        <f t="shared" si="0"/>
        <v>483</v>
      </c>
      <c r="F29" s="37">
        <v>434</v>
      </c>
      <c r="G29" s="33">
        <f t="shared" si="1"/>
        <v>49</v>
      </c>
      <c r="H29" s="34">
        <v>0.23</v>
      </c>
      <c r="I29" s="33">
        <f t="shared" si="2"/>
        <v>99.820000000000007</v>
      </c>
      <c r="J29" s="33">
        <f t="shared" si="3"/>
        <v>148.82</v>
      </c>
      <c r="K29" s="34">
        <v>0.82</v>
      </c>
      <c r="L29" s="33">
        <f t="shared" si="4"/>
        <v>122.03239999999998</v>
      </c>
      <c r="M29" s="35">
        <f t="shared" si="5"/>
        <v>0.25265507246376806</v>
      </c>
    </row>
    <row r="30" spans="2:13" s="36" customFormat="1" ht="63.75">
      <c r="B30" s="32" t="s">
        <v>75</v>
      </c>
      <c r="C30" s="38">
        <v>20436</v>
      </c>
      <c r="D30" s="38">
        <v>1685</v>
      </c>
      <c r="E30" s="27">
        <f t="shared" si="0"/>
        <v>18751</v>
      </c>
      <c r="F30" s="37">
        <v>8066</v>
      </c>
      <c r="G30" s="33">
        <f t="shared" si="1"/>
        <v>10685</v>
      </c>
      <c r="H30" s="34">
        <v>0.23</v>
      </c>
      <c r="I30" s="33">
        <f t="shared" si="2"/>
        <v>1855.18</v>
      </c>
      <c r="J30" s="33">
        <f t="shared" si="3"/>
        <v>12540.18</v>
      </c>
      <c r="K30" s="34">
        <v>0.82</v>
      </c>
      <c r="L30" s="33">
        <f t="shared" si="4"/>
        <v>11967.9476</v>
      </c>
      <c r="M30" s="35">
        <f t="shared" si="5"/>
        <v>0.5856306322176551</v>
      </c>
    </row>
    <row r="31" spans="2:13" s="36" customFormat="1" ht="51">
      <c r="B31" s="32" t="s">
        <v>76</v>
      </c>
      <c r="C31" s="38">
        <v>31544</v>
      </c>
      <c r="D31" s="38">
        <v>3558</v>
      </c>
      <c r="E31" s="27">
        <f t="shared" si="0"/>
        <v>27986</v>
      </c>
      <c r="F31" s="37">
        <v>17599</v>
      </c>
      <c r="G31" s="33">
        <f t="shared" si="1"/>
        <v>10387</v>
      </c>
      <c r="H31" s="34">
        <v>0.23</v>
      </c>
      <c r="I31" s="33">
        <f t="shared" si="2"/>
        <v>4047.77</v>
      </c>
      <c r="J31" s="33">
        <f t="shared" si="3"/>
        <v>14434.77</v>
      </c>
      <c r="K31" s="34">
        <v>0.82</v>
      </c>
      <c r="L31" s="33">
        <f t="shared" si="4"/>
        <v>15394.511399999999</v>
      </c>
      <c r="M31" s="35">
        <f t="shared" si="5"/>
        <v>0.48803295079888409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NE Department of Natural Resources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Mahesh Pun</dc:creator>
  <cp:lastModifiedBy>Kari Burgert</cp:lastModifiedBy>
  <dcterms:created xsi:type="dcterms:W3CDTF">2016-02-29T16:50:20Z</dcterms:created>
  <dcterms:modified xsi:type="dcterms:W3CDTF">2016-04-05T17:13:19Z</dcterms:modified>
</cp:coreProperties>
</file>