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540" yWindow="315" windowWidth="18210" windowHeight="11715" activeTab="5"/>
  </bookViews>
  <sheets>
    <sheet name="EXP" sheetId="6" r:id="rId1"/>
    <sheet name="A-D" sheetId="3" r:id="rId2"/>
    <sheet name="F-H" sheetId="1" r:id="rId3"/>
    <sheet name="K-N" sheetId="2" r:id="rId4"/>
    <sheet name="P-W" sheetId="4" r:id="rId5"/>
    <sheet name="ModelSumAcres" sheetId="7" r:id="rId6"/>
    <sheet name="W_Station" sheetId="8" r:id="rId7"/>
  </sheets>
  <calcPr calcId="145621"/>
</workbook>
</file>

<file path=xl/calcChain.xml><?xml version="1.0" encoding="utf-8"?>
<calcChain xmlns="http://schemas.openxmlformats.org/spreadsheetml/2006/main">
  <c r="C56" i="4" l="1"/>
  <c r="C42" i="4"/>
  <c r="C28" i="4"/>
  <c r="C14" i="2"/>
  <c r="C28" i="2"/>
  <c r="C56" i="2"/>
  <c r="C42" i="2"/>
  <c r="C98" i="1"/>
  <c r="C84" i="1"/>
  <c r="C70" i="1"/>
  <c r="C56" i="1"/>
  <c r="C42" i="1"/>
  <c r="C28" i="1"/>
  <c r="C14" i="1"/>
  <c r="C98" i="3"/>
  <c r="C83" i="3"/>
  <c r="C84" i="3" l="1"/>
  <c r="C70" i="3"/>
  <c r="C56" i="3"/>
  <c r="C42" i="3"/>
  <c r="C28" i="3"/>
  <c r="C55" i="3"/>
  <c r="D20" i="1" l="1"/>
  <c r="D62" i="3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B27" i="7"/>
  <c r="C27" i="7"/>
  <c r="D27" i="7" l="1"/>
  <c r="D48" i="4"/>
  <c r="D34" i="4"/>
  <c r="D20" i="4"/>
  <c r="D6" i="4"/>
  <c r="D48" i="2"/>
  <c r="D34" i="2"/>
  <c r="D20" i="2"/>
  <c r="D6" i="2"/>
  <c r="D90" i="1"/>
  <c r="D76" i="1"/>
  <c r="D62" i="1"/>
  <c r="D48" i="1"/>
  <c r="D34" i="1"/>
  <c r="D6" i="1"/>
  <c r="D90" i="3"/>
  <c r="D76" i="3"/>
  <c r="D48" i="3"/>
  <c r="D34" i="3"/>
  <c r="D20" i="3"/>
  <c r="D6" i="3"/>
  <c r="G5" i="4" l="1"/>
  <c r="G5" i="2"/>
  <c r="G5" i="1"/>
  <c r="G5" i="3"/>
  <c r="B56" i="4"/>
  <c r="C47" i="4" s="1"/>
  <c r="E47" i="4" s="1"/>
  <c r="F42" i="8" s="1"/>
  <c r="B42" i="4"/>
  <c r="C40" i="4" s="1"/>
  <c r="E40" i="4" s="1"/>
  <c r="G23" i="8" s="1"/>
  <c r="B28" i="4"/>
  <c r="C26" i="4" s="1"/>
  <c r="E26" i="4" s="1"/>
  <c r="G36" i="8" s="1"/>
  <c r="B14" i="4"/>
  <c r="C12" i="4" s="1"/>
  <c r="E12" i="4" s="1"/>
  <c r="J10" i="8" s="1"/>
  <c r="B42" i="1"/>
  <c r="C39" i="1" s="1"/>
  <c r="E39" i="1" s="1"/>
  <c r="E22" i="8" s="1"/>
  <c r="B42" i="2"/>
  <c r="C40" i="2" s="1"/>
  <c r="E40" i="2" s="1"/>
  <c r="I10" i="8" s="1"/>
  <c r="B28" i="2"/>
  <c r="C24" i="2" s="1"/>
  <c r="E24" i="2" s="1"/>
  <c r="H8" i="8" s="1"/>
  <c r="B14" i="2"/>
  <c r="C13" i="2" s="1"/>
  <c r="E13" i="2" s="1"/>
  <c r="F37" i="8" s="1"/>
  <c r="B56" i="1"/>
  <c r="C52" i="1" s="1"/>
  <c r="E52" i="1" s="1"/>
  <c r="F21" i="8" s="1"/>
  <c r="B70" i="3"/>
  <c r="C67" i="3" s="1"/>
  <c r="E67" i="3" s="1"/>
  <c r="C22" i="8" s="1"/>
  <c r="B56" i="3"/>
  <c r="C48" i="3" s="1"/>
  <c r="E48" i="3" s="1"/>
  <c r="D43" i="8" s="1"/>
  <c r="B28" i="3"/>
  <c r="C26" i="3" s="1"/>
  <c r="E26" i="3" s="1"/>
  <c r="C36" i="8" s="1"/>
  <c r="B14" i="3"/>
  <c r="C10" i="3" s="1"/>
  <c r="E10" i="3" s="1"/>
  <c r="C47" i="8" s="1"/>
  <c r="B56" i="2"/>
  <c r="C55" i="2" s="1"/>
  <c r="E55" i="2" s="1"/>
  <c r="E50" i="8" s="1"/>
  <c r="B98" i="1"/>
  <c r="C97" i="1" s="1"/>
  <c r="E97" i="1" s="1"/>
  <c r="G11" i="8" s="1"/>
  <c r="B84" i="1"/>
  <c r="C83" i="1" s="1"/>
  <c r="E83" i="1" s="1"/>
  <c r="F11" i="8" s="1"/>
  <c r="B70" i="1"/>
  <c r="C69" i="1" s="1"/>
  <c r="E69" i="1" s="1"/>
  <c r="E37" i="8" s="1"/>
  <c r="B28" i="1"/>
  <c r="C20" i="1" s="1"/>
  <c r="E20" i="1" s="1"/>
  <c r="D17" i="8" s="1"/>
  <c r="B84" i="3"/>
  <c r="C75" i="3" s="1"/>
  <c r="E75" i="3" s="1"/>
  <c r="D3" i="8" s="1"/>
  <c r="B98" i="3"/>
  <c r="C97" i="3" s="1"/>
  <c r="E97" i="3" s="1"/>
  <c r="E11" i="8" s="1"/>
  <c r="B42" i="3"/>
  <c r="C33" i="3" s="1"/>
  <c r="E33" i="3" s="1"/>
  <c r="C3" i="8" s="1"/>
  <c r="B14" i="1"/>
  <c r="C8" i="1" s="1"/>
  <c r="E8" i="1" s="1"/>
  <c r="D32" i="8" s="1"/>
  <c r="C36" i="4" l="1"/>
  <c r="E36" i="4" s="1"/>
  <c r="G19" i="8" s="1"/>
  <c r="C22" i="4"/>
  <c r="E22" i="4" s="1"/>
  <c r="G32" i="8" s="1"/>
  <c r="C51" i="4"/>
  <c r="E51" i="4" s="1"/>
  <c r="F46" i="8" s="1"/>
  <c r="C53" i="4"/>
  <c r="E53" i="4" s="1"/>
  <c r="F48" i="8" s="1"/>
  <c r="C49" i="4"/>
  <c r="E49" i="4" s="1"/>
  <c r="F44" i="8" s="1"/>
  <c r="C35" i="4"/>
  <c r="E35" i="4" s="1"/>
  <c r="G18" i="8" s="1"/>
  <c r="C37" i="4"/>
  <c r="E37" i="4" s="1"/>
  <c r="G20" i="8" s="1"/>
  <c r="C34" i="4"/>
  <c r="E34" i="4" s="1"/>
  <c r="G17" i="8" s="1"/>
  <c r="C23" i="4"/>
  <c r="E23" i="4" s="1"/>
  <c r="G33" i="8" s="1"/>
  <c r="C20" i="4"/>
  <c r="E20" i="4" s="1"/>
  <c r="G30" i="8" s="1"/>
  <c r="C24" i="4"/>
  <c r="E24" i="4" s="1"/>
  <c r="G34" i="8" s="1"/>
  <c r="C10" i="4"/>
  <c r="E10" i="4" s="1"/>
  <c r="J8" i="8" s="1"/>
  <c r="C47" i="2"/>
  <c r="E47" i="2" s="1"/>
  <c r="E42" i="8" s="1"/>
  <c r="C91" i="1"/>
  <c r="E91" i="1" s="1"/>
  <c r="G5" i="8" s="1"/>
  <c r="C65" i="1"/>
  <c r="E65" i="1" s="1"/>
  <c r="E33" i="8" s="1"/>
  <c r="C68" i="1"/>
  <c r="E68" i="1" s="1"/>
  <c r="E36" i="8" s="1"/>
  <c r="C48" i="1"/>
  <c r="E48" i="1" s="1"/>
  <c r="F17" i="8" s="1"/>
  <c r="C49" i="1"/>
  <c r="E49" i="1" s="1"/>
  <c r="F18" i="8" s="1"/>
  <c r="C38" i="1"/>
  <c r="E38" i="1" s="1"/>
  <c r="E21" i="8" s="1"/>
  <c r="C75" i="1"/>
  <c r="E75" i="1" s="1"/>
  <c r="F3" i="8" s="1"/>
  <c r="C81" i="1"/>
  <c r="E81" i="1" s="1"/>
  <c r="F9" i="8" s="1"/>
  <c r="C79" i="1"/>
  <c r="E79" i="1" s="1"/>
  <c r="F7" i="8" s="1"/>
  <c r="C80" i="1"/>
  <c r="E80" i="1" s="1"/>
  <c r="F8" i="8" s="1"/>
  <c r="C82" i="1"/>
  <c r="E82" i="1" s="1"/>
  <c r="F10" i="8" s="1"/>
  <c r="C77" i="1"/>
  <c r="E77" i="1" s="1"/>
  <c r="F5" i="8" s="1"/>
  <c r="C76" i="1"/>
  <c r="E76" i="1" s="1"/>
  <c r="F4" i="8" s="1"/>
  <c r="C78" i="1"/>
  <c r="E78" i="1" s="1"/>
  <c r="F6" i="8" s="1"/>
  <c r="C53" i="1"/>
  <c r="E53" i="1" s="1"/>
  <c r="F22" i="8" s="1"/>
  <c r="C47" i="1"/>
  <c r="E47" i="1" s="1"/>
  <c r="F16" i="8" s="1"/>
  <c r="C34" i="1"/>
  <c r="E34" i="1" s="1"/>
  <c r="E17" i="8" s="1"/>
  <c r="C35" i="1"/>
  <c r="E35" i="1" s="1"/>
  <c r="E18" i="8" s="1"/>
  <c r="C33" i="1"/>
  <c r="E33" i="1" s="1"/>
  <c r="E16" i="8" s="1"/>
  <c r="C41" i="1"/>
  <c r="E41" i="1" s="1"/>
  <c r="E24" i="8" s="1"/>
  <c r="C36" i="1"/>
  <c r="E36" i="1" s="1"/>
  <c r="E19" i="8" s="1"/>
  <c r="C37" i="1"/>
  <c r="E37" i="1" s="1"/>
  <c r="E20" i="8" s="1"/>
  <c r="C40" i="1"/>
  <c r="E40" i="1" s="1"/>
  <c r="E23" i="8" s="1"/>
  <c r="C24" i="1"/>
  <c r="E24" i="1" s="1"/>
  <c r="D21" i="8" s="1"/>
  <c r="C25" i="1"/>
  <c r="E25" i="1" s="1"/>
  <c r="D22" i="8" s="1"/>
  <c r="C19" i="1"/>
  <c r="E19" i="1" s="1"/>
  <c r="D16" i="8" s="1"/>
  <c r="C27" i="1"/>
  <c r="E27" i="1" s="1"/>
  <c r="D24" i="8" s="1"/>
  <c r="C12" i="1"/>
  <c r="E12" i="1" s="1"/>
  <c r="D36" i="8" s="1"/>
  <c r="C6" i="1"/>
  <c r="E6" i="1" s="1"/>
  <c r="D30" i="8" s="1"/>
  <c r="C7" i="1"/>
  <c r="E7" i="1" s="1"/>
  <c r="D31" i="8" s="1"/>
  <c r="C11" i="1"/>
  <c r="E11" i="1" s="1"/>
  <c r="D35" i="8" s="1"/>
  <c r="C13" i="1"/>
  <c r="E13" i="1" s="1"/>
  <c r="D37" i="8" s="1"/>
  <c r="C5" i="1"/>
  <c r="E5" i="1" s="1"/>
  <c r="D29" i="8" s="1"/>
  <c r="C95" i="3"/>
  <c r="E95" i="3" s="1"/>
  <c r="E9" i="8" s="1"/>
  <c r="C89" i="3"/>
  <c r="E89" i="3" s="1"/>
  <c r="E3" i="8" s="1"/>
  <c r="C96" i="3"/>
  <c r="E96" i="3" s="1"/>
  <c r="E10" i="8" s="1"/>
  <c r="C90" i="3"/>
  <c r="E90" i="3" s="1"/>
  <c r="E4" i="8" s="1"/>
  <c r="C61" i="3"/>
  <c r="E61" i="3" s="1"/>
  <c r="C16" i="8" s="1"/>
  <c r="C51" i="3"/>
  <c r="E51" i="3" s="1"/>
  <c r="D46" i="8" s="1"/>
  <c r="E55" i="3"/>
  <c r="D50" i="8" s="1"/>
  <c r="C21" i="3"/>
  <c r="E21" i="3" s="1"/>
  <c r="C31" i="8" s="1"/>
  <c r="C19" i="3"/>
  <c r="E19" i="3" s="1"/>
  <c r="C29" i="8" s="1"/>
  <c r="C20" i="3"/>
  <c r="E20" i="3" s="1"/>
  <c r="C30" i="8" s="1"/>
  <c r="C13" i="3"/>
  <c r="E13" i="3" s="1"/>
  <c r="C50" i="8" s="1"/>
  <c r="C6" i="3"/>
  <c r="E6" i="3" s="1"/>
  <c r="C43" i="8" s="1"/>
  <c r="C8" i="3"/>
  <c r="E8" i="3" s="1"/>
  <c r="C45" i="8" s="1"/>
  <c r="C7" i="3"/>
  <c r="E7" i="3" s="1"/>
  <c r="C44" i="8" s="1"/>
  <c r="C92" i="3"/>
  <c r="E92" i="3" s="1"/>
  <c r="E6" i="8" s="1"/>
  <c r="C94" i="3"/>
  <c r="E94" i="3" s="1"/>
  <c r="E8" i="8" s="1"/>
  <c r="C91" i="3"/>
  <c r="E91" i="3" s="1"/>
  <c r="E5" i="8" s="1"/>
  <c r="C93" i="3"/>
  <c r="E93" i="3" s="1"/>
  <c r="E7" i="8" s="1"/>
  <c r="C50" i="3"/>
  <c r="E50" i="3" s="1"/>
  <c r="D45" i="8" s="1"/>
  <c r="C49" i="3"/>
  <c r="E49" i="3" s="1"/>
  <c r="D44" i="8" s="1"/>
  <c r="C54" i="3"/>
  <c r="E54" i="3" s="1"/>
  <c r="D49" i="8" s="1"/>
  <c r="C47" i="3"/>
  <c r="E47" i="3" s="1"/>
  <c r="D42" i="8" s="1"/>
  <c r="C40" i="3"/>
  <c r="E40" i="3" s="1"/>
  <c r="C10" i="8" s="1"/>
  <c r="C12" i="3"/>
  <c r="E12" i="3" s="1"/>
  <c r="C49" i="8" s="1"/>
  <c r="C5" i="3"/>
  <c r="C9" i="3"/>
  <c r="E9" i="3" s="1"/>
  <c r="C46" i="8" s="1"/>
  <c r="C39" i="3"/>
  <c r="E39" i="3" s="1"/>
  <c r="C9" i="8" s="1"/>
  <c r="C35" i="3"/>
  <c r="E35" i="3" s="1"/>
  <c r="C5" i="8" s="1"/>
  <c r="C24" i="3"/>
  <c r="E24" i="3" s="1"/>
  <c r="C34" i="8" s="1"/>
  <c r="C64" i="3"/>
  <c r="E64" i="3" s="1"/>
  <c r="C19" i="8" s="1"/>
  <c r="C36" i="3"/>
  <c r="E36" i="3" s="1"/>
  <c r="C6" i="8" s="1"/>
  <c r="C38" i="3"/>
  <c r="E38" i="3" s="1"/>
  <c r="C8" i="8" s="1"/>
  <c r="C34" i="3"/>
  <c r="E34" i="3" s="1"/>
  <c r="C4" i="8" s="1"/>
  <c r="C79" i="3"/>
  <c r="E79" i="3" s="1"/>
  <c r="D7" i="8" s="1"/>
  <c r="C66" i="3"/>
  <c r="E66" i="3" s="1"/>
  <c r="C21" i="8" s="1"/>
  <c r="C63" i="3"/>
  <c r="E63" i="3" s="1"/>
  <c r="C18" i="8" s="1"/>
  <c r="C41" i="3"/>
  <c r="E41" i="3" s="1"/>
  <c r="C11" i="8" s="1"/>
  <c r="C37" i="3"/>
  <c r="E37" i="3" s="1"/>
  <c r="C7" i="8" s="1"/>
  <c r="C78" i="3"/>
  <c r="E78" i="3" s="1"/>
  <c r="D6" i="8" s="1"/>
  <c r="C69" i="3"/>
  <c r="E69" i="3" s="1"/>
  <c r="C24" i="8" s="1"/>
  <c r="C53" i="2"/>
  <c r="E53" i="2" s="1"/>
  <c r="E48" i="8" s="1"/>
  <c r="C6" i="2"/>
  <c r="E6" i="2" s="1"/>
  <c r="F30" i="8" s="1"/>
  <c r="C54" i="2"/>
  <c r="E54" i="2" s="1"/>
  <c r="E49" i="8" s="1"/>
  <c r="C52" i="2"/>
  <c r="E52" i="2" s="1"/>
  <c r="E47" i="8" s="1"/>
  <c r="C49" i="2"/>
  <c r="E49" i="2" s="1"/>
  <c r="E44" i="8" s="1"/>
  <c r="C22" i="2"/>
  <c r="E22" i="2" s="1"/>
  <c r="H6" i="8" s="1"/>
  <c r="C19" i="2"/>
  <c r="E19" i="2" s="1"/>
  <c r="H3" i="8" s="1"/>
  <c r="C27" i="2"/>
  <c r="E27" i="2" s="1"/>
  <c r="H11" i="8" s="1"/>
  <c r="C25" i="2"/>
  <c r="E25" i="2" s="1"/>
  <c r="H9" i="8" s="1"/>
  <c r="C39" i="2"/>
  <c r="E39" i="2" s="1"/>
  <c r="I9" i="8" s="1"/>
  <c r="C51" i="2"/>
  <c r="E51" i="2" s="1"/>
  <c r="E46" i="8" s="1"/>
  <c r="C50" i="2"/>
  <c r="E50" i="2" s="1"/>
  <c r="E45" i="8" s="1"/>
  <c r="C26" i="2"/>
  <c r="E26" i="2" s="1"/>
  <c r="H10" i="8" s="1"/>
  <c r="C23" i="2"/>
  <c r="E23" i="2" s="1"/>
  <c r="H7" i="8" s="1"/>
  <c r="C21" i="2"/>
  <c r="E21" i="2" s="1"/>
  <c r="H5" i="8" s="1"/>
  <c r="C33" i="2"/>
  <c r="E33" i="2" s="1"/>
  <c r="I3" i="8" s="1"/>
  <c r="C48" i="2"/>
  <c r="E48" i="2" s="1"/>
  <c r="E43" i="8" s="1"/>
  <c r="C37" i="2"/>
  <c r="E37" i="2" s="1"/>
  <c r="I7" i="8" s="1"/>
  <c r="C9" i="2"/>
  <c r="E9" i="2" s="1"/>
  <c r="F33" i="8" s="1"/>
  <c r="C36" i="2"/>
  <c r="E36" i="2" s="1"/>
  <c r="I6" i="8" s="1"/>
  <c r="C41" i="2"/>
  <c r="E41" i="2" s="1"/>
  <c r="I11" i="8" s="1"/>
  <c r="C7" i="2"/>
  <c r="E7" i="2" s="1"/>
  <c r="F31" i="8" s="1"/>
  <c r="C20" i="2"/>
  <c r="E20" i="2" s="1"/>
  <c r="H4" i="8" s="1"/>
  <c r="C34" i="2"/>
  <c r="E34" i="2" s="1"/>
  <c r="I4" i="8" s="1"/>
  <c r="C8" i="2"/>
  <c r="E8" i="2" s="1"/>
  <c r="F32" i="8" s="1"/>
  <c r="C35" i="2"/>
  <c r="E35" i="2" s="1"/>
  <c r="I5" i="8" s="1"/>
  <c r="C38" i="2"/>
  <c r="E38" i="2" s="1"/>
  <c r="I8" i="8" s="1"/>
  <c r="C26" i="1"/>
  <c r="E26" i="1" s="1"/>
  <c r="D23" i="8" s="1"/>
  <c r="C25" i="4"/>
  <c r="E25" i="4" s="1"/>
  <c r="G35" i="8" s="1"/>
  <c r="C39" i="4"/>
  <c r="E39" i="4" s="1"/>
  <c r="G22" i="8" s="1"/>
  <c r="C19" i="4"/>
  <c r="E19" i="4" s="1"/>
  <c r="G29" i="8" s="1"/>
  <c r="C27" i="4"/>
  <c r="E27" i="4" s="1"/>
  <c r="G37" i="8" s="1"/>
  <c r="C54" i="4"/>
  <c r="E54" i="4" s="1"/>
  <c r="F49" i="8" s="1"/>
  <c r="C38" i="4"/>
  <c r="E38" i="4" s="1"/>
  <c r="G21" i="8" s="1"/>
  <c r="C55" i="4"/>
  <c r="E55" i="4" s="1"/>
  <c r="F50" i="8" s="1"/>
  <c r="C33" i="4"/>
  <c r="E33" i="4" s="1"/>
  <c r="G16" i="8" s="1"/>
  <c r="C41" i="4"/>
  <c r="E41" i="4" s="1"/>
  <c r="G24" i="8" s="1"/>
  <c r="C21" i="4"/>
  <c r="E21" i="4" s="1"/>
  <c r="G31" i="8" s="1"/>
  <c r="C52" i="4"/>
  <c r="E52" i="4" s="1"/>
  <c r="F47" i="8" s="1"/>
  <c r="C48" i="4"/>
  <c r="E48" i="4" s="1"/>
  <c r="F43" i="8" s="1"/>
  <c r="C5" i="4"/>
  <c r="E5" i="4" s="1"/>
  <c r="J3" i="8" s="1"/>
  <c r="C7" i="4"/>
  <c r="E7" i="4" s="1"/>
  <c r="J5" i="8" s="1"/>
  <c r="C50" i="4"/>
  <c r="E50" i="4" s="1"/>
  <c r="F45" i="8" s="1"/>
  <c r="C6" i="4"/>
  <c r="E6" i="4" s="1"/>
  <c r="J4" i="8" s="1"/>
  <c r="C76" i="3"/>
  <c r="E76" i="3" s="1"/>
  <c r="D4" i="8" s="1"/>
  <c r="C11" i="3"/>
  <c r="E11" i="3" s="1"/>
  <c r="C48" i="8" s="1"/>
  <c r="C22" i="3"/>
  <c r="E22" i="3" s="1"/>
  <c r="C32" i="8" s="1"/>
  <c r="C27" i="3"/>
  <c r="E27" i="3" s="1"/>
  <c r="C37" i="8" s="1"/>
  <c r="C52" i="3"/>
  <c r="E52" i="3" s="1"/>
  <c r="D47" i="8" s="1"/>
  <c r="C23" i="3"/>
  <c r="E23" i="3" s="1"/>
  <c r="C33" i="8" s="1"/>
  <c r="C25" i="3"/>
  <c r="E25" i="3" s="1"/>
  <c r="C35" i="8" s="1"/>
  <c r="C53" i="3"/>
  <c r="E53" i="3" s="1"/>
  <c r="D48" i="8" s="1"/>
  <c r="C77" i="3"/>
  <c r="E77" i="3" s="1"/>
  <c r="D5" i="8" s="1"/>
  <c r="C51" i="1"/>
  <c r="E51" i="1" s="1"/>
  <c r="F20" i="8" s="1"/>
  <c r="C66" i="1"/>
  <c r="E66" i="1" s="1"/>
  <c r="E34" i="8" s="1"/>
  <c r="C92" i="1"/>
  <c r="E92" i="1" s="1"/>
  <c r="G6" i="8" s="1"/>
  <c r="C50" i="1"/>
  <c r="E50" i="1" s="1"/>
  <c r="F19" i="8" s="1"/>
  <c r="C23" i="1"/>
  <c r="E23" i="1" s="1"/>
  <c r="D20" i="8" s="1"/>
  <c r="C22" i="1"/>
  <c r="E22" i="1" s="1"/>
  <c r="D19" i="8" s="1"/>
  <c r="C21" i="1"/>
  <c r="E21" i="1" s="1"/>
  <c r="D18" i="8" s="1"/>
  <c r="C93" i="1"/>
  <c r="E93" i="1" s="1"/>
  <c r="G7" i="8" s="1"/>
  <c r="C54" i="1"/>
  <c r="E54" i="1" s="1"/>
  <c r="F23" i="8" s="1"/>
  <c r="C55" i="1"/>
  <c r="E55" i="1" s="1"/>
  <c r="F24" i="8" s="1"/>
  <c r="C67" i="1"/>
  <c r="E67" i="1" s="1"/>
  <c r="E35" i="8" s="1"/>
  <c r="C94" i="1"/>
  <c r="E94" i="1" s="1"/>
  <c r="G8" i="8" s="1"/>
  <c r="C9" i="1"/>
  <c r="E9" i="1" s="1"/>
  <c r="D33" i="8" s="1"/>
  <c r="C10" i="1"/>
  <c r="E10" i="1" s="1"/>
  <c r="D34" i="8" s="1"/>
  <c r="C8" i="4"/>
  <c r="C9" i="4"/>
  <c r="E9" i="4" s="1"/>
  <c r="J7" i="8" s="1"/>
  <c r="C11" i="4"/>
  <c r="E11" i="4" s="1"/>
  <c r="J9" i="8" s="1"/>
  <c r="C13" i="4"/>
  <c r="E13" i="4" s="1"/>
  <c r="J11" i="8" s="1"/>
  <c r="E83" i="3"/>
  <c r="D11" i="8" s="1"/>
  <c r="C82" i="3"/>
  <c r="E82" i="3" s="1"/>
  <c r="D10" i="8" s="1"/>
  <c r="C81" i="3"/>
  <c r="E81" i="3" s="1"/>
  <c r="D9" i="8" s="1"/>
  <c r="C80" i="3"/>
  <c r="E80" i="3" s="1"/>
  <c r="D8" i="8" s="1"/>
  <c r="C61" i="1"/>
  <c r="E61" i="1" s="1"/>
  <c r="E29" i="8" s="1"/>
  <c r="C62" i="1"/>
  <c r="E62" i="1" s="1"/>
  <c r="E30" i="8" s="1"/>
  <c r="C63" i="1"/>
  <c r="E63" i="1" s="1"/>
  <c r="E31" i="8" s="1"/>
  <c r="C64" i="1"/>
  <c r="E64" i="1" s="1"/>
  <c r="E32" i="8" s="1"/>
  <c r="C89" i="1"/>
  <c r="E89" i="1" s="1"/>
  <c r="G3" i="8" s="1"/>
  <c r="C90" i="1"/>
  <c r="E90" i="1" s="1"/>
  <c r="G4" i="8" s="1"/>
  <c r="C95" i="1"/>
  <c r="E95" i="1" s="1"/>
  <c r="G9" i="8" s="1"/>
  <c r="C96" i="1"/>
  <c r="E96" i="1" s="1"/>
  <c r="G10" i="8" s="1"/>
  <c r="C62" i="3"/>
  <c r="E62" i="3" s="1"/>
  <c r="C17" i="8" s="1"/>
  <c r="C65" i="3"/>
  <c r="E65" i="3" s="1"/>
  <c r="C20" i="8" s="1"/>
  <c r="C68" i="3"/>
  <c r="E68" i="3" s="1"/>
  <c r="C23" i="8" s="1"/>
  <c r="C5" i="2"/>
  <c r="E5" i="2" s="1"/>
  <c r="F29" i="8" s="1"/>
  <c r="C10" i="2"/>
  <c r="E10" i="2" s="1"/>
  <c r="F34" i="8" s="1"/>
  <c r="C11" i="2"/>
  <c r="E11" i="2" s="1"/>
  <c r="F35" i="8" s="1"/>
  <c r="C12" i="2"/>
  <c r="E12" i="2" s="1"/>
  <c r="F36" i="8" s="1"/>
  <c r="E5" i="3" l="1"/>
  <c r="C14" i="3"/>
  <c r="E84" i="1"/>
  <c r="F12" i="8" s="1"/>
  <c r="E56" i="1"/>
  <c r="F25" i="8" s="1"/>
  <c r="E42" i="1"/>
  <c r="E25" i="8" s="1"/>
  <c r="E98" i="3"/>
  <c r="E12" i="8" s="1"/>
  <c r="E56" i="3"/>
  <c r="D51" i="8" s="1"/>
  <c r="E28" i="4"/>
  <c r="G38" i="8" s="1"/>
  <c r="E56" i="2"/>
  <c r="E51" i="8" s="1"/>
  <c r="E42" i="3"/>
  <c r="C12" i="8" s="1"/>
  <c r="E70" i="3"/>
  <c r="C25" i="8" s="1"/>
  <c r="E28" i="3"/>
  <c r="C38" i="8" s="1"/>
  <c r="E42" i="2"/>
  <c r="I12" i="8" s="1"/>
  <c r="E28" i="2"/>
  <c r="H12" i="8" s="1"/>
  <c r="E28" i="1"/>
  <c r="D25" i="8" s="1"/>
  <c r="E42" i="4"/>
  <c r="G25" i="8" s="1"/>
  <c r="E56" i="4"/>
  <c r="F51" i="8" s="1"/>
  <c r="E14" i="1"/>
  <c r="D38" i="8" s="1"/>
  <c r="E84" i="3"/>
  <c r="D12" i="8" s="1"/>
  <c r="E98" i="1"/>
  <c r="G12" i="8" s="1"/>
  <c r="E70" i="1"/>
  <c r="E38" i="8" s="1"/>
  <c r="E8" i="4"/>
  <c r="C14" i="4"/>
  <c r="E14" i="2"/>
  <c r="F38" i="8" s="1"/>
  <c r="E14" i="4" l="1"/>
  <c r="J12" i="8" s="1"/>
  <c r="J6" i="8"/>
  <c r="E14" i="3"/>
  <c r="C51" i="8" s="1"/>
  <c r="C42" i="8"/>
</calcChain>
</file>

<file path=xl/sharedStrings.xml><?xml version="1.0" encoding="utf-8"?>
<sst xmlns="http://schemas.openxmlformats.org/spreadsheetml/2006/main" count="525" uniqueCount="56">
  <si>
    <t>BUFFALO</t>
  </si>
  <si>
    <t>ALF</t>
  </si>
  <si>
    <t>CORN</t>
  </si>
  <si>
    <t>CORN (SI)</t>
  </si>
  <si>
    <t>OATS</t>
  </si>
  <si>
    <t>SORG</t>
  </si>
  <si>
    <t>SOY</t>
  </si>
  <si>
    <t>WHEAT</t>
  </si>
  <si>
    <t>IRRIG</t>
  </si>
  <si>
    <t>CHASE</t>
  </si>
  <si>
    <t>BEAN</t>
  </si>
  <si>
    <t>BEET</t>
  </si>
  <si>
    <t>CLAY</t>
  </si>
  <si>
    <t>DAWSON</t>
  </si>
  <si>
    <t>DEUEL</t>
  </si>
  <si>
    <t>DUNDY</t>
  </si>
  <si>
    <t>FRANKLIN</t>
  </si>
  <si>
    <t>FRONTIER</t>
  </si>
  <si>
    <t>FURNAS</t>
  </si>
  <si>
    <t>GOSPER</t>
  </si>
  <si>
    <t>HARLAN</t>
  </si>
  <si>
    <t>HAYES</t>
  </si>
  <si>
    <t>HITCHCOCK</t>
  </si>
  <si>
    <t>KEARNEY</t>
  </si>
  <si>
    <t>KEITH</t>
  </si>
  <si>
    <t>LINCOLN</t>
  </si>
  <si>
    <t>NUCKOLLS</t>
  </si>
  <si>
    <t>PERKINS</t>
  </si>
  <si>
    <t>PHELPS</t>
  </si>
  <si>
    <t>RED WILLOW</t>
  </si>
  <si>
    <t>WEBSTER</t>
  </si>
  <si>
    <t>ADAMS</t>
  </si>
  <si>
    <t>SUM</t>
  </si>
  <si>
    <t>ACRES</t>
  </si>
  <si>
    <t>Total</t>
  </si>
  <si>
    <t>Fraction</t>
  </si>
  <si>
    <t>SBEET</t>
  </si>
  <si>
    <t xml:space="preserve">MODEL </t>
  </si>
  <si>
    <t>TO USE</t>
  </si>
  <si>
    <t>CORNSI</t>
  </si>
  <si>
    <t xml:space="preserve">* The 'AcresToUse' column has the total number of acres used in the model proportioned according to the NASS distribution. </t>
  </si>
  <si>
    <t>* Column D contains actual acres used in the RRCA groundwater model.</t>
  </si>
  <si>
    <t xml:space="preserve">   The acres in column E are used for NE CIR calculations. </t>
  </si>
  <si>
    <t>DIF</t>
  </si>
  <si>
    <t>TOTAL</t>
  </si>
  <si>
    <t>COUNTY</t>
  </si>
  <si>
    <t>All_Model</t>
  </si>
  <si>
    <t>Acres</t>
  </si>
  <si>
    <t>QC Σ</t>
  </si>
  <si>
    <t>CHAMPION WEATHER STATION ACREAGE DATA :</t>
  </si>
  <si>
    <t>CROP</t>
  </si>
  <si>
    <t>MCCOOK WEATHER STATION ACREAGE DATA:</t>
  </si>
  <si>
    <t xml:space="preserve">DAWSON </t>
  </si>
  <si>
    <t>HOLDREGE WEATHER STATION ACREAGE DATA:</t>
  </si>
  <si>
    <t>RED CLOUD WEATHER STATION ACREAGE DATA:</t>
  </si>
  <si>
    <r>
      <t xml:space="preserve">* </t>
    </r>
    <r>
      <rPr>
        <b/>
        <i/>
        <sz val="10"/>
        <rFont val="Arial"/>
        <family val="2"/>
      </rPr>
      <t>Adjusted</t>
    </r>
    <r>
      <rPr>
        <sz val="10"/>
        <rFont val="Arial"/>
        <family val="2"/>
      </rPr>
      <t xml:space="preserve"> 2015 crop NASS acres were used for this year's CIR calculations because lack of detailed NASS data after that year.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</si>
</sst>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3" fontId="0" fillId="0" borderId="0" xfId="0" applyNumberFormat="1"/>
    <xf numFmtId="3" fontId="0" fillId="2" borderId="0" xfId="0" applyNumberFormat="1" applyFill="1"/>
    <xf numFmtId="0" fontId="0" fillId="0" borderId="0" xfId="0" applyFill="1"/>
    <xf numFmtId="3" fontId="0" fillId="0" borderId="0" xfId="0" applyNumberFormat="1" applyFill="1"/>
    <xf numFmtId="3" fontId="1" fillId="2" borderId="0" xfId="0" applyNumberFormat="1" applyFont="1" applyFill="1"/>
    <xf numFmtId="0" fontId="1" fillId="0" borderId="0" xfId="0" applyFont="1" applyFill="1"/>
    <xf numFmtId="3" fontId="0" fillId="0" borderId="0" xfId="0" applyNumberFormat="1" applyAlignment="1">
      <alignment horizontal="center"/>
    </xf>
    <xf numFmtId="0" fontId="4" fillId="0" borderId="0" xfId="0" applyFont="1"/>
    <xf numFmtId="0" fontId="1" fillId="3" borderId="0" xfId="0" applyFont="1" applyFill="1" applyAlignment="1">
      <alignment horizontal="center"/>
    </xf>
    <xf numFmtId="3" fontId="1" fillId="0" borderId="0" xfId="0" applyNumberFormat="1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3" fontId="0" fillId="0" borderId="0" xfId="0" applyNumberFormat="1" applyAlignment="1"/>
    <xf numFmtId="2" fontId="0" fillId="0" borderId="0" xfId="0" applyNumberFormat="1"/>
    <xf numFmtId="2" fontId="1" fillId="0" borderId="0" xfId="0" applyNumberFormat="1" applyFont="1"/>
    <xf numFmtId="2" fontId="0" fillId="0" borderId="0" xfId="0" applyNumberFormat="1" applyFill="1"/>
    <xf numFmtId="3" fontId="1" fillId="0" borderId="0" xfId="0" applyNumberFormat="1" applyFont="1" applyFill="1"/>
    <xf numFmtId="0" fontId="1" fillId="0" borderId="0" xfId="0" applyFont="1" applyFill="1" applyAlignment="1">
      <alignment horizont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A8"/>
  <sheetViews>
    <sheetView workbookViewId="0">
      <selection activeCell="F14" sqref="F14"/>
    </sheetView>
  </sheetViews>
  <sheetFormatPr defaultRowHeight="12.75" x14ac:dyDescent="0.2"/>
  <sheetData>
    <row r="3" spans="1:1" x14ac:dyDescent="0.2">
      <c r="A3" t="s">
        <v>40</v>
      </c>
    </row>
    <row r="4" spans="1:1" x14ac:dyDescent="0.2">
      <c r="A4" t="s">
        <v>42</v>
      </c>
    </row>
    <row r="6" spans="1:1" x14ac:dyDescent="0.2">
      <c r="A6" s="9" t="s">
        <v>55</v>
      </c>
    </row>
    <row r="8" spans="1:1" x14ac:dyDescent="0.2">
      <c r="A8" t="s">
        <v>41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98"/>
  <sheetViews>
    <sheetView zoomScaleNormal="100" workbookViewId="0">
      <selection activeCell="D20" sqref="D20"/>
    </sheetView>
  </sheetViews>
  <sheetFormatPr defaultRowHeight="12.75" x14ac:dyDescent="0.2"/>
  <cols>
    <col min="3" max="3" width="9.140625" style="15"/>
    <col min="5" max="5" width="11.28515625" bestFit="1" customWidth="1"/>
  </cols>
  <sheetData>
    <row r="1" spans="1:7" x14ac:dyDescent="0.2">
      <c r="A1" s="1"/>
      <c r="G1" s="12" t="s">
        <v>48</v>
      </c>
    </row>
    <row r="2" spans="1:7" x14ac:dyDescent="0.2">
      <c r="D2" s="1" t="s">
        <v>37</v>
      </c>
      <c r="G2" s="13" t="s">
        <v>37</v>
      </c>
    </row>
    <row r="3" spans="1:7" x14ac:dyDescent="0.2">
      <c r="A3" s="1" t="s">
        <v>31</v>
      </c>
      <c r="B3" s="1">
        <v>0.19</v>
      </c>
      <c r="C3" s="16"/>
      <c r="D3" s="1" t="s">
        <v>32</v>
      </c>
      <c r="E3" s="1" t="s">
        <v>33</v>
      </c>
      <c r="G3" s="13" t="s">
        <v>32</v>
      </c>
    </row>
    <row r="4" spans="1:7" x14ac:dyDescent="0.2">
      <c r="A4">
        <v>2015</v>
      </c>
      <c r="B4" t="s">
        <v>8</v>
      </c>
      <c r="C4" s="16"/>
      <c r="D4" s="1" t="s">
        <v>33</v>
      </c>
      <c r="E4" s="1" t="s">
        <v>38</v>
      </c>
      <c r="G4" s="13" t="s">
        <v>33</v>
      </c>
    </row>
    <row r="5" spans="1:7" x14ac:dyDescent="0.2">
      <c r="A5" t="s">
        <v>1</v>
      </c>
      <c r="B5" s="5">
        <v>0</v>
      </c>
      <c r="C5" s="17">
        <f>B5/B$14</f>
        <v>0</v>
      </c>
      <c r="E5" s="3">
        <f>C5*$D$6</f>
        <v>0</v>
      </c>
      <c r="G5" s="2">
        <f>SUM(D6:D98)</f>
        <v>405199.91000000015</v>
      </c>
    </row>
    <row r="6" spans="1:7" x14ac:dyDescent="0.2">
      <c r="A6" t="s">
        <v>2</v>
      </c>
      <c r="B6" s="2">
        <v>154200</v>
      </c>
      <c r="C6" s="17">
        <f t="shared" ref="C6:C13" si="0">B6/B$14</f>
        <v>0.65953806672369542</v>
      </c>
      <c r="D6" s="2">
        <f>VLOOKUP($A3,ModelSumAcres!$A$4:$C$25,3,FALSE)</f>
        <v>40639.29</v>
      </c>
      <c r="E6" s="3">
        <f t="shared" ref="E6:E13" si="1">C6*$D$6</f>
        <v>26803.15875962361</v>
      </c>
    </row>
    <row r="7" spans="1:7" x14ac:dyDescent="0.2">
      <c r="A7" t="s">
        <v>39</v>
      </c>
      <c r="B7" s="5">
        <v>0</v>
      </c>
      <c r="C7" s="17">
        <f t="shared" si="0"/>
        <v>0</v>
      </c>
      <c r="E7" s="3">
        <f t="shared" si="1"/>
        <v>0</v>
      </c>
    </row>
    <row r="8" spans="1:7" x14ac:dyDescent="0.2">
      <c r="A8" t="s">
        <v>10</v>
      </c>
      <c r="B8" s="5">
        <v>0</v>
      </c>
      <c r="C8" s="17">
        <f t="shared" si="0"/>
        <v>0</v>
      </c>
      <c r="E8" s="3">
        <f t="shared" si="1"/>
        <v>0</v>
      </c>
    </row>
    <row r="9" spans="1:7" x14ac:dyDescent="0.2">
      <c r="A9" t="s">
        <v>4</v>
      </c>
      <c r="B9" s="5">
        <v>0</v>
      </c>
      <c r="C9" s="17">
        <f t="shared" si="0"/>
        <v>0</v>
      </c>
      <c r="E9" s="3">
        <f t="shared" si="1"/>
        <v>0</v>
      </c>
    </row>
    <row r="10" spans="1:7" x14ac:dyDescent="0.2">
      <c r="A10" t="s">
        <v>5</v>
      </c>
      <c r="B10" s="5">
        <v>0</v>
      </c>
      <c r="C10" s="17">
        <f t="shared" si="0"/>
        <v>0</v>
      </c>
      <c r="E10" s="3">
        <f t="shared" si="1"/>
        <v>0</v>
      </c>
    </row>
    <row r="11" spans="1:7" x14ac:dyDescent="0.2">
      <c r="A11" t="s">
        <v>6</v>
      </c>
      <c r="B11" s="2">
        <v>79600</v>
      </c>
      <c r="C11" s="17">
        <f t="shared" si="0"/>
        <v>0.34046193327630453</v>
      </c>
      <c r="E11" s="3">
        <f t="shared" si="1"/>
        <v>13836.13124037639</v>
      </c>
    </row>
    <row r="12" spans="1:7" x14ac:dyDescent="0.2">
      <c r="A12" t="s">
        <v>11</v>
      </c>
      <c r="B12" s="5">
        <v>0</v>
      </c>
      <c r="C12" s="17">
        <f t="shared" si="0"/>
        <v>0</v>
      </c>
      <c r="E12" s="3">
        <f t="shared" si="1"/>
        <v>0</v>
      </c>
    </row>
    <row r="13" spans="1:7" x14ac:dyDescent="0.2">
      <c r="A13" t="s">
        <v>7</v>
      </c>
      <c r="B13" s="5">
        <v>0</v>
      </c>
      <c r="C13" s="17">
        <f t="shared" si="0"/>
        <v>0</v>
      </c>
      <c r="E13" s="3">
        <f t="shared" si="1"/>
        <v>0</v>
      </c>
    </row>
    <row r="14" spans="1:7" x14ac:dyDescent="0.2">
      <c r="A14" s="1" t="s">
        <v>32</v>
      </c>
      <c r="B14" s="2">
        <f>SUM(B5:B13)</f>
        <v>233800</v>
      </c>
      <c r="C14" s="17">
        <f>SUM(C5:C13)</f>
        <v>1</v>
      </c>
      <c r="D14" s="2"/>
      <c r="E14" s="6">
        <f>SUM(E5:E13)</f>
        <v>40639.29</v>
      </c>
    </row>
    <row r="15" spans="1:7" x14ac:dyDescent="0.2">
      <c r="A15" s="1"/>
      <c r="B15" s="2"/>
      <c r="C15" s="17"/>
      <c r="D15" s="2"/>
      <c r="E15" s="18"/>
    </row>
    <row r="16" spans="1:7" x14ac:dyDescent="0.2">
      <c r="D16" s="1" t="s">
        <v>37</v>
      </c>
    </row>
    <row r="17" spans="1:5" x14ac:dyDescent="0.2">
      <c r="A17" s="1" t="s">
        <v>0</v>
      </c>
      <c r="B17" s="1">
        <v>0.02</v>
      </c>
      <c r="C17" s="16"/>
      <c r="D17" s="1" t="s">
        <v>32</v>
      </c>
      <c r="E17" s="1" t="s">
        <v>33</v>
      </c>
    </row>
    <row r="18" spans="1:5" x14ac:dyDescent="0.2">
      <c r="A18">
        <v>2015</v>
      </c>
      <c r="B18" t="s">
        <v>8</v>
      </c>
      <c r="C18" s="16"/>
      <c r="D18" s="1" t="s">
        <v>33</v>
      </c>
      <c r="E18" s="1" t="s">
        <v>38</v>
      </c>
    </row>
    <row r="19" spans="1:5" x14ac:dyDescent="0.2">
      <c r="A19" t="s">
        <v>1</v>
      </c>
      <c r="B19" s="5">
        <v>0</v>
      </c>
      <c r="C19" s="17">
        <f>B19/B$28</f>
        <v>0</v>
      </c>
      <c r="E19" s="3">
        <f>C19*$D$20</f>
        <v>0</v>
      </c>
    </row>
    <row r="20" spans="1:5" x14ac:dyDescent="0.2">
      <c r="A20" t="s">
        <v>2</v>
      </c>
      <c r="B20" s="2">
        <v>166800</v>
      </c>
      <c r="C20" s="17">
        <f t="shared" ref="C20:C27" si="2">B20/B$28</f>
        <v>0.70290771175726929</v>
      </c>
      <c r="D20" s="2">
        <f>VLOOKUP($A17,ModelSumAcres!$A$4:$C$25,3,FALSE)</f>
        <v>2346.12</v>
      </c>
      <c r="E20" s="3">
        <f t="shared" ref="E20:E27" si="3">C20*$D$20</f>
        <v>1649.1058407079645</v>
      </c>
    </row>
    <row r="21" spans="1:5" x14ac:dyDescent="0.2">
      <c r="A21" t="s">
        <v>39</v>
      </c>
      <c r="B21" s="5">
        <v>0</v>
      </c>
      <c r="C21" s="17">
        <f t="shared" si="2"/>
        <v>0</v>
      </c>
      <c r="E21" s="3">
        <f t="shared" si="3"/>
        <v>0</v>
      </c>
    </row>
    <row r="22" spans="1:5" x14ac:dyDescent="0.2">
      <c r="A22" t="s">
        <v>10</v>
      </c>
      <c r="B22" s="5">
        <v>0</v>
      </c>
      <c r="C22" s="17">
        <f t="shared" si="2"/>
        <v>0</v>
      </c>
      <c r="E22" s="3">
        <f t="shared" si="3"/>
        <v>0</v>
      </c>
    </row>
    <row r="23" spans="1:5" x14ac:dyDescent="0.2">
      <c r="A23" t="s">
        <v>4</v>
      </c>
      <c r="B23" s="5">
        <v>0</v>
      </c>
      <c r="C23" s="17">
        <f t="shared" si="2"/>
        <v>0</v>
      </c>
      <c r="E23" s="3">
        <f t="shared" si="3"/>
        <v>0</v>
      </c>
    </row>
    <row r="24" spans="1:5" x14ac:dyDescent="0.2">
      <c r="A24" t="s">
        <v>5</v>
      </c>
      <c r="B24" s="5">
        <v>0</v>
      </c>
      <c r="C24" s="17">
        <f t="shared" si="2"/>
        <v>0</v>
      </c>
      <c r="E24" s="3">
        <f t="shared" si="3"/>
        <v>0</v>
      </c>
    </row>
    <row r="25" spans="1:5" x14ac:dyDescent="0.2">
      <c r="A25" t="s">
        <v>6</v>
      </c>
      <c r="B25" s="2">
        <v>70500</v>
      </c>
      <c r="C25" s="17">
        <f t="shared" si="2"/>
        <v>0.29709228824273071</v>
      </c>
      <c r="E25" s="3">
        <f t="shared" si="3"/>
        <v>697.01415929203529</v>
      </c>
    </row>
    <row r="26" spans="1:5" x14ac:dyDescent="0.2">
      <c r="A26" t="s">
        <v>11</v>
      </c>
      <c r="B26" s="5">
        <v>0</v>
      </c>
      <c r="C26" s="17">
        <f t="shared" si="2"/>
        <v>0</v>
      </c>
      <c r="E26" s="3">
        <f t="shared" si="3"/>
        <v>0</v>
      </c>
    </row>
    <row r="27" spans="1:5" x14ac:dyDescent="0.2">
      <c r="A27" t="s">
        <v>7</v>
      </c>
      <c r="B27" s="5">
        <v>0</v>
      </c>
      <c r="C27" s="17">
        <f t="shared" si="2"/>
        <v>0</v>
      </c>
      <c r="E27" s="3">
        <f t="shared" si="3"/>
        <v>0</v>
      </c>
    </row>
    <row r="28" spans="1:5" x14ac:dyDescent="0.2">
      <c r="A28" s="1" t="s">
        <v>32</v>
      </c>
      <c r="B28" s="5">
        <f>SUM(B19:B27)</f>
        <v>237300</v>
      </c>
      <c r="C28" s="15">
        <f>SUM(C19:C27)</f>
        <v>1</v>
      </c>
      <c r="D28" s="2"/>
      <c r="E28" s="6">
        <f>SUM(E19:E27)</f>
        <v>2346.12</v>
      </c>
    </row>
    <row r="29" spans="1:5" s="4" customFormat="1" x14ac:dyDescent="0.2">
      <c r="A29" s="7"/>
      <c r="B29" s="5"/>
      <c r="C29" s="17"/>
      <c r="D29" s="5"/>
      <c r="E29" s="18"/>
    </row>
    <row r="30" spans="1:5" x14ac:dyDescent="0.2">
      <c r="D30" s="1" t="s">
        <v>37</v>
      </c>
    </row>
    <row r="31" spans="1:5" x14ac:dyDescent="0.2">
      <c r="A31" s="1" t="s">
        <v>9</v>
      </c>
      <c r="B31" s="1">
        <v>1</v>
      </c>
      <c r="C31" s="16" t="s">
        <v>35</v>
      </c>
      <c r="D31" s="1" t="s">
        <v>32</v>
      </c>
      <c r="E31" s="1" t="s">
        <v>33</v>
      </c>
    </row>
    <row r="32" spans="1:5" x14ac:dyDescent="0.2">
      <c r="A32">
        <v>2015</v>
      </c>
      <c r="B32" t="s">
        <v>8</v>
      </c>
      <c r="C32" s="16" t="s">
        <v>34</v>
      </c>
      <c r="D32" s="1" t="s">
        <v>33</v>
      </c>
      <c r="E32" s="1" t="s">
        <v>38</v>
      </c>
    </row>
    <row r="33" spans="1:7" x14ac:dyDescent="0.2">
      <c r="A33" t="s">
        <v>1</v>
      </c>
      <c r="B33" s="5">
        <v>0</v>
      </c>
      <c r="C33" s="17">
        <f>B33/B$42</f>
        <v>0</v>
      </c>
      <c r="E33" s="3">
        <f>C33*$D$34</f>
        <v>0</v>
      </c>
    </row>
    <row r="34" spans="1:7" x14ac:dyDescent="0.2">
      <c r="A34" t="s">
        <v>2</v>
      </c>
      <c r="B34" s="2">
        <v>123900</v>
      </c>
      <c r="C34" s="17">
        <f t="shared" ref="C34:C41" si="4">B34/B$42</f>
        <v>0.8945848375451263</v>
      </c>
      <c r="D34" s="2">
        <f>VLOOKUP($A31,ModelSumAcres!$A$4:$C$25,3,FALSE)</f>
        <v>185073.75000000012</v>
      </c>
      <c r="E34" s="3">
        <f t="shared" ref="E34:E41" si="5">C34*$D$34</f>
        <v>165564.17057761742</v>
      </c>
    </row>
    <row r="35" spans="1:7" x14ac:dyDescent="0.2">
      <c r="A35" t="s">
        <v>3</v>
      </c>
      <c r="B35" s="5">
        <v>0</v>
      </c>
      <c r="C35" s="17">
        <f t="shared" si="4"/>
        <v>0</v>
      </c>
      <c r="E35" s="3">
        <f t="shared" si="5"/>
        <v>0</v>
      </c>
    </row>
    <row r="36" spans="1:7" x14ac:dyDescent="0.2">
      <c r="A36" t="s">
        <v>10</v>
      </c>
      <c r="B36" s="5">
        <v>0</v>
      </c>
      <c r="C36" s="17">
        <f t="shared" si="4"/>
        <v>0</v>
      </c>
      <c r="E36" s="3">
        <f t="shared" si="5"/>
        <v>0</v>
      </c>
    </row>
    <row r="37" spans="1:7" x14ac:dyDescent="0.2">
      <c r="A37" t="s">
        <v>4</v>
      </c>
      <c r="B37" s="5">
        <v>0</v>
      </c>
      <c r="C37" s="17">
        <f t="shared" si="4"/>
        <v>0</v>
      </c>
      <c r="E37" s="3">
        <f t="shared" si="5"/>
        <v>0</v>
      </c>
    </row>
    <row r="38" spans="1:7" x14ac:dyDescent="0.2">
      <c r="A38" t="s">
        <v>5</v>
      </c>
      <c r="B38" s="5">
        <v>0</v>
      </c>
      <c r="C38" s="17">
        <f t="shared" si="4"/>
        <v>0</v>
      </c>
      <c r="E38" s="3">
        <f t="shared" si="5"/>
        <v>0</v>
      </c>
      <c r="G38" s="9"/>
    </row>
    <row r="39" spans="1:7" x14ac:dyDescent="0.2">
      <c r="A39" t="s">
        <v>6</v>
      </c>
      <c r="B39" s="5">
        <v>0</v>
      </c>
      <c r="C39" s="17">
        <f t="shared" si="4"/>
        <v>0</v>
      </c>
      <c r="E39" s="3">
        <f t="shared" si="5"/>
        <v>0</v>
      </c>
    </row>
    <row r="40" spans="1:7" x14ac:dyDescent="0.2">
      <c r="A40" t="s">
        <v>11</v>
      </c>
      <c r="B40" s="5">
        <v>0</v>
      </c>
      <c r="C40" s="17">
        <f t="shared" si="4"/>
        <v>0</v>
      </c>
      <c r="E40" s="3">
        <f t="shared" si="5"/>
        <v>0</v>
      </c>
    </row>
    <row r="41" spans="1:7" x14ac:dyDescent="0.2">
      <c r="A41" t="s">
        <v>7</v>
      </c>
      <c r="B41" s="2">
        <v>14600</v>
      </c>
      <c r="C41" s="17">
        <f t="shared" si="4"/>
        <v>0.10541516245487365</v>
      </c>
      <c r="E41" s="3">
        <f t="shared" si="5"/>
        <v>19509.579422382685</v>
      </c>
    </row>
    <row r="42" spans="1:7" x14ac:dyDescent="0.2">
      <c r="A42" s="1" t="s">
        <v>32</v>
      </c>
      <c r="B42" s="5">
        <f>SUM(B33:B41)</f>
        <v>138500</v>
      </c>
      <c r="C42" s="15">
        <f>SUM(C33:C41)</f>
        <v>1</v>
      </c>
      <c r="D42" s="2"/>
      <c r="E42" s="6">
        <f>SUM(E33:E41)</f>
        <v>185073.75000000012</v>
      </c>
    </row>
    <row r="43" spans="1:7" s="4" customFormat="1" x14ac:dyDescent="0.2">
      <c r="A43" s="7"/>
      <c r="B43" s="5"/>
      <c r="C43" s="17"/>
      <c r="D43" s="5"/>
      <c r="E43" s="18"/>
    </row>
    <row r="44" spans="1:7" x14ac:dyDescent="0.2">
      <c r="D44" s="1" t="s">
        <v>37</v>
      </c>
    </row>
    <row r="45" spans="1:7" x14ac:dyDescent="0.2">
      <c r="A45" s="1" t="s">
        <v>12</v>
      </c>
      <c r="B45" s="1">
        <v>0.02</v>
      </c>
      <c r="C45" s="16"/>
      <c r="D45" s="1" t="s">
        <v>32</v>
      </c>
      <c r="E45" s="1" t="s">
        <v>33</v>
      </c>
    </row>
    <row r="46" spans="1:7" x14ac:dyDescent="0.2">
      <c r="A46">
        <v>2015</v>
      </c>
      <c r="B46" t="s">
        <v>8</v>
      </c>
      <c r="C46" s="16"/>
      <c r="D46" s="1" t="s">
        <v>33</v>
      </c>
      <c r="E46" s="1" t="s">
        <v>38</v>
      </c>
    </row>
    <row r="47" spans="1:7" x14ac:dyDescent="0.2">
      <c r="A47" t="s">
        <v>1</v>
      </c>
      <c r="B47" s="5">
        <v>0</v>
      </c>
      <c r="C47" s="17">
        <f>B47/B$56</f>
        <v>0</v>
      </c>
      <c r="E47" s="3">
        <f>C47*$D$48</f>
        <v>0</v>
      </c>
    </row>
    <row r="48" spans="1:7" x14ac:dyDescent="0.2">
      <c r="A48" t="s">
        <v>2</v>
      </c>
      <c r="B48" s="2">
        <v>140900</v>
      </c>
      <c r="C48" s="17">
        <f t="shared" ref="C48:C54" si="6">B48/B$56</f>
        <v>0.66581608543615911</v>
      </c>
      <c r="D48" s="2">
        <f>VLOOKUP($A45,ModelSumAcres!$A$4:$C$25,3,FALSE)</f>
        <v>2261</v>
      </c>
      <c r="E48" s="3">
        <f t="shared" ref="E48:E55" si="7">C48*$D$48</f>
        <v>1505.4101691711558</v>
      </c>
    </row>
    <row r="49" spans="1:5" x14ac:dyDescent="0.2">
      <c r="A49" t="s">
        <v>39</v>
      </c>
      <c r="B49" s="5">
        <v>0</v>
      </c>
      <c r="C49" s="17">
        <f t="shared" si="6"/>
        <v>0</v>
      </c>
      <c r="E49" s="3">
        <f t="shared" si="7"/>
        <v>0</v>
      </c>
    </row>
    <row r="50" spans="1:5" x14ac:dyDescent="0.2">
      <c r="A50" t="s">
        <v>10</v>
      </c>
      <c r="B50" s="5">
        <v>0</v>
      </c>
      <c r="C50" s="17">
        <f t="shared" si="6"/>
        <v>0</v>
      </c>
      <c r="E50" s="3">
        <f t="shared" si="7"/>
        <v>0</v>
      </c>
    </row>
    <row r="51" spans="1:5" x14ac:dyDescent="0.2">
      <c r="A51" t="s">
        <v>4</v>
      </c>
      <c r="B51" s="5">
        <v>0</v>
      </c>
      <c r="C51" s="17">
        <f t="shared" si="6"/>
        <v>0</v>
      </c>
      <c r="E51" s="3">
        <f t="shared" si="7"/>
        <v>0</v>
      </c>
    </row>
    <row r="52" spans="1:5" x14ac:dyDescent="0.2">
      <c r="A52" t="s">
        <v>5</v>
      </c>
      <c r="B52" s="5">
        <v>0</v>
      </c>
      <c r="C52" s="17">
        <f t="shared" si="6"/>
        <v>0</v>
      </c>
      <c r="E52" s="3">
        <f t="shared" si="7"/>
        <v>0</v>
      </c>
    </row>
    <row r="53" spans="1:5" x14ac:dyDescent="0.2">
      <c r="A53" t="s">
        <v>6</v>
      </c>
      <c r="B53" s="2">
        <v>70200</v>
      </c>
      <c r="C53" s="17">
        <f t="shared" si="6"/>
        <v>0.33172667989793025</v>
      </c>
      <c r="E53" s="3">
        <f t="shared" si="7"/>
        <v>750.03402324922035</v>
      </c>
    </row>
    <row r="54" spans="1:5" x14ac:dyDescent="0.2">
      <c r="A54" t="s">
        <v>11</v>
      </c>
      <c r="B54" s="5">
        <v>0</v>
      </c>
      <c r="C54" s="17">
        <f t="shared" si="6"/>
        <v>0</v>
      </c>
      <c r="E54" s="3">
        <f t="shared" si="7"/>
        <v>0</v>
      </c>
    </row>
    <row r="55" spans="1:5" x14ac:dyDescent="0.2">
      <c r="A55" t="s">
        <v>7</v>
      </c>
      <c r="B55" s="2">
        <v>520</v>
      </c>
      <c r="C55" s="17">
        <f>B55/B$56</f>
        <v>2.4572346659105944E-3</v>
      </c>
      <c r="E55" s="3">
        <f t="shared" si="7"/>
        <v>5.5558075796238544</v>
      </c>
    </row>
    <row r="56" spans="1:5" x14ac:dyDescent="0.2">
      <c r="A56" s="1" t="s">
        <v>32</v>
      </c>
      <c r="B56" s="5">
        <f>SUM(B47:B55)</f>
        <v>211620</v>
      </c>
      <c r="C56" s="15">
        <f>SUM(C47:C55)</f>
        <v>1</v>
      </c>
      <c r="D56" s="2"/>
      <c r="E56" s="6">
        <f>SUM(E47:E55)</f>
        <v>2261</v>
      </c>
    </row>
    <row r="57" spans="1:5" s="4" customFormat="1" x14ac:dyDescent="0.2">
      <c r="A57" s="7"/>
      <c r="B57" s="5"/>
      <c r="C57" s="17"/>
      <c r="D57" s="5"/>
      <c r="E57" s="18"/>
    </row>
    <row r="58" spans="1:5" x14ac:dyDescent="0.2">
      <c r="D58" s="1" t="s">
        <v>37</v>
      </c>
    </row>
    <row r="59" spans="1:5" x14ac:dyDescent="0.2">
      <c r="A59" s="1" t="s">
        <v>13</v>
      </c>
      <c r="B59" s="1">
        <v>0.24</v>
      </c>
      <c r="C59" s="16"/>
      <c r="D59" s="1" t="s">
        <v>32</v>
      </c>
      <c r="E59" s="1" t="s">
        <v>33</v>
      </c>
    </row>
    <row r="60" spans="1:5" x14ac:dyDescent="0.2">
      <c r="A60">
        <v>2015</v>
      </c>
      <c r="B60" t="s">
        <v>8</v>
      </c>
      <c r="C60" s="16"/>
      <c r="D60" s="1" t="s">
        <v>33</v>
      </c>
      <c r="E60" s="1" t="s">
        <v>38</v>
      </c>
    </row>
    <row r="61" spans="1:5" x14ac:dyDescent="0.2">
      <c r="A61" t="s">
        <v>1</v>
      </c>
      <c r="B61" s="5">
        <v>0</v>
      </c>
      <c r="C61" s="17">
        <f>B61/B$70</f>
        <v>0</v>
      </c>
      <c r="E61" s="3">
        <f>C61*$D$62</f>
        <v>0</v>
      </c>
    </row>
    <row r="62" spans="1:5" x14ac:dyDescent="0.2">
      <c r="A62" t="s">
        <v>2</v>
      </c>
      <c r="B62" s="2">
        <v>178900</v>
      </c>
      <c r="C62" s="17">
        <f t="shared" ref="C62:C69" si="8">B62/B$70</f>
        <v>0.73175719895287961</v>
      </c>
      <c r="D62" s="2">
        <f>VLOOKUP($A59,ModelSumAcres!$A$4:$C$25,3,FALSE)</f>
        <v>60398.270000000004</v>
      </c>
      <c r="E62" s="3">
        <f t="shared" ref="E62:E69" si="9">C62*$D$62</f>
        <v>44196.868876799745</v>
      </c>
    </row>
    <row r="63" spans="1:5" x14ac:dyDescent="0.2">
      <c r="A63" t="s">
        <v>3</v>
      </c>
      <c r="B63" s="5">
        <v>0</v>
      </c>
      <c r="C63" s="17">
        <f t="shared" si="8"/>
        <v>0</v>
      </c>
      <c r="E63" s="3">
        <f t="shared" si="9"/>
        <v>0</v>
      </c>
    </row>
    <row r="64" spans="1:5" x14ac:dyDescent="0.2">
      <c r="A64" t="s">
        <v>10</v>
      </c>
      <c r="B64" s="5">
        <v>0</v>
      </c>
      <c r="C64" s="17">
        <f t="shared" si="8"/>
        <v>0</v>
      </c>
      <c r="E64" s="3">
        <f t="shared" si="9"/>
        <v>0</v>
      </c>
    </row>
    <row r="65" spans="1:5" x14ac:dyDescent="0.2">
      <c r="A65" t="s">
        <v>4</v>
      </c>
      <c r="B65" s="5">
        <v>0</v>
      </c>
      <c r="C65" s="17">
        <f t="shared" si="8"/>
        <v>0</v>
      </c>
      <c r="E65" s="3">
        <f t="shared" si="9"/>
        <v>0</v>
      </c>
    </row>
    <row r="66" spans="1:5" x14ac:dyDescent="0.2">
      <c r="A66" t="s">
        <v>5</v>
      </c>
      <c r="B66" s="5">
        <v>0</v>
      </c>
      <c r="C66" s="17">
        <f t="shared" si="8"/>
        <v>0</v>
      </c>
      <c r="E66" s="3">
        <f t="shared" si="9"/>
        <v>0</v>
      </c>
    </row>
    <row r="67" spans="1:5" x14ac:dyDescent="0.2">
      <c r="A67" t="s">
        <v>6</v>
      </c>
      <c r="B67" s="2">
        <v>65580</v>
      </c>
      <c r="C67" s="17">
        <f t="shared" si="8"/>
        <v>0.26824280104712039</v>
      </c>
      <c r="E67" s="3">
        <f t="shared" si="9"/>
        <v>16201.401123200261</v>
      </c>
    </row>
    <row r="68" spans="1:5" x14ac:dyDescent="0.2">
      <c r="A68" t="s">
        <v>11</v>
      </c>
      <c r="B68" s="5">
        <v>0</v>
      </c>
      <c r="C68" s="17">
        <f t="shared" si="8"/>
        <v>0</v>
      </c>
      <c r="E68" s="3">
        <f t="shared" si="9"/>
        <v>0</v>
      </c>
    </row>
    <row r="69" spans="1:5" x14ac:dyDescent="0.2">
      <c r="A69" t="s">
        <v>7</v>
      </c>
      <c r="B69" s="5">
        <v>0</v>
      </c>
      <c r="C69" s="17">
        <f t="shared" si="8"/>
        <v>0</v>
      </c>
      <c r="E69" s="3">
        <f t="shared" si="9"/>
        <v>0</v>
      </c>
    </row>
    <row r="70" spans="1:5" x14ac:dyDescent="0.2">
      <c r="A70" s="1" t="s">
        <v>32</v>
      </c>
      <c r="B70" s="5">
        <f>SUM(B61:B69)</f>
        <v>244480</v>
      </c>
      <c r="C70" s="15">
        <f>SUM(C61:C69)</f>
        <v>1</v>
      </c>
      <c r="D70" s="2"/>
      <c r="E70" s="6">
        <f>SUM(E61:E69)</f>
        <v>60398.270000000004</v>
      </c>
    </row>
    <row r="71" spans="1:5" s="4" customFormat="1" x14ac:dyDescent="0.2">
      <c r="A71" s="7"/>
      <c r="B71" s="5"/>
      <c r="C71" s="17"/>
      <c r="D71" s="5"/>
      <c r="E71" s="18"/>
    </row>
    <row r="72" spans="1:5" x14ac:dyDescent="0.2">
      <c r="D72" s="1" t="s">
        <v>37</v>
      </c>
    </row>
    <row r="73" spans="1:5" x14ac:dyDescent="0.2">
      <c r="A73" s="1" t="s">
        <v>14</v>
      </c>
      <c r="B73" s="1">
        <v>0.17</v>
      </c>
      <c r="C73" s="16" t="s">
        <v>35</v>
      </c>
      <c r="D73" s="1" t="s">
        <v>32</v>
      </c>
      <c r="E73" s="1" t="s">
        <v>33</v>
      </c>
    </row>
    <row r="74" spans="1:5" x14ac:dyDescent="0.2">
      <c r="A74">
        <v>2015</v>
      </c>
      <c r="B74" t="s">
        <v>8</v>
      </c>
      <c r="C74" s="16" t="s">
        <v>34</v>
      </c>
      <c r="D74" s="1" t="s">
        <v>33</v>
      </c>
      <c r="E74" s="1" t="s">
        <v>38</v>
      </c>
    </row>
    <row r="75" spans="1:5" x14ac:dyDescent="0.2">
      <c r="A75" t="s">
        <v>1</v>
      </c>
      <c r="B75" s="5">
        <v>0</v>
      </c>
      <c r="C75" s="17">
        <f>B75/B$84</f>
        <v>0</v>
      </c>
      <c r="E75" s="3">
        <f>C75*$D$76</f>
        <v>0</v>
      </c>
    </row>
    <row r="76" spans="1:5" x14ac:dyDescent="0.2">
      <c r="A76" t="s">
        <v>2</v>
      </c>
      <c r="B76" s="5">
        <v>0</v>
      </c>
      <c r="C76" s="17">
        <f t="shared" ref="C76:C82" si="10">B76/B$84</f>
        <v>0</v>
      </c>
      <c r="D76" s="2">
        <f>VLOOKUP($A73,ModelSumAcres!$A$4:$C$25,3,FALSE)</f>
        <v>3880.31</v>
      </c>
      <c r="E76" s="3">
        <f t="shared" ref="E76:E83" si="11">C76*$D$76</f>
        <v>0</v>
      </c>
    </row>
    <row r="77" spans="1:5" x14ac:dyDescent="0.2">
      <c r="A77" t="s">
        <v>39</v>
      </c>
      <c r="B77" s="5">
        <v>0</v>
      </c>
      <c r="C77" s="17">
        <f t="shared" si="10"/>
        <v>0</v>
      </c>
      <c r="E77" s="3">
        <f t="shared" si="11"/>
        <v>0</v>
      </c>
    </row>
    <row r="78" spans="1:5" x14ac:dyDescent="0.2">
      <c r="A78" t="s">
        <v>10</v>
      </c>
      <c r="B78" s="5">
        <v>0</v>
      </c>
      <c r="C78" s="17">
        <f t="shared" si="10"/>
        <v>0</v>
      </c>
      <c r="E78" s="3">
        <f t="shared" si="11"/>
        <v>0</v>
      </c>
    </row>
    <row r="79" spans="1:5" x14ac:dyDescent="0.2">
      <c r="A79" t="s">
        <v>4</v>
      </c>
      <c r="B79" s="5">
        <v>0</v>
      </c>
      <c r="C79" s="17">
        <f t="shared" si="10"/>
        <v>0</v>
      </c>
      <c r="E79" s="3">
        <f t="shared" si="11"/>
        <v>0</v>
      </c>
    </row>
    <row r="80" spans="1:5" x14ac:dyDescent="0.2">
      <c r="A80" t="s">
        <v>5</v>
      </c>
      <c r="B80" s="5">
        <v>0</v>
      </c>
      <c r="C80" s="17">
        <f t="shared" si="10"/>
        <v>0</v>
      </c>
      <c r="E80" s="3">
        <f t="shared" si="11"/>
        <v>0</v>
      </c>
    </row>
    <row r="81" spans="1:5" x14ac:dyDescent="0.2">
      <c r="A81" t="s">
        <v>6</v>
      </c>
      <c r="B81" s="5">
        <v>0</v>
      </c>
      <c r="C81" s="17">
        <f t="shared" si="10"/>
        <v>0</v>
      </c>
      <c r="E81" s="3">
        <f t="shared" si="11"/>
        <v>0</v>
      </c>
    </row>
    <row r="82" spans="1:5" x14ac:dyDescent="0.2">
      <c r="A82" t="s">
        <v>11</v>
      </c>
      <c r="B82" s="5">
        <v>0</v>
      </c>
      <c r="C82" s="17">
        <f t="shared" si="10"/>
        <v>0</v>
      </c>
      <c r="E82" s="3">
        <f t="shared" si="11"/>
        <v>0</v>
      </c>
    </row>
    <row r="83" spans="1:5" x14ac:dyDescent="0.2">
      <c r="A83" t="s">
        <v>7</v>
      </c>
      <c r="B83" s="14">
        <v>1550</v>
      </c>
      <c r="C83" s="17">
        <f>B83/B$84</f>
        <v>1</v>
      </c>
      <c r="E83" s="3">
        <f t="shared" si="11"/>
        <v>3880.31</v>
      </c>
    </row>
    <row r="84" spans="1:5" x14ac:dyDescent="0.2">
      <c r="A84" s="1" t="s">
        <v>32</v>
      </c>
      <c r="B84" s="5">
        <f>SUM(B75:B83)</f>
        <v>1550</v>
      </c>
      <c r="C84" s="15">
        <f>SUM(C75:C83)</f>
        <v>1</v>
      </c>
      <c r="D84" s="2"/>
      <c r="E84" s="6">
        <f>SUM(E75:E83)</f>
        <v>3880.31</v>
      </c>
    </row>
    <row r="85" spans="1:5" s="4" customFormat="1" x14ac:dyDescent="0.2">
      <c r="A85" s="7"/>
      <c r="B85" s="5"/>
      <c r="C85" s="17"/>
      <c r="D85" s="5"/>
      <c r="E85" s="18"/>
    </row>
    <row r="86" spans="1:5" x14ac:dyDescent="0.2">
      <c r="D86" s="1" t="s">
        <v>37</v>
      </c>
    </row>
    <row r="87" spans="1:5" x14ac:dyDescent="0.2">
      <c r="A87" s="1" t="s">
        <v>15</v>
      </c>
      <c r="B87" s="1">
        <v>1</v>
      </c>
      <c r="C87" s="16" t="s">
        <v>35</v>
      </c>
      <c r="D87" s="1" t="s">
        <v>32</v>
      </c>
      <c r="E87" s="1" t="s">
        <v>33</v>
      </c>
    </row>
    <row r="88" spans="1:5" x14ac:dyDescent="0.2">
      <c r="A88">
        <v>2015</v>
      </c>
      <c r="B88" t="s">
        <v>8</v>
      </c>
      <c r="C88" s="16" t="s">
        <v>34</v>
      </c>
      <c r="D88" s="1" t="s">
        <v>33</v>
      </c>
      <c r="E88" s="1" t="s">
        <v>38</v>
      </c>
    </row>
    <row r="89" spans="1:5" x14ac:dyDescent="0.2">
      <c r="A89" t="s">
        <v>1</v>
      </c>
      <c r="B89" s="5">
        <v>0</v>
      </c>
      <c r="C89" s="17">
        <f>B89/B$98</f>
        <v>0</v>
      </c>
      <c r="E89" s="3">
        <f>C89*$D$90</f>
        <v>0</v>
      </c>
    </row>
    <row r="90" spans="1:5" x14ac:dyDescent="0.2">
      <c r="A90" t="s">
        <v>2</v>
      </c>
      <c r="B90" s="2">
        <v>55900</v>
      </c>
      <c r="C90" s="17">
        <f t="shared" ref="C90:C97" si="12">B90/B$98</f>
        <v>0.86895694077413332</v>
      </c>
      <c r="D90" s="2">
        <f>VLOOKUP($A87,ModelSumAcres!$A$4:$C$25,3,FALSE)</f>
        <v>110601.17000000004</v>
      </c>
      <c r="E90" s="3">
        <f t="shared" ref="E90:E97" si="13">C90*$D$90</f>
        <v>96107.654329239886</v>
      </c>
    </row>
    <row r="91" spans="1:5" x14ac:dyDescent="0.2">
      <c r="A91" t="s">
        <v>39</v>
      </c>
      <c r="B91" s="5">
        <v>0</v>
      </c>
      <c r="C91" s="17">
        <f t="shared" si="12"/>
        <v>0</v>
      </c>
      <c r="E91" s="3">
        <f t="shared" si="13"/>
        <v>0</v>
      </c>
    </row>
    <row r="92" spans="1:5" x14ac:dyDescent="0.2">
      <c r="A92" t="s">
        <v>10</v>
      </c>
      <c r="B92" s="5">
        <v>0</v>
      </c>
      <c r="C92" s="17">
        <f t="shared" si="12"/>
        <v>0</v>
      </c>
      <c r="E92" s="3">
        <f t="shared" si="13"/>
        <v>0</v>
      </c>
    </row>
    <row r="93" spans="1:5" x14ac:dyDescent="0.2">
      <c r="A93" t="s">
        <v>4</v>
      </c>
      <c r="B93" s="5">
        <v>0</v>
      </c>
      <c r="C93" s="17">
        <f t="shared" si="12"/>
        <v>0</v>
      </c>
      <c r="E93" s="3">
        <f t="shared" si="13"/>
        <v>0</v>
      </c>
    </row>
    <row r="94" spans="1:5" x14ac:dyDescent="0.2">
      <c r="A94" t="s">
        <v>5</v>
      </c>
      <c r="B94" s="2">
        <v>1030</v>
      </c>
      <c r="C94" s="17">
        <f t="shared" si="12"/>
        <v>1.6011192289755945E-2</v>
      </c>
      <c r="E94" s="3">
        <f t="shared" si="13"/>
        <v>1770.8566003419874</v>
      </c>
    </row>
    <row r="95" spans="1:5" x14ac:dyDescent="0.2">
      <c r="A95" t="s">
        <v>6</v>
      </c>
      <c r="B95" s="5">
        <v>0</v>
      </c>
      <c r="C95" s="17">
        <f t="shared" si="12"/>
        <v>0</v>
      </c>
      <c r="E95" s="3">
        <f t="shared" si="13"/>
        <v>0</v>
      </c>
    </row>
    <row r="96" spans="1:5" x14ac:dyDescent="0.2">
      <c r="A96" t="s">
        <v>11</v>
      </c>
      <c r="B96" s="5">
        <v>0</v>
      </c>
      <c r="C96" s="17">
        <f t="shared" si="12"/>
        <v>0</v>
      </c>
      <c r="E96" s="3">
        <f t="shared" si="13"/>
        <v>0</v>
      </c>
    </row>
    <row r="97" spans="1:5" x14ac:dyDescent="0.2">
      <c r="A97" t="s">
        <v>7</v>
      </c>
      <c r="B97" s="2">
        <v>7400</v>
      </c>
      <c r="C97" s="17">
        <f t="shared" si="12"/>
        <v>0.11503186693611069</v>
      </c>
      <c r="E97" s="3">
        <f t="shared" si="13"/>
        <v>12722.659070418162</v>
      </c>
    </row>
    <row r="98" spans="1:5" x14ac:dyDescent="0.2">
      <c r="A98" s="1" t="s">
        <v>32</v>
      </c>
      <c r="B98" s="5">
        <f>SUM(B89:B97)</f>
        <v>64330</v>
      </c>
      <c r="C98" s="15">
        <f>SUM(C89:C97)</f>
        <v>0.99999999999999989</v>
      </c>
      <c r="D98" s="2"/>
      <c r="E98" s="6">
        <f>SUM(E89:E97)</f>
        <v>110601.17000000003</v>
      </c>
    </row>
  </sheetData>
  <phoneticPr fontId="2" type="noConversion"/>
  <pageMargins left="0.75" right="0.75" top="1" bottom="1" header="0.5" footer="0.5"/>
  <pageSetup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98"/>
  <sheetViews>
    <sheetView topLeftCell="A37" workbookViewId="0">
      <selection activeCell="B61" sqref="B61:B70"/>
    </sheetView>
  </sheetViews>
  <sheetFormatPr defaultRowHeight="12.75" x14ac:dyDescent="0.2"/>
  <cols>
    <col min="3" max="3" width="9.140625" style="15"/>
  </cols>
  <sheetData>
    <row r="1" spans="1:7" x14ac:dyDescent="0.2">
      <c r="A1" s="1"/>
      <c r="G1" s="12" t="s">
        <v>48</v>
      </c>
    </row>
    <row r="2" spans="1:7" x14ac:dyDescent="0.2">
      <c r="D2" s="1" t="s">
        <v>37</v>
      </c>
      <c r="G2" s="13" t="s">
        <v>37</v>
      </c>
    </row>
    <row r="3" spans="1:7" x14ac:dyDescent="0.2">
      <c r="A3" s="1" t="s">
        <v>16</v>
      </c>
      <c r="B3" s="1">
        <v>0.95</v>
      </c>
      <c r="C3" s="16" t="s">
        <v>35</v>
      </c>
      <c r="D3" s="1" t="s">
        <v>32</v>
      </c>
      <c r="E3" s="1" t="s">
        <v>33</v>
      </c>
      <c r="G3" s="13" t="s">
        <v>32</v>
      </c>
    </row>
    <row r="4" spans="1:7" x14ac:dyDescent="0.2">
      <c r="A4">
        <v>2015</v>
      </c>
      <c r="B4" t="s">
        <v>8</v>
      </c>
      <c r="C4" s="16" t="s">
        <v>34</v>
      </c>
      <c r="D4" s="1" t="s">
        <v>33</v>
      </c>
      <c r="E4" s="1" t="s">
        <v>38</v>
      </c>
      <c r="G4" s="13" t="s">
        <v>33</v>
      </c>
    </row>
    <row r="5" spans="1:7" x14ac:dyDescent="0.2">
      <c r="A5" t="s">
        <v>1</v>
      </c>
      <c r="B5" s="5">
        <v>0</v>
      </c>
      <c r="C5" s="17">
        <f>B5/B$14</f>
        <v>0</v>
      </c>
      <c r="E5" s="3">
        <f>C5*$D$6</f>
        <v>0</v>
      </c>
      <c r="G5" s="2">
        <f>SUM(D6:D98)</f>
        <v>530931.03</v>
      </c>
    </row>
    <row r="6" spans="1:7" x14ac:dyDescent="0.2">
      <c r="A6" t="s">
        <v>2</v>
      </c>
      <c r="B6" s="2">
        <v>56200</v>
      </c>
      <c r="C6" s="17">
        <f t="shared" ref="C6:C13" si="0">B6/B$14</f>
        <v>0.56516492357200321</v>
      </c>
      <c r="D6" s="2">
        <f>VLOOKUP($A3,ModelSumAcres!$A$4:$C$25,3,FALSE)</f>
        <v>102062.69</v>
      </c>
      <c r="E6" s="3">
        <f t="shared" ref="E6:E13" si="1">C6*$D$6</f>
        <v>57682.252393403054</v>
      </c>
    </row>
    <row r="7" spans="1:7" x14ac:dyDescent="0.2">
      <c r="A7" t="s">
        <v>39</v>
      </c>
      <c r="B7" s="5">
        <v>0</v>
      </c>
      <c r="C7" s="17">
        <f t="shared" si="0"/>
        <v>0</v>
      </c>
      <c r="E7" s="3">
        <f t="shared" si="1"/>
        <v>0</v>
      </c>
    </row>
    <row r="8" spans="1:7" x14ac:dyDescent="0.2">
      <c r="A8" t="s">
        <v>10</v>
      </c>
      <c r="B8" s="5">
        <v>0</v>
      </c>
      <c r="C8" s="17">
        <f t="shared" si="0"/>
        <v>0</v>
      </c>
      <c r="E8" s="3">
        <f t="shared" si="1"/>
        <v>0</v>
      </c>
    </row>
    <row r="9" spans="1:7" x14ac:dyDescent="0.2">
      <c r="A9" t="s">
        <v>4</v>
      </c>
      <c r="B9" s="5">
        <v>0</v>
      </c>
      <c r="C9" s="17">
        <f t="shared" si="0"/>
        <v>0</v>
      </c>
      <c r="E9" s="3">
        <f t="shared" si="1"/>
        <v>0</v>
      </c>
    </row>
    <row r="10" spans="1:7" x14ac:dyDescent="0.2">
      <c r="A10" t="s">
        <v>5</v>
      </c>
      <c r="B10" s="5">
        <v>0</v>
      </c>
      <c r="C10" s="17">
        <f t="shared" si="0"/>
        <v>0</v>
      </c>
      <c r="E10" s="3">
        <f t="shared" si="1"/>
        <v>0</v>
      </c>
    </row>
    <row r="11" spans="1:7" x14ac:dyDescent="0.2">
      <c r="A11" t="s">
        <v>6</v>
      </c>
      <c r="B11" s="2">
        <v>42300</v>
      </c>
      <c r="C11" s="17">
        <f t="shared" si="0"/>
        <v>0.42538213998390989</v>
      </c>
      <c r="E11" s="3">
        <f t="shared" si="1"/>
        <v>43415.645484714398</v>
      </c>
    </row>
    <row r="12" spans="1:7" x14ac:dyDescent="0.2">
      <c r="A12" t="s">
        <v>11</v>
      </c>
      <c r="B12" s="5">
        <v>0</v>
      </c>
      <c r="C12" s="17">
        <f t="shared" si="0"/>
        <v>0</v>
      </c>
      <c r="E12" s="3">
        <f t="shared" si="1"/>
        <v>0</v>
      </c>
    </row>
    <row r="13" spans="1:7" x14ac:dyDescent="0.2">
      <c r="A13" t="s">
        <v>7</v>
      </c>
      <c r="B13" s="2">
        <v>940</v>
      </c>
      <c r="C13" s="17">
        <f t="shared" si="0"/>
        <v>9.4529364440868874E-3</v>
      </c>
      <c r="E13" s="3">
        <f t="shared" si="1"/>
        <v>964.79212188254235</v>
      </c>
    </row>
    <row r="14" spans="1:7" x14ac:dyDescent="0.2">
      <c r="A14" s="1" t="s">
        <v>32</v>
      </c>
      <c r="B14" s="5">
        <f>SUM(B5:B13)</f>
        <v>99440</v>
      </c>
      <c r="C14" s="15">
        <f>SUM(C5:C13)</f>
        <v>0.99999999999999989</v>
      </c>
      <c r="D14" s="2"/>
      <c r="E14" s="6">
        <f>SUM(E5:E13)</f>
        <v>102062.68999999999</v>
      </c>
    </row>
    <row r="15" spans="1:7" s="4" customFormat="1" x14ac:dyDescent="0.2">
      <c r="A15" s="7"/>
      <c r="B15" s="5"/>
      <c r="C15" s="17"/>
      <c r="D15" s="5"/>
      <c r="E15" s="18"/>
    </row>
    <row r="16" spans="1:7" x14ac:dyDescent="0.2">
      <c r="D16" s="1" t="s">
        <v>37</v>
      </c>
    </row>
    <row r="17" spans="1:5" x14ac:dyDescent="0.2">
      <c r="A17" s="1" t="s">
        <v>17</v>
      </c>
      <c r="B17" s="1">
        <v>1</v>
      </c>
      <c r="C17" s="16" t="s">
        <v>35</v>
      </c>
      <c r="D17" s="1" t="s">
        <v>32</v>
      </c>
      <c r="E17" s="1" t="s">
        <v>33</v>
      </c>
    </row>
    <row r="18" spans="1:5" x14ac:dyDescent="0.2">
      <c r="A18">
        <v>2015</v>
      </c>
      <c r="B18" t="s">
        <v>8</v>
      </c>
      <c r="C18" s="16" t="s">
        <v>34</v>
      </c>
      <c r="D18" s="1" t="s">
        <v>33</v>
      </c>
      <c r="E18" s="1" t="s">
        <v>38</v>
      </c>
    </row>
    <row r="19" spans="1:5" x14ac:dyDescent="0.2">
      <c r="A19" t="s">
        <v>1</v>
      </c>
      <c r="B19" s="5">
        <v>0</v>
      </c>
      <c r="C19" s="17">
        <f>B19/B$28</f>
        <v>0</v>
      </c>
      <c r="E19" s="3">
        <f>C19*$D$20</f>
        <v>0</v>
      </c>
    </row>
    <row r="20" spans="1:5" x14ac:dyDescent="0.2">
      <c r="A20" t="s">
        <v>2</v>
      </c>
      <c r="B20" s="2">
        <v>40600</v>
      </c>
      <c r="C20" s="17">
        <f t="shared" ref="C20:C27" si="2">B20/B$28</f>
        <v>0.64680579894854229</v>
      </c>
      <c r="D20" s="2">
        <f>VLOOKUP($A17,ModelSumAcres!$A$4:$C$25,3,FALSE)</f>
        <v>72142.040000000154</v>
      </c>
      <c r="E20" s="3">
        <f t="shared" ref="E20:E27" si="3">C20*$D$20</f>
        <v>46661.889819977798</v>
      </c>
    </row>
    <row r="21" spans="1:5" x14ac:dyDescent="0.2">
      <c r="A21" t="s">
        <v>39</v>
      </c>
      <c r="B21" s="5">
        <v>0</v>
      </c>
      <c r="C21" s="17">
        <f t="shared" si="2"/>
        <v>0</v>
      </c>
      <c r="E21" s="3">
        <f t="shared" si="3"/>
        <v>0</v>
      </c>
    </row>
    <row r="22" spans="1:5" x14ac:dyDescent="0.2">
      <c r="A22" t="s">
        <v>10</v>
      </c>
      <c r="B22" s="5">
        <v>0</v>
      </c>
      <c r="C22" s="17">
        <f t="shared" si="2"/>
        <v>0</v>
      </c>
      <c r="E22" s="3">
        <f t="shared" si="3"/>
        <v>0</v>
      </c>
    </row>
    <row r="23" spans="1:5" x14ac:dyDescent="0.2">
      <c r="A23" t="s">
        <v>4</v>
      </c>
      <c r="B23" s="5">
        <v>0</v>
      </c>
      <c r="C23" s="17">
        <f t="shared" si="2"/>
        <v>0</v>
      </c>
      <c r="E23" s="3">
        <f t="shared" si="3"/>
        <v>0</v>
      </c>
    </row>
    <row r="24" spans="1:5" x14ac:dyDescent="0.2">
      <c r="A24" t="s">
        <v>5</v>
      </c>
      <c r="B24" s="2">
        <v>2870</v>
      </c>
      <c r="C24" s="17">
        <f t="shared" si="2"/>
        <v>4.5722478891190056E-2</v>
      </c>
      <c r="E24" s="3">
        <f t="shared" si="3"/>
        <v>3298.5129010673959</v>
      </c>
    </row>
    <row r="25" spans="1:5" x14ac:dyDescent="0.2">
      <c r="A25" t="s">
        <v>6</v>
      </c>
      <c r="B25" s="2">
        <v>17360</v>
      </c>
      <c r="C25" s="17">
        <f t="shared" si="2"/>
        <v>0.27656523817110085</v>
      </c>
      <c r="E25" s="3">
        <f t="shared" si="3"/>
        <v>19951.980474749125</v>
      </c>
    </row>
    <row r="26" spans="1:5" x14ac:dyDescent="0.2">
      <c r="A26" t="s">
        <v>11</v>
      </c>
      <c r="B26" s="5">
        <v>0</v>
      </c>
      <c r="C26" s="17">
        <f t="shared" si="2"/>
        <v>0</v>
      </c>
      <c r="E26" s="3">
        <f t="shared" si="3"/>
        <v>0</v>
      </c>
    </row>
    <row r="27" spans="1:5" x14ac:dyDescent="0.2">
      <c r="A27" t="s">
        <v>7</v>
      </c>
      <c r="B27">
        <v>1940</v>
      </c>
      <c r="C27" s="17">
        <f t="shared" si="2"/>
        <v>3.0906483989166799E-2</v>
      </c>
      <c r="E27" s="3">
        <f t="shared" si="3"/>
        <v>2229.6568042058357</v>
      </c>
    </row>
    <row r="28" spans="1:5" x14ac:dyDescent="0.2">
      <c r="A28" s="1" t="s">
        <v>32</v>
      </c>
      <c r="B28" s="5">
        <f>SUM(B19:B27)</f>
        <v>62770</v>
      </c>
      <c r="C28" s="15">
        <f>SUM(C19:C27)</f>
        <v>1</v>
      </c>
      <c r="D28" s="2"/>
      <c r="E28" s="6">
        <f>SUM(E19:E27)</f>
        <v>72142.040000000154</v>
      </c>
    </row>
    <row r="29" spans="1:5" s="4" customFormat="1" x14ac:dyDescent="0.2">
      <c r="A29" s="7"/>
      <c r="B29" s="5"/>
      <c r="C29" s="17"/>
      <c r="D29" s="5"/>
      <c r="E29" s="18"/>
    </row>
    <row r="30" spans="1:5" x14ac:dyDescent="0.2">
      <c r="D30" s="1" t="s">
        <v>37</v>
      </c>
    </row>
    <row r="31" spans="1:5" x14ac:dyDescent="0.2">
      <c r="A31" s="1" t="s">
        <v>18</v>
      </c>
      <c r="B31" s="1">
        <v>1</v>
      </c>
      <c r="C31" s="16" t="s">
        <v>35</v>
      </c>
      <c r="D31" s="1" t="s">
        <v>32</v>
      </c>
      <c r="E31" s="1" t="s">
        <v>33</v>
      </c>
    </row>
    <row r="32" spans="1:5" x14ac:dyDescent="0.2">
      <c r="A32">
        <v>2015</v>
      </c>
      <c r="B32" t="s">
        <v>8</v>
      </c>
      <c r="C32" s="16" t="s">
        <v>34</v>
      </c>
      <c r="D32" s="1" t="s">
        <v>33</v>
      </c>
      <c r="E32" s="1" t="s">
        <v>38</v>
      </c>
    </row>
    <row r="33" spans="1:5" x14ac:dyDescent="0.2">
      <c r="A33" t="s">
        <v>1</v>
      </c>
      <c r="B33" s="5">
        <v>0</v>
      </c>
      <c r="C33" s="17">
        <f>B33/$B$42</f>
        <v>0</v>
      </c>
      <c r="E33" s="3">
        <f>C33*$D$34</f>
        <v>0</v>
      </c>
    </row>
    <row r="34" spans="1:5" x14ac:dyDescent="0.2">
      <c r="A34" t="s">
        <v>2</v>
      </c>
      <c r="B34" s="2">
        <v>36460</v>
      </c>
      <c r="C34" s="17">
        <f t="shared" ref="C34:C41" si="4">B34/$B$42</f>
        <v>0.65130403715612717</v>
      </c>
      <c r="D34" s="2">
        <f>VLOOKUP($A31,ModelSumAcres!$A$4:$C$25,3,FALSE)</f>
        <v>63905.389999999956</v>
      </c>
      <c r="E34" s="3">
        <f t="shared" ref="E34:E41" si="5">C34*$D$34</f>
        <v>41621.838503036772</v>
      </c>
    </row>
    <row r="35" spans="1:5" x14ac:dyDescent="0.2">
      <c r="A35" t="s">
        <v>39</v>
      </c>
      <c r="B35" s="5">
        <v>0</v>
      </c>
      <c r="C35" s="17">
        <f t="shared" si="4"/>
        <v>0</v>
      </c>
      <c r="E35" s="3">
        <f t="shared" si="5"/>
        <v>0</v>
      </c>
    </row>
    <row r="36" spans="1:5" x14ac:dyDescent="0.2">
      <c r="A36" t="s">
        <v>10</v>
      </c>
      <c r="B36" s="5">
        <v>0</v>
      </c>
      <c r="C36" s="17">
        <f t="shared" si="4"/>
        <v>0</v>
      </c>
      <c r="E36" s="3">
        <f t="shared" si="5"/>
        <v>0</v>
      </c>
    </row>
    <row r="37" spans="1:5" x14ac:dyDescent="0.2">
      <c r="A37" t="s">
        <v>4</v>
      </c>
      <c r="B37" s="5">
        <v>0</v>
      </c>
      <c r="C37" s="17">
        <f t="shared" si="4"/>
        <v>0</v>
      </c>
      <c r="E37" s="3">
        <f t="shared" si="5"/>
        <v>0</v>
      </c>
    </row>
    <row r="38" spans="1:5" x14ac:dyDescent="0.2">
      <c r="A38" t="s">
        <v>5</v>
      </c>
      <c r="B38" s="5">
        <v>0</v>
      </c>
      <c r="C38" s="17">
        <f t="shared" si="4"/>
        <v>0</v>
      </c>
      <c r="E38" s="3">
        <f t="shared" si="5"/>
        <v>0</v>
      </c>
    </row>
    <row r="39" spans="1:5" x14ac:dyDescent="0.2">
      <c r="A39" t="s">
        <v>6</v>
      </c>
      <c r="B39" s="2">
        <v>16500</v>
      </c>
      <c r="C39" s="17">
        <f t="shared" si="4"/>
        <v>0.29474812433011788</v>
      </c>
      <c r="E39" s="3">
        <f t="shared" si="5"/>
        <v>18835.993837084658</v>
      </c>
    </row>
    <row r="40" spans="1:5" x14ac:dyDescent="0.2">
      <c r="A40" t="s">
        <v>11</v>
      </c>
      <c r="B40" s="5">
        <v>0</v>
      </c>
      <c r="C40" s="17">
        <f t="shared" si="4"/>
        <v>0</v>
      </c>
      <c r="E40" s="3">
        <f t="shared" si="5"/>
        <v>0</v>
      </c>
    </row>
    <row r="41" spans="1:5" x14ac:dyDescent="0.2">
      <c r="A41" t="s">
        <v>7</v>
      </c>
      <c r="B41" s="2">
        <v>3020</v>
      </c>
      <c r="C41" s="17">
        <f t="shared" si="4"/>
        <v>5.3947838513754912E-2</v>
      </c>
      <c r="E41" s="3">
        <f t="shared" si="5"/>
        <v>3447.5576598785256</v>
      </c>
    </row>
    <row r="42" spans="1:5" x14ac:dyDescent="0.2">
      <c r="A42" s="1" t="s">
        <v>32</v>
      </c>
      <c r="B42" s="5">
        <f>SUM(B33:B41)</f>
        <v>55980</v>
      </c>
      <c r="C42" s="15">
        <f>SUM(C33:C41)</f>
        <v>1</v>
      </c>
      <c r="D42" s="2"/>
      <c r="E42" s="6">
        <f>SUM(E33:E41)</f>
        <v>63905.389999999956</v>
      </c>
    </row>
    <row r="43" spans="1:5" s="4" customFormat="1" x14ac:dyDescent="0.2">
      <c r="A43" s="7"/>
      <c r="B43" s="5"/>
      <c r="C43" s="17"/>
      <c r="D43" s="5"/>
      <c r="E43" s="18"/>
    </row>
    <row r="44" spans="1:5" x14ac:dyDescent="0.2">
      <c r="D44" s="1" t="s">
        <v>37</v>
      </c>
    </row>
    <row r="45" spans="1:5" x14ac:dyDescent="0.2">
      <c r="A45" s="1" t="s">
        <v>19</v>
      </c>
      <c r="B45" s="1">
        <v>1</v>
      </c>
      <c r="C45" s="16"/>
      <c r="D45" s="1" t="s">
        <v>32</v>
      </c>
      <c r="E45" s="1" t="s">
        <v>33</v>
      </c>
    </row>
    <row r="46" spans="1:5" x14ac:dyDescent="0.2">
      <c r="A46">
        <v>2015</v>
      </c>
      <c r="B46" t="s">
        <v>8</v>
      </c>
      <c r="C46" s="16"/>
      <c r="D46" s="1" t="s">
        <v>33</v>
      </c>
      <c r="E46" s="1" t="s">
        <v>38</v>
      </c>
    </row>
    <row r="47" spans="1:5" x14ac:dyDescent="0.2">
      <c r="A47" t="s">
        <v>1</v>
      </c>
      <c r="B47" s="5">
        <v>0</v>
      </c>
      <c r="C47" s="17">
        <f>B47/$B$56</f>
        <v>0</v>
      </c>
      <c r="E47" s="3">
        <f>C47*$D$48</f>
        <v>0</v>
      </c>
    </row>
    <row r="48" spans="1:5" x14ac:dyDescent="0.2">
      <c r="A48" t="s">
        <v>2</v>
      </c>
      <c r="B48" s="2">
        <v>64180</v>
      </c>
      <c r="C48" s="17">
        <f t="shared" ref="C48:C55" si="6">B48/$B$56</f>
        <v>0.6808104381033202</v>
      </c>
      <c r="D48" s="2">
        <f>VLOOKUP($A45,ModelSumAcres!$A$4:$C$25,3,FALSE)</f>
        <v>98677.409999999945</v>
      </c>
      <c r="E48" s="3">
        <f t="shared" ref="E48:E55" si="7">C48*$D$48</f>
        <v>67180.610733000911</v>
      </c>
    </row>
    <row r="49" spans="1:5" x14ac:dyDescent="0.2">
      <c r="A49" t="s">
        <v>39</v>
      </c>
      <c r="B49" s="5">
        <v>0</v>
      </c>
      <c r="C49" s="17">
        <f t="shared" si="6"/>
        <v>0</v>
      </c>
      <c r="E49" s="3">
        <f t="shared" si="7"/>
        <v>0</v>
      </c>
    </row>
    <row r="50" spans="1:5" x14ac:dyDescent="0.2">
      <c r="A50" t="s">
        <v>10</v>
      </c>
      <c r="B50" s="5">
        <v>0</v>
      </c>
      <c r="C50" s="17">
        <f t="shared" si="6"/>
        <v>0</v>
      </c>
      <c r="E50" s="3">
        <f t="shared" si="7"/>
        <v>0</v>
      </c>
    </row>
    <row r="51" spans="1:5" x14ac:dyDescent="0.2">
      <c r="A51" t="s">
        <v>4</v>
      </c>
      <c r="B51" s="5">
        <v>0</v>
      </c>
      <c r="C51" s="17">
        <f t="shared" si="6"/>
        <v>0</v>
      </c>
      <c r="E51" s="3">
        <f t="shared" si="7"/>
        <v>0</v>
      </c>
    </row>
    <row r="52" spans="1:5" x14ac:dyDescent="0.2">
      <c r="A52" t="s">
        <v>5</v>
      </c>
      <c r="B52" s="5">
        <v>0</v>
      </c>
      <c r="C52" s="17">
        <f t="shared" si="6"/>
        <v>0</v>
      </c>
      <c r="E52" s="3">
        <f t="shared" si="7"/>
        <v>0</v>
      </c>
    </row>
    <row r="53" spans="1:5" x14ac:dyDescent="0.2">
      <c r="A53" t="s">
        <v>6</v>
      </c>
      <c r="B53" s="2">
        <v>28420</v>
      </c>
      <c r="C53" s="17">
        <f t="shared" si="6"/>
        <v>0.30147448817227113</v>
      </c>
      <c r="E53" s="3">
        <f t="shared" si="7"/>
        <v>29748.721673915334</v>
      </c>
    </row>
    <row r="54" spans="1:5" x14ac:dyDescent="0.2">
      <c r="A54" t="s">
        <v>11</v>
      </c>
      <c r="B54" s="5">
        <v>0</v>
      </c>
      <c r="C54" s="17">
        <f t="shared" si="6"/>
        <v>0</v>
      </c>
      <c r="E54" s="3">
        <f t="shared" si="7"/>
        <v>0</v>
      </c>
    </row>
    <row r="55" spans="1:5" x14ac:dyDescent="0.2">
      <c r="A55" t="s">
        <v>7</v>
      </c>
      <c r="B55" s="2">
        <v>1670</v>
      </c>
      <c r="C55" s="17">
        <f t="shared" si="6"/>
        <v>1.7715073724408614E-2</v>
      </c>
      <c r="E55" s="3">
        <f t="shared" si="7"/>
        <v>1748.0775930836949</v>
      </c>
    </row>
    <row r="56" spans="1:5" x14ac:dyDescent="0.2">
      <c r="A56" s="1" t="s">
        <v>32</v>
      </c>
      <c r="B56" s="5">
        <f>SUM(B47:B55)</f>
        <v>94270</v>
      </c>
      <c r="C56" s="15">
        <f>SUM(C47:C55)</f>
        <v>0.99999999999999989</v>
      </c>
      <c r="D56" s="2"/>
      <c r="E56" s="6">
        <f>SUM(E47:E55)</f>
        <v>98677.409999999945</v>
      </c>
    </row>
    <row r="57" spans="1:5" s="4" customFormat="1" x14ac:dyDescent="0.2">
      <c r="A57" s="7"/>
      <c r="B57" s="5"/>
      <c r="C57" s="17"/>
      <c r="D57" s="5"/>
      <c r="E57" s="18"/>
    </row>
    <row r="58" spans="1:5" x14ac:dyDescent="0.2">
      <c r="D58" s="1" t="s">
        <v>37</v>
      </c>
    </row>
    <row r="59" spans="1:5" x14ac:dyDescent="0.2">
      <c r="A59" s="1" t="s">
        <v>20</v>
      </c>
      <c r="B59" s="1">
        <v>1</v>
      </c>
      <c r="C59" s="16" t="s">
        <v>35</v>
      </c>
      <c r="D59" s="1" t="s">
        <v>32</v>
      </c>
      <c r="E59" s="1" t="s">
        <v>33</v>
      </c>
    </row>
    <row r="60" spans="1:5" x14ac:dyDescent="0.2">
      <c r="A60">
        <v>2015</v>
      </c>
      <c r="B60" t="s">
        <v>8</v>
      </c>
      <c r="C60" s="16" t="s">
        <v>34</v>
      </c>
      <c r="D60" s="1" t="s">
        <v>33</v>
      </c>
      <c r="E60" s="1" t="s">
        <v>38</v>
      </c>
    </row>
    <row r="61" spans="1:5" x14ac:dyDescent="0.2">
      <c r="A61" t="s">
        <v>1</v>
      </c>
      <c r="B61" s="5">
        <v>0</v>
      </c>
      <c r="C61" s="17">
        <f>B61/$B$70</f>
        <v>0</v>
      </c>
      <c r="E61" s="3">
        <f>C61*$D$62</f>
        <v>0</v>
      </c>
    </row>
    <row r="62" spans="1:5" x14ac:dyDescent="0.2">
      <c r="A62" t="s">
        <v>2</v>
      </c>
      <c r="B62" s="2">
        <v>56600</v>
      </c>
      <c r="C62" s="17">
        <f t="shared" ref="C62:C69" si="8">B62/$B$70</f>
        <v>0.63774647887323943</v>
      </c>
      <c r="D62" s="2">
        <f>VLOOKUP($A59,ModelSumAcres!$A$4:$C$25,3,FALSE)</f>
        <v>97877.889999999985</v>
      </c>
      <c r="E62" s="3">
        <f t="shared" ref="E62:E69" si="9">C62*$D$62</f>
        <v>62421.279707042246</v>
      </c>
    </row>
    <row r="63" spans="1:5" x14ac:dyDescent="0.2">
      <c r="A63" t="s">
        <v>39</v>
      </c>
      <c r="B63" s="5">
        <v>0</v>
      </c>
      <c r="C63" s="17">
        <f t="shared" si="8"/>
        <v>0</v>
      </c>
      <c r="E63" s="3">
        <f t="shared" si="9"/>
        <v>0</v>
      </c>
    </row>
    <row r="64" spans="1:5" x14ac:dyDescent="0.2">
      <c r="A64" t="s">
        <v>10</v>
      </c>
      <c r="B64" s="5">
        <v>0</v>
      </c>
      <c r="C64" s="17">
        <f t="shared" si="8"/>
        <v>0</v>
      </c>
      <c r="E64" s="3">
        <f t="shared" si="9"/>
        <v>0</v>
      </c>
    </row>
    <row r="65" spans="1:5" x14ac:dyDescent="0.2">
      <c r="A65" t="s">
        <v>4</v>
      </c>
      <c r="B65" s="5">
        <v>0</v>
      </c>
      <c r="C65" s="17">
        <f t="shared" si="8"/>
        <v>0</v>
      </c>
      <c r="E65" s="3">
        <f t="shared" si="9"/>
        <v>0</v>
      </c>
    </row>
    <row r="66" spans="1:5" x14ac:dyDescent="0.2">
      <c r="A66" t="s">
        <v>5</v>
      </c>
      <c r="B66" s="5">
        <v>0</v>
      </c>
      <c r="C66" s="17">
        <f t="shared" si="8"/>
        <v>0</v>
      </c>
      <c r="E66" s="3">
        <f t="shared" si="9"/>
        <v>0</v>
      </c>
    </row>
    <row r="67" spans="1:5" x14ac:dyDescent="0.2">
      <c r="A67" t="s">
        <v>6</v>
      </c>
      <c r="B67" s="2">
        <v>30900</v>
      </c>
      <c r="C67" s="17">
        <f t="shared" si="8"/>
        <v>0.34816901408450707</v>
      </c>
      <c r="E67" s="3">
        <f t="shared" si="9"/>
        <v>34078.048461971826</v>
      </c>
    </row>
    <row r="68" spans="1:5" x14ac:dyDescent="0.2">
      <c r="A68" t="s">
        <v>11</v>
      </c>
      <c r="B68" s="5">
        <v>0</v>
      </c>
      <c r="C68" s="17">
        <f t="shared" si="8"/>
        <v>0</v>
      </c>
      <c r="E68" s="3">
        <f t="shared" si="9"/>
        <v>0</v>
      </c>
    </row>
    <row r="69" spans="1:5" x14ac:dyDescent="0.2">
      <c r="A69" t="s">
        <v>7</v>
      </c>
      <c r="B69" s="2">
        <v>1250</v>
      </c>
      <c r="C69" s="17">
        <f t="shared" si="8"/>
        <v>1.4084507042253521E-2</v>
      </c>
      <c r="E69" s="3">
        <f t="shared" si="9"/>
        <v>1378.5618309859153</v>
      </c>
    </row>
    <row r="70" spans="1:5" x14ac:dyDescent="0.2">
      <c r="A70" s="1" t="s">
        <v>32</v>
      </c>
      <c r="B70" s="5">
        <f>SUM(B61:B69)</f>
        <v>88750</v>
      </c>
      <c r="C70" s="15">
        <f>SUM(C61:C69)</f>
        <v>1</v>
      </c>
      <c r="D70" s="2"/>
      <c r="E70" s="6">
        <f>SUM(E61:E69)</f>
        <v>97877.889999999985</v>
      </c>
    </row>
    <row r="71" spans="1:5" s="4" customFormat="1" x14ac:dyDescent="0.2">
      <c r="A71" s="7"/>
      <c r="B71" s="5"/>
      <c r="C71" s="17"/>
      <c r="D71" s="5"/>
      <c r="E71" s="18"/>
    </row>
    <row r="72" spans="1:5" x14ac:dyDescent="0.2">
      <c r="D72" s="1" t="s">
        <v>37</v>
      </c>
    </row>
    <row r="73" spans="1:5" x14ac:dyDescent="0.2">
      <c r="A73" s="1" t="s">
        <v>21</v>
      </c>
      <c r="B73" s="1">
        <v>1</v>
      </c>
      <c r="C73" s="16" t="s">
        <v>35</v>
      </c>
      <c r="D73" s="1" t="s">
        <v>32</v>
      </c>
      <c r="E73" s="1" t="s">
        <v>33</v>
      </c>
    </row>
    <row r="74" spans="1:5" x14ac:dyDescent="0.2">
      <c r="A74">
        <v>2015</v>
      </c>
      <c r="B74" t="s">
        <v>8</v>
      </c>
      <c r="C74" s="16" t="s">
        <v>34</v>
      </c>
      <c r="D74" s="1" t="s">
        <v>33</v>
      </c>
      <c r="E74" s="1" t="s">
        <v>38</v>
      </c>
    </row>
    <row r="75" spans="1:5" x14ac:dyDescent="0.2">
      <c r="A75" t="s">
        <v>1</v>
      </c>
      <c r="B75" s="5">
        <v>0</v>
      </c>
      <c r="C75" s="17">
        <f>B75/$B$84</f>
        <v>0</v>
      </c>
      <c r="E75" s="3">
        <f>C75*$D$76</f>
        <v>0</v>
      </c>
    </row>
    <row r="76" spans="1:5" x14ac:dyDescent="0.2">
      <c r="A76" t="s">
        <v>2</v>
      </c>
      <c r="B76" s="2">
        <v>43900</v>
      </c>
      <c r="C76" s="17">
        <f t="shared" ref="C76:C83" si="10">B76/$B$84</f>
        <v>0.95289776427176032</v>
      </c>
      <c r="D76" s="2">
        <f>VLOOKUP($A73,ModelSumAcres!$A$4:$C$25,3,FALSE)</f>
        <v>63316.059999999983</v>
      </c>
      <c r="E76" s="3">
        <f t="shared" ref="E76:E83" si="11">C76*$D$76</f>
        <v>60333.732016496615</v>
      </c>
    </row>
    <row r="77" spans="1:5" x14ac:dyDescent="0.2">
      <c r="A77" t="s">
        <v>39</v>
      </c>
      <c r="B77" s="5">
        <v>0</v>
      </c>
      <c r="C77" s="17">
        <f t="shared" si="10"/>
        <v>0</v>
      </c>
      <c r="E77" s="3">
        <f t="shared" si="11"/>
        <v>0</v>
      </c>
    </row>
    <row r="78" spans="1:5" x14ac:dyDescent="0.2">
      <c r="A78" t="s">
        <v>10</v>
      </c>
      <c r="B78" s="5">
        <v>0</v>
      </c>
      <c r="C78" s="17">
        <f t="shared" si="10"/>
        <v>0</v>
      </c>
      <c r="E78" s="3">
        <f t="shared" si="11"/>
        <v>0</v>
      </c>
    </row>
    <row r="79" spans="1:5" x14ac:dyDescent="0.2">
      <c r="A79" t="s">
        <v>4</v>
      </c>
      <c r="B79" s="5">
        <v>0</v>
      </c>
      <c r="C79" s="17">
        <f t="shared" si="10"/>
        <v>0</v>
      </c>
      <c r="E79" s="3">
        <f t="shared" si="11"/>
        <v>0</v>
      </c>
    </row>
    <row r="80" spans="1:5" x14ac:dyDescent="0.2">
      <c r="A80" t="s">
        <v>5</v>
      </c>
      <c r="B80" s="5">
        <v>0</v>
      </c>
      <c r="C80" s="17">
        <f t="shared" si="10"/>
        <v>0</v>
      </c>
      <c r="E80" s="3">
        <f t="shared" si="11"/>
        <v>0</v>
      </c>
    </row>
    <row r="81" spans="1:5" x14ac:dyDescent="0.2">
      <c r="A81" t="s">
        <v>6</v>
      </c>
      <c r="B81" s="5">
        <v>0</v>
      </c>
      <c r="C81" s="17">
        <f t="shared" si="10"/>
        <v>0</v>
      </c>
      <c r="E81" s="3">
        <f t="shared" si="11"/>
        <v>0</v>
      </c>
    </row>
    <row r="82" spans="1:5" x14ac:dyDescent="0.2">
      <c r="A82" t="s">
        <v>11</v>
      </c>
      <c r="B82" s="5">
        <v>0</v>
      </c>
      <c r="C82" s="17">
        <f t="shared" si="10"/>
        <v>0</v>
      </c>
      <c r="E82" s="3">
        <f t="shared" si="11"/>
        <v>0</v>
      </c>
    </row>
    <row r="83" spans="1:5" x14ac:dyDescent="0.2">
      <c r="A83" t="s">
        <v>7</v>
      </c>
      <c r="B83" s="2">
        <v>2170</v>
      </c>
      <c r="C83" s="17">
        <f t="shared" si="10"/>
        <v>4.7102235728239635E-2</v>
      </c>
      <c r="E83" s="3">
        <f t="shared" si="11"/>
        <v>2982.3279835033636</v>
      </c>
    </row>
    <row r="84" spans="1:5" x14ac:dyDescent="0.2">
      <c r="A84" s="1" t="s">
        <v>32</v>
      </c>
      <c r="B84" s="5">
        <f>SUM(B75:B83)</f>
        <v>46070</v>
      </c>
      <c r="C84" s="17">
        <f>SUM(C75:C83)</f>
        <v>1</v>
      </c>
      <c r="D84" s="2"/>
      <c r="E84" s="6">
        <f>SUM(E75:E83)</f>
        <v>63316.059999999976</v>
      </c>
    </row>
    <row r="85" spans="1:5" s="4" customFormat="1" x14ac:dyDescent="0.2">
      <c r="A85" s="7"/>
      <c r="B85" s="5"/>
      <c r="C85" s="17"/>
      <c r="D85" s="5"/>
      <c r="E85" s="18"/>
    </row>
    <row r="86" spans="1:5" x14ac:dyDescent="0.2">
      <c r="D86" s="1" t="s">
        <v>37</v>
      </c>
    </row>
    <row r="87" spans="1:5" x14ac:dyDescent="0.2">
      <c r="A87" s="1" t="s">
        <v>22</v>
      </c>
      <c r="B87" s="1">
        <v>1</v>
      </c>
      <c r="C87" s="16" t="s">
        <v>35</v>
      </c>
      <c r="D87" s="1" t="s">
        <v>32</v>
      </c>
      <c r="E87" s="1" t="s">
        <v>33</v>
      </c>
    </row>
    <row r="88" spans="1:5" x14ac:dyDescent="0.2">
      <c r="A88">
        <v>2015</v>
      </c>
      <c r="B88" t="s">
        <v>8</v>
      </c>
      <c r="C88" s="16" t="s">
        <v>34</v>
      </c>
      <c r="D88" s="1" t="s">
        <v>33</v>
      </c>
      <c r="E88" s="1" t="s">
        <v>38</v>
      </c>
    </row>
    <row r="89" spans="1:5" x14ac:dyDescent="0.2">
      <c r="A89" t="s">
        <v>1</v>
      </c>
      <c r="B89" s="5">
        <v>0</v>
      </c>
      <c r="C89" s="15">
        <f>B89/$B$98</f>
        <v>0</v>
      </c>
      <c r="E89" s="3">
        <f>C89*$D$90</f>
        <v>0</v>
      </c>
    </row>
    <row r="90" spans="1:5" x14ac:dyDescent="0.2">
      <c r="A90" t="s">
        <v>2</v>
      </c>
      <c r="B90" s="2">
        <v>19680</v>
      </c>
      <c r="C90" s="15">
        <f t="shared" ref="C90:C97" si="12">B90/$B$98</f>
        <v>0.87583444592790383</v>
      </c>
      <c r="D90" s="2">
        <f>VLOOKUP($A87,ModelSumAcres!$A$4:$C$25,3,FALSE)</f>
        <v>32949.550000000003</v>
      </c>
      <c r="E90" s="3">
        <f t="shared" ref="E90:E97" si="13">C90*$D$90</f>
        <v>28858.350867823767</v>
      </c>
    </row>
    <row r="91" spans="1:5" x14ac:dyDescent="0.2">
      <c r="A91" t="s">
        <v>39</v>
      </c>
      <c r="B91" s="5">
        <v>0</v>
      </c>
      <c r="C91" s="15">
        <f t="shared" si="12"/>
        <v>0</v>
      </c>
      <c r="E91" s="3">
        <f t="shared" si="13"/>
        <v>0</v>
      </c>
    </row>
    <row r="92" spans="1:5" x14ac:dyDescent="0.2">
      <c r="A92" t="s">
        <v>10</v>
      </c>
      <c r="B92" s="5">
        <v>0</v>
      </c>
      <c r="C92" s="15">
        <f t="shared" si="12"/>
        <v>0</v>
      </c>
      <c r="E92" s="3">
        <f t="shared" si="13"/>
        <v>0</v>
      </c>
    </row>
    <row r="93" spans="1:5" x14ac:dyDescent="0.2">
      <c r="A93" t="s">
        <v>4</v>
      </c>
      <c r="B93" s="5">
        <v>0</v>
      </c>
      <c r="C93" s="15">
        <f t="shared" si="12"/>
        <v>0</v>
      </c>
      <c r="E93" s="3">
        <f t="shared" si="13"/>
        <v>0</v>
      </c>
    </row>
    <row r="94" spans="1:5" x14ac:dyDescent="0.2">
      <c r="A94" t="s">
        <v>5</v>
      </c>
      <c r="B94" s="2">
        <v>1100</v>
      </c>
      <c r="C94" s="15">
        <f t="shared" si="12"/>
        <v>4.8954161103693813E-2</v>
      </c>
      <c r="E94" s="3">
        <f t="shared" si="13"/>
        <v>1613.0175789942145</v>
      </c>
    </row>
    <row r="95" spans="1:5" x14ac:dyDescent="0.2">
      <c r="A95" t="s">
        <v>6</v>
      </c>
      <c r="B95" s="5">
        <v>0</v>
      </c>
      <c r="C95" s="15">
        <f t="shared" si="12"/>
        <v>0</v>
      </c>
      <c r="E95" s="3">
        <f t="shared" si="13"/>
        <v>0</v>
      </c>
    </row>
    <row r="96" spans="1:5" x14ac:dyDescent="0.2">
      <c r="A96" t="s">
        <v>11</v>
      </c>
      <c r="B96" s="5">
        <v>0</v>
      </c>
      <c r="C96" s="15">
        <f t="shared" si="12"/>
        <v>0</v>
      </c>
      <c r="E96" s="3">
        <f t="shared" si="13"/>
        <v>0</v>
      </c>
    </row>
    <row r="97" spans="1:5" x14ac:dyDescent="0.2">
      <c r="A97" t="s">
        <v>7</v>
      </c>
      <c r="B97" s="2">
        <v>1690</v>
      </c>
      <c r="C97" s="15">
        <f t="shared" si="12"/>
        <v>7.5211392968402319E-2</v>
      </c>
      <c r="E97" s="3">
        <f t="shared" si="13"/>
        <v>2478.1815531820207</v>
      </c>
    </row>
    <row r="98" spans="1:5" x14ac:dyDescent="0.2">
      <c r="A98" s="1" t="s">
        <v>32</v>
      </c>
      <c r="B98" s="2">
        <f>SUM(B89:B97)</f>
        <v>22470</v>
      </c>
      <c r="C98" s="15">
        <f>SUM(C89:C97)</f>
        <v>0.99999999999999989</v>
      </c>
      <c r="D98" s="2"/>
      <c r="E98" s="6">
        <f>SUM(E89:E97)</f>
        <v>32949.550000000003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56"/>
  <sheetViews>
    <sheetView topLeftCell="A19" workbookViewId="0">
      <selection activeCell="B5" sqref="B5:B14"/>
    </sheetView>
  </sheetViews>
  <sheetFormatPr defaultRowHeight="12.75" x14ac:dyDescent="0.2"/>
  <cols>
    <col min="1" max="1" width="10.5703125" customWidth="1"/>
    <col min="3" max="3" width="9.140625" style="15"/>
  </cols>
  <sheetData>
    <row r="1" spans="1:7" x14ac:dyDescent="0.2">
      <c r="A1" s="1"/>
      <c r="G1" s="12" t="s">
        <v>48</v>
      </c>
    </row>
    <row r="2" spans="1:7" x14ac:dyDescent="0.2">
      <c r="D2" s="1" t="s">
        <v>37</v>
      </c>
      <c r="G2" s="13" t="s">
        <v>37</v>
      </c>
    </row>
    <row r="3" spans="1:7" x14ac:dyDescent="0.2">
      <c r="A3" s="1" t="s">
        <v>23</v>
      </c>
      <c r="B3" s="1">
        <v>1</v>
      </c>
      <c r="C3" s="16" t="s">
        <v>35</v>
      </c>
      <c r="D3" s="1" t="s">
        <v>32</v>
      </c>
      <c r="E3" s="1" t="s">
        <v>33</v>
      </c>
      <c r="G3" s="13" t="s">
        <v>32</v>
      </c>
    </row>
    <row r="4" spans="1:7" x14ac:dyDescent="0.2">
      <c r="A4">
        <v>2015</v>
      </c>
      <c r="B4" t="s">
        <v>8</v>
      </c>
      <c r="C4" s="16" t="s">
        <v>34</v>
      </c>
      <c r="D4" s="1" t="s">
        <v>33</v>
      </c>
      <c r="E4" s="1" t="s">
        <v>38</v>
      </c>
      <c r="G4" s="13" t="s">
        <v>33</v>
      </c>
    </row>
    <row r="5" spans="1:7" x14ac:dyDescent="0.2">
      <c r="A5" t="s">
        <v>1</v>
      </c>
      <c r="B5" s="5">
        <v>0</v>
      </c>
      <c r="C5" s="15">
        <f>B5/$B$14</f>
        <v>0</v>
      </c>
      <c r="E5" s="3">
        <f>C5*$D$6</f>
        <v>0</v>
      </c>
      <c r="G5" s="2">
        <f>SUM(D6:D56)</f>
        <v>490328.59000000032</v>
      </c>
    </row>
    <row r="6" spans="1:7" x14ac:dyDescent="0.2">
      <c r="A6" t="s">
        <v>2</v>
      </c>
      <c r="B6" s="2">
        <v>135100</v>
      </c>
      <c r="C6" s="15">
        <f t="shared" ref="C6:C13" si="0">B6/$B$14</f>
        <v>0.62881079823132413</v>
      </c>
      <c r="D6" s="2">
        <f>VLOOKUP($A3,ModelSumAcres!$A$4:$C$25,3,FALSE)</f>
        <v>223221.90000000002</v>
      </c>
      <c r="E6" s="3">
        <f t="shared" ref="E6:E13" si="1">C6*$D$6</f>
        <v>140364.34112171282</v>
      </c>
    </row>
    <row r="7" spans="1:7" x14ac:dyDescent="0.2">
      <c r="A7" t="s">
        <v>39</v>
      </c>
      <c r="B7" s="5">
        <v>0</v>
      </c>
      <c r="C7" s="15">
        <f t="shared" si="0"/>
        <v>0</v>
      </c>
      <c r="E7" s="3">
        <f t="shared" si="1"/>
        <v>0</v>
      </c>
    </row>
    <row r="8" spans="1:7" x14ac:dyDescent="0.2">
      <c r="A8" t="s">
        <v>10</v>
      </c>
      <c r="B8" s="5">
        <v>0</v>
      </c>
      <c r="C8" s="15">
        <f t="shared" si="0"/>
        <v>0</v>
      </c>
      <c r="E8" s="3">
        <f t="shared" si="1"/>
        <v>0</v>
      </c>
    </row>
    <row r="9" spans="1:7" x14ac:dyDescent="0.2">
      <c r="A9" t="s">
        <v>4</v>
      </c>
      <c r="B9" s="5">
        <v>0</v>
      </c>
      <c r="C9" s="15">
        <f t="shared" si="0"/>
        <v>0</v>
      </c>
      <c r="E9" s="3">
        <f t="shared" si="1"/>
        <v>0</v>
      </c>
    </row>
    <row r="10" spans="1:7" x14ac:dyDescent="0.2">
      <c r="A10" t="s">
        <v>5</v>
      </c>
      <c r="B10" s="5">
        <v>80</v>
      </c>
      <c r="C10" s="15">
        <f t="shared" si="0"/>
        <v>3.7235280428205724E-4</v>
      </c>
      <c r="E10" s="3">
        <f t="shared" si="1"/>
        <v>83.117300442168968</v>
      </c>
    </row>
    <row r="11" spans="1:7" x14ac:dyDescent="0.2">
      <c r="A11" t="s">
        <v>6</v>
      </c>
      <c r="B11" s="2">
        <v>78900</v>
      </c>
      <c r="C11" s="15">
        <f t="shared" si="0"/>
        <v>0.36723295322317895</v>
      </c>
      <c r="E11" s="3">
        <f t="shared" si="1"/>
        <v>81974.437561089144</v>
      </c>
    </row>
    <row r="12" spans="1:7" x14ac:dyDescent="0.2">
      <c r="A12" t="s">
        <v>11</v>
      </c>
      <c r="B12" s="5">
        <v>0</v>
      </c>
      <c r="C12" s="15">
        <f t="shared" si="0"/>
        <v>0</v>
      </c>
      <c r="E12" s="3">
        <f t="shared" si="1"/>
        <v>0</v>
      </c>
    </row>
    <row r="13" spans="1:7" x14ac:dyDescent="0.2">
      <c r="A13" t="s">
        <v>7</v>
      </c>
      <c r="B13" s="2">
        <v>770</v>
      </c>
      <c r="C13" s="15">
        <f t="shared" si="0"/>
        <v>3.583895741214801E-3</v>
      </c>
      <c r="E13" s="3">
        <f t="shared" si="1"/>
        <v>800.00401675587625</v>
      </c>
    </row>
    <row r="14" spans="1:7" x14ac:dyDescent="0.2">
      <c r="A14" s="1" t="s">
        <v>32</v>
      </c>
      <c r="B14" s="2">
        <f>SUM(B5:B13)</f>
        <v>214850</v>
      </c>
      <c r="C14" s="15">
        <f>SUM(C5:C13)</f>
        <v>0.99999999999999989</v>
      </c>
      <c r="E14" s="6">
        <f>SUM(E5:E13)</f>
        <v>223221.9</v>
      </c>
    </row>
    <row r="15" spans="1:7" s="4" customFormat="1" x14ac:dyDescent="0.2">
      <c r="A15" s="7"/>
      <c r="B15" s="5"/>
      <c r="C15" s="17"/>
      <c r="E15" s="18"/>
    </row>
    <row r="16" spans="1:7" x14ac:dyDescent="0.2">
      <c r="D16" s="1" t="s">
        <v>37</v>
      </c>
    </row>
    <row r="17" spans="1:5" x14ac:dyDescent="0.2">
      <c r="A17" s="1" t="s">
        <v>24</v>
      </c>
      <c r="B17" s="1">
        <v>0.67</v>
      </c>
      <c r="C17" s="16" t="s">
        <v>35</v>
      </c>
      <c r="D17" s="1" t="s">
        <v>32</v>
      </c>
      <c r="E17" s="1" t="s">
        <v>33</v>
      </c>
    </row>
    <row r="18" spans="1:5" x14ac:dyDescent="0.2">
      <c r="A18">
        <v>2015</v>
      </c>
      <c r="B18" t="s">
        <v>8</v>
      </c>
      <c r="C18" s="16" t="s">
        <v>34</v>
      </c>
      <c r="D18" s="1" t="s">
        <v>33</v>
      </c>
      <c r="E18" s="1" t="s">
        <v>38</v>
      </c>
    </row>
    <row r="19" spans="1:5" x14ac:dyDescent="0.2">
      <c r="A19" t="s">
        <v>1</v>
      </c>
      <c r="B19" s="5">
        <v>0</v>
      </c>
      <c r="C19" s="15">
        <f>B19/$B$28</f>
        <v>0</v>
      </c>
      <c r="E19" s="3">
        <f>$D$20*C19</f>
        <v>0</v>
      </c>
    </row>
    <row r="20" spans="1:5" x14ac:dyDescent="0.2">
      <c r="A20" t="s">
        <v>2</v>
      </c>
      <c r="B20" s="2">
        <v>65200</v>
      </c>
      <c r="C20" s="15">
        <f t="shared" ref="C20:C27" si="2">B20/$B$28</f>
        <v>0.79911753891408266</v>
      </c>
      <c r="D20" s="2">
        <f>VLOOKUP($A17,ModelSumAcres!$A$4:$C$25,3,FALSE)</f>
        <v>84694.689999999988</v>
      </c>
      <c r="E20" s="3">
        <f t="shared" ref="E20:E27" si="3">$D$20*C20</f>
        <v>67681.01223189116</v>
      </c>
    </row>
    <row r="21" spans="1:5" x14ac:dyDescent="0.2">
      <c r="A21" t="s">
        <v>3</v>
      </c>
      <c r="B21" s="5">
        <v>0</v>
      </c>
      <c r="C21" s="15">
        <f t="shared" si="2"/>
        <v>0</v>
      </c>
      <c r="E21" s="3">
        <f t="shared" si="3"/>
        <v>0</v>
      </c>
    </row>
    <row r="22" spans="1:5" x14ac:dyDescent="0.2">
      <c r="A22" t="s">
        <v>10</v>
      </c>
      <c r="B22" s="5">
        <v>0</v>
      </c>
      <c r="C22" s="15">
        <f t="shared" si="2"/>
        <v>0</v>
      </c>
      <c r="E22" s="3">
        <f t="shared" si="3"/>
        <v>0</v>
      </c>
    </row>
    <row r="23" spans="1:5" x14ac:dyDescent="0.2">
      <c r="A23" t="s">
        <v>4</v>
      </c>
      <c r="B23" s="5">
        <v>0</v>
      </c>
      <c r="C23" s="15">
        <f t="shared" si="2"/>
        <v>0</v>
      </c>
      <c r="E23" s="3">
        <f t="shared" si="3"/>
        <v>0</v>
      </c>
    </row>
    <row r="24" spans="1:5" x14ac:dyDescent="0.2">
      <c r="A24" t="s">
        <v>5</v>
      </c>
      <c r="B24" s="5">
        <v>0</v>
      </c>
      <c r="C24" s="15">
        <f t="shared" si="2"/>
        <v>0</v>
      </c>
      <c r="E24" s="3">
        <f t="shared" si="3"/>
        <v>0</v>
      </c>
    </row>
    <row r="25" spans="1:5" x14ac:dyDescent="0.2">
      <c r="A25" t="s">
        <v>6</v>
      </c>
      <c r="B25" s="2">
        <v>14360</v>
      </c>
      <c r="C25" s="15">
        <f t="shared" si="2"/>
        <v>0.17600196102463536</v>
      </c>
      <c r="E25" s="3">
        <f t="shared" si="3"/>
        <v>14906.431528373572</v>
      </c>
    </row>
    <row r="26" spans="1:5" x14ac:dyDescent="0.2">
      <c r="A26" t="s">
        <v>11</v>
      </c>
      <c r="B26" s="5">
        <v>0</v>
      </c>
      <c r="C26" s="15">
        <f t="shared" si="2"/>
        <v>0</v>
      </c>
      <c r="E26" s="3">
        <f t="shared" si="3"/>
        <v>0</v>
      </c>
    </row>
    <row r="27" spans="1:5" x14ac:dyDescent="0.2">
      <c r="A27" t="s">
        <v>7</v>
      </c>
      <c r="B27" s="5">
        <v>2030</v>
      </c>
      <c r="C27" s="15">
        <f t="shared" si="2"/>
        <v>2.4880500061282021E-2</v>
      </c>
      <c r="E27" s="3">
        <f t="shared" si="3"/>
        <v>2107.2462397352615</v>
      </c>
    </row>
    <row r="28" spans="1:5" x14ac:dyDescent="0.2">
      <c r="A28" s="1" t="s">
        <v>32</v>
      </c>
      <c r="B28" s="2">
        <f>SUM(B19:B27)</f>
        <v>81590</v>
      </c>
      <c r="C28" s="15">
        <f>SUM(C19:C27)</f>
        <v>1</v>
      </c>
      <c r="E28" s="6">
        <f>SUM(E19:E27)</f>
        <v>84694.69</v>
      </c>
    </row>
    <row r="29" spans="1:5" s="4" customFormat="1" x14ac:dyDescent="0.2">
      <c r="A29" s="7"/>
      <c r="B29" s="5"/>
      <c r="C29" s="17"/>
      <c r="E29" s="18"/>
    </row>
    <row r="30" spans="1:5" x14ac:dyDescent="0.2">
      <c r="D30" s="1" t="s">
        <v>37</v>
      </c>
    </row>
    <row r="31" spans="1:5" x14ac:dyDescent="0.2">
      <c r="A31" s="1" t="s">
        <v>25</v>
      </c>
      <c r="B31" s="1">
        <v>0.67</v>
      </c>
      <c r="C31" s="16" t="s">
        <v>35</v>
      </c>
      <c r="D31" s="1" t="s">
        <v>32</v>
      </c>
      <c r="E31" s="1" t="s">
        <v>33</v>
      </c>
    </row>
    <row r="32" spans="1:5" x14ac:dyDescent="0.2">
      <c r="A32">
        <v>2015</v>
      </c>
      <c r="B32" t="s">
        <v>8</v>
      </c>
      <c r="C32" s="16" t="s">
        <v>34</v>
      </c>
      <c r="D32" s="1" t="s">
        <v>33</v>
      </c>
      <c r="E32" s="1" t="s">
        <v>38</v>
      </c>
    </row>
    <row r="33" spans="1:5" x14ac:dyDescent="0.2">
      <c r="A33" t="s">
        <v>1</v>
      </c>
      <c r="B33" s="5">
        <v>0</v>
      </c>
      <c r="C33" s="15">
        <f>B33/$B$42</f>
        <v>0</v>
      </c>
      <c r="E33" s="3">
        <f>C33*$D$34</f>
        <v>0</v>
      </c>
    </row>
    <row r="34" spans="1:5" x14ac:dyDescent="0.2">
      <c r="A34" t="s">
        <v>2</v>
      </c>
      <c r="B34" s="2">
        <v>157900</v>
      </c>
      <c r="C34" s="15">
        <f t="shared" ref="C34:C41" si="4">B34/$B$42</f>
        <v>0.7715612020522844</v>
      </c>
      <c r="D34" s="2">
        <f>VLOOKUP($A31,ModelSumAcres!$A$4:$C$25,3,FALSE)</f>
        <v>157266.61000000028</v>
      </c>
      <c r="E34" s="3">
        <f t="shared" ref="E34:E41" si="5">C34*$D$34</f>
        <v>121340.81465428803</v>
      </c>
    </row>
    <row r="35" spans="1:5" x14ac:dyDescent="0.2">
      <c r="A35" t="s">
        <v>3</v>
      </c>
      <c r="B35" s="5">
        <v>0</v>
      </c>
      <c r="C35" s="15">
        <f t="shared" si="4"/>
        <v>0</v>
      </c>
      <c r="E35" s="3">
        <f t="shared" si="5"/>
        <v>0</v>
      </c>
    </row>
    <row r="36" spans="1:5" x14ac:dyDescent="0.2">
      <c r="A36" t="s">
        <v>10</v>
      </c>
      <c r="B36" s="5">
        <v>0</v>
      </c>
      <c r="C36" s="15">
        <f t="shared" si="4"/>
        <v>0</v>
      </c>
      <c r="E36" s="3">
        <f t="shared" si="5"/>
        <v>0</v>
      </c>
    </row>
    <row r="37" spans="1:5" x14ac:dyDescent="0.2">
      <c r="A37" t="s">
        <v>4</v>
      </c>
      <c r="B37" s="5">
        <v>0</v>
      </c>
      <c r="C37" s="15">
        <f t="shared" si="4"/>
        <v>0</v>
      </c>
      <c r="E37" s="3">
        <f t="shared" si="5"/>
        <v>0</v>
      </c>
    </row>
    <row r="38" spans="1:5" x14ac:dyDescent="0.2">
      <c r="A38" t="s">
        <v>5</v>
      </c>
      <c r="B38" s="5">
        <v>620</v>
      </c>
      <c r="C38" s="15">
        <f t="shared" si="4"/>
        <v>3.0295626679697043E-3</v>
      </c>
      <c r="E38" s="3">
        <f t="shared" si="5"/>
        <v>476.44905057415178</v>
      </c>
    </row>
    <row r="39" spans="1:5" x14ac:dyDescent="0.2">
      <c r="A39" t="s">
        <v>6</v>
      </c>
      <c r="B39" s="5">
        <v>43920</v>
      </c>
      <c r="C39" s="15">
        <f t="shared" si="4"/>
        <v>0.21461031028585389</v>
      </c>
      <c r="E39" s="3">
        <f t="shared" si="5"/>
        <v>33751.035969704433</v>
      </c>
    </row>
    <row r="40" spans="1:5" x14ac:dyDescent="0.2">
      <c r="A40" t="s">
        <v>36</v>
      </c>
      <c r="B40" s="5">
        <v>0</v>
      </c>
      <c r="C40" s="15">
        <f t="shared" si="4"/>
        <v>0</v>
      </c>
      <c r="E40" s="3">
        <f t="shared" si="5"/>
        <v>0</v>
      </c>
    </row>
    <row r="41" spans="1:5" x14ac:dyDescent="0.2">
      <c r="A41" t="s">
        <v>7</v>
      </c>
      <c r="B41" s="5">
        <v>2210</v>
      </c>
      <c r="C41" s="15">
        <f t="shared" si="4"/>
        <v>1.079892499389201E-2</v>
      </c>
      <c r="E41" s="3">
        <f t="shared" si="5"/>
        <v>1698.3103254336702</v>
      </c>
    </row>
    <row r="42" spans="1:5" x14ac:dyDescent="0.2">
      <c r="A42" s="1" t="s">
        <v>32</v>
      </c>
      <c r="B42" s="2">
        <f>SUM(B33:B41)</f>
        <v>204650</v>
      </c>
      <c r="C42" s="15">
        <f>SUM(C33:C41)</f>
        <v>1</v>
      </c>
      <c r="D42" s="2"/>
      <c r="E42" s="6">
        <f>SUM(E33:E41)</f>
        <v>157266.61000000028</v>
      </c>
    </row>
    <row r="43" spans="1:5" s="4" customFormat="1" x14ac:dyDescent="0.2">
      <c r="A43" s="7"/>
      <c r="B43" s="5"/>
      <c r="C43" s="17"/>
      <c r="D43" s="5"/>
      <c r="E43" s="18"/>
    </row>
    <row r="44" spans="1:5" x14ac:dyDescent="0.2">
      <c r="D44" s="1" t="s">
        <v>37</v>
      </c>
    </row>
    <row r="45" spans="1:5" x14ac:dyDescent="0.2">
      <c r="A45" s="1" t="s">
        <v>26</v>
      </c>
      <c r="B45" s="1">
        <v>0.48</v>
      </c>
      <c r="C45" s="16" t="s">
        <v>35</v>
      </c>
      <c r="D45" s="1" t="s">
        <v>32</v>
      </c>
      <c r="E45" s="1" t="s">
        <v>33</v>
      </c>
    </row>
    <row r="46" spans="1:5" x14ac:dyDescent="0.2">
      <c r="A46">
        <v>2015</v>
      </c>
      <c r="B46" t="s">
        <v>8</v>
      </c>
      <c r="C46" s="16" t="s">
        <v>34</v>
      </c>
      <c r="D46" s="1" t="s">
        <v>33</v>
      </c>
      <c r="E46" s="1" t="s">
        <v>38</v>
      </c>
    </row>
    <row r="47" spans="1:5" x14ac:dyDescent="0.2">
      <c r="A47" t="s">
        <v>1</v>
      </c>
      <c r="B47" s="5">
        <v>0</v>
      </c>
      <c r="C47" s="15">
        <f>B47/$B$56</f>
        <v>0</v>
      </c>
      <c r="E47" s="3">
        <f>C47*$D$48</f>
        <v>0</v>
      </c>
    </row>
    <row r="48" spans="1:5" x14ac:dyDescent="0.2">
      <c r="A48" t="s">
        <v>2</v>
      </c>
      <c r="B48" s="5">
        <v>43200</v>
      </c>
      <c r="C48" s="15">
        <f t="shared" ref="C48:C55" si="6">B48/$B$56</f>
        <v>0.62982942119842544</v>
      </c>
      <c r="D48" s="2">
        <f>VLOOKUP($A45,ModelSumAcres!$A$4:$C$25,3,FALSE)</f>
        <v>25145.390000000003</v>
      </c>
      <c r="E48" s="3">
        <f t="shared" ref="E48:E55" si="7">C48*$D$48</f>
        <v>15837.306429508677</v>
      </c>
    </row>
    <row r="49" spans="1:5" x14ac:dyDescent="0.2">
      <c r="A49" t="s">
        <v>3</v>
      </c>
      <c r="B49" s="5">
        <v>0</v>
      </c>
      <c r="C49" s="15">
        <f t="shared" si="6"/>
        <v>0</v>
      </c>
      <c r="E49" s="3">
        <f t="shared" si="7"/>
        <v>0</v>
      </c>
    </row>
    <row r="50" spans="1:5" x14ac:dyDescent="0.2">
      <c r="A50" t="s">
        <v>10</v>
      </c>
      <c r="B50" s="5">
        <v>0</v>
      </c>
      <c r="C50" s="15">
        <f t="shared" si="6"/>
        <v>0</v>
      </c>
      <c r="E50" s="3">
        <f t="shared" si="7"/>
        <v>0</v>
      </c>
    </row>
    <row r="51" spans="1:5" x14ac:dyDescent="0.2">
      <c r="A51" t="s">
        <v>4</v>
      </c>
      <c r="B51" s="5">
        <v>0</v>
      </c>
      <c r="C51" s="15">
        <f t="shared" si="6"/>
        <v>0</v>
      </c>
      <c r="E51" s="3">
        <f t="shared" si="7"/>
        <v>0</v>
      </c>
    </row>
    <row r="52" spans="1:5" x14ac:dyDescent="0.2">
      <c r="A52" t="s">
        <v>5</v>
      </c>
      <c r="B52" s="5">
        <v>0</v>
      </c>
      <c r="C52" s="15">
        <f t="shared" si="6"/>
        <v>0</v>
      </c>
      <c r="E52" s="3">
        <f t="shared" si="7"/>
        <v>0</v>
      </c>
    </row>
    <row r="53" spans="1:5" x14ac:dyDescent="0.2">
      <c r="A53" t="s">
        <v>6</v>
      </c>
      <c r="B53" s="5">
        <v>24500</v>
      </c>
      <c r="C53" s="15">
        <f t="shared" si="6"/>
        <v>0.35719492637410699</v>
      </c>
      <c r="E53" s="3">
        <f t="shared" si="7"/>
        <v>8981.8057296982079</v>
      </c>
    </row>
    <row r="54" spans="1:5" x14ac:dyDescent="0.2">
      <c r="A54" t="s">
        <v>11</v>
      </c>
      <c r="B54" s="5">
        <v>0</v>
      </c>
      <c r="C54" s="15">
        <f t="shared" si="6"/>
        <v>0</v>
      </c>
      <c r="E54" s="3">
        <f t="shared" si="7"/>
        <v>0</v>
      </c>
    </row>
    <row r="55" spans="1:5" x14ac:dyDescent="0.2">
      <c r="A55" t="s">
        <v>7</v>
      </c>
      <c r="B55" s="5">
        <v>890</v>
      </c>
      <c r="C55" s="15">
        <f t="shared" si="6"/>
        <v>1.297565242746756E-2</v>
      </c>
      <c r="E55" s="3">
        <f t="shared" si="7"/>
        <v>326.27784079311857</v>
      </c>
    </row>
    <row r="56" spans="1:5" x14ac:dyDescent="0.2">
      <c r="A56" s="1" t="s">
        <v>32</v>
      </c>
      <c r="B56" s="2">
        <f>SUM(B47:B55)</f>
        <v>68590</v>
      </c>
      <c r="C56" s="15">
        <f>SUM(C47:C55)</f>
        <v>1</v>
      </c>
      <c r="E56" s="6">
        <f>SUM(E47:E55)</f>
        <v>25145.390000000003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56"/>
  <sheetViews>
    <sheetView topLeftCell="A28" workbookViewId="0">
      <selection activeCell="B19" sqref="B19:B28"/>
    </sheetView>
  </sheetViews>
  <sheetFormatPr defaultRowHeight="12.75" x14ac:dyDescent="0.2"/>
  <cols>
    <col min="3" max="3" width="9.140625" style="15"/>
  </cols>
  <sheetData>
    <row r="1" spans="1:7" x14ac:dyDescent="0.2">
      <c r="A1" s="1"/>
      <c r="G1" s="12" t="s">
        <v>48</v>
      </c>
    </row>
    <row r="2" spans="1:7" x14ac:dyDescent="0.2">
      <c r="D2" s="1" t="s">
        <v>37</v>
      </c>
      <c r="G2" s="13" t="s">
        <v>37</v>
      </c>
    </row>
    <row r="3" spans="1:7" x14ac:dyDescent="0.2">
      <c r="A3" s="1" t="s">
        <v>27</v>
      </c>
      <c r="B3" s="1">
        <v>1</v>
      </c>
      <c r="C3" s="16" t="s">
        <v>35</v>
      </c>
      <c r="D3" s="1" t="s">
        <v>32</v>
      </c>
      <c r="E3" s="1" t="s">
        <v>33</v>
      </c>
      <c r="G3" s="13" t="s">
        <v>32</v>
      </c>
    </row>
    <row r="4" spans="1:7" x14ac:dyDescent="0.2">
      <c r="A4">
        <v>2015</v>
      </c>
      <c r="B4" s="1" t="s">
        <v>8</v>
      </c>
      <c r="C4" s="16" t="s">
        <v>34</v>
      </c>
      <c r="D4" s="1" t="s">
        <v>33</v>
      </c>
      <c r="E4" s="7" t="s">
        <v>38</v>
      </c>
      <c r="G4" s="13" t="s">
        <v>33</v>
      </c>
    </row>
    <row r="5" spans="1:7" x14ac:dyDescent="0.2">
      <c r="A5" t="s">
        <v>1</v>
      </c>
      <c r="B5" s="5">
        <v>0</v>
      </c>
      <c r="C5" s="17">
        <f>B5/B$14</f>
        <v>0</v>
      </c>
      <c r="E5" s="3">
        <f>C5*$D$6</f>
        <v>0</v>
      </c>
      <c r="G5" s="2">
        <f>SUM(D6:D56)</f>
        <v>499534.68000000011</v>
      </c>
    </row>
    <row r="6" spans="1:7" x14ac:dyDescent="0.2">
      <c r="A6" t="s">
        <v>2</v>
      </c>
      <c r="B6" s="5">
        <v>96800</v>
      </c>
      <c r="C6" s="17">
        <f>B6/B$14</f>
        <v>0.80828323313293249</v>
      </c>
      <c r="D6" s="2">
        <f>VLOOKUP($A3,ModelSumAcres!$A$4:$C$25,3,FALSE)</f>
        <v>131184.58999999985</v>
      </c>
      <c r="E6" s="3">
        <f t="shared" ref="E6:E13" si="0">C6*$D$6</f>
        <v>106034.30454241805</v>
      </c>
    </row>
    <row r="7" spans="1:7" x14ac:dyDescent="0.2">
      <c r="A7" t="s">
        <v>39</v>
      </c>
      <c r="B7" s="5">
        <v>0</v>
      </c>
      <c r="C7" s="17">
        <f t="shared" ref="C7:C13" si="1">B7/B$14</f>
        <v>0</v>
      </c>
      <c r="E7" s="3">
        <f t="shared" si="0"/>
        <v>0</v>
      </c>
    </row>
    <row r="8" spans="1:7" x14ac:dyDescent="0.2">
      <c r="A8" t="s">
        <v>10</v>
      </c>
      <c r="B8" s="5">
        <v>0</v>
      </c>
      <c r="C8" s="17">
        <f t="shared" si="1"/>
        <v>0</v>
      </c>
      <c r="E8" s="3">
        <f t="shared" si="0"/>
        <v>0</v>
      </c>
    </row>
    <row r="9" spans="1:7" x14ac:dyDescent="0.2">
      <c r="A9" t="s">
        <v>4</v>
      </c>
      <c r="B9" s="5">
        <v>0</v>
      </c>
      <c r="C9" s="17">
        <f t="shared" si="1"/>
        <v>0</v>
      </c>
      <c r="E9" s="3">
        <f t="shared" si="0"/>
        <v>0</v>
      </c>
    </row>
    <row r="10" spans="1:7" x14ac:dyDescent="0.2">
      <c r="A10" t="s">
        <v>5</v>
      </c>
      <c r="B10" s="5">
        <v>0</v>
      </c>
      <c r="C10" s="17">
        <f t="shared" si="1"/>
        <v>0</v>
      </c>
      <c r="E10" s="3">
        <f t="shared" si="0"/>
        <v>0</v>
      </c>
    </row>
    <row r="11" spans="1:7" x14ac:dyDescent="0.2">
      <c r="A11" t="s">
        <v>6</v>
      </c>
      <c r="B11" s="5">
        <v>16440</v>
      </c>
      <c r="C11" s="17">
        <f t="shared" si="1"/>
        <v>0.13727454909819639</v>
      </c>
      <c r="E11" s="3">
        <f t="shared" si="0"/>
        <v>18008.305440881744</v>
      </c>
    </row>
    <row r="12" spans="1:7" x14ac:dyDescent="0.2">
      <c r="A12" t="s">
        <v>11</v>
      </c>
      <c r="B12" s="5">
        <v>0</v>
      </c>
      <c r="C12" s="17">
        <f t="shared" si="1"/>
        <v>0</v>
      </c>
      <c r="E12" s="3">
        <f t="shared" si="0"/>
        <v>0</v>
      </c>
    </row>
    <row r="13" spans="1:7" x14ac:dyDescent="0.2">
      <c r="A13" t="s">
        <v>7</v>
      </c>
      <c r="B13" s="5">
        <v>6520</v>
      </c>
      <c r="C13" s="17">
        <f t="shared" si="1"/>
        <v>5.4442217768871072E-2</v>
      </c>
      <c r="E13" s="3">
        <f t="shared" si="0"/>
        <v>7141.9800167000585</v>
      </c>
    </row>
    <row r="14" spans="1:7" x14ac:dyDescent="0.2">
      <c r="A14" s="1" t="s">
        <v>32</v>
      </c>
      <c r="B14" s="5">
        <f>SUM(B5:B13)</f>
        <v>119760</v>
      </c>
      <c r="C14" s="15">
        <f>SUM(C5:C13)</f>
        <v>0.99999999999999989</v>
      </c>
      <c r="E14" s="6">
        <f>SUM(E5:E13)</f>
        <v>131184.58999999985</v>
      </c>
    </row>
    <row r="15" spans="1:7" s="4" customFormat="1" x14ac:dyDescent="0.2">
      <c r="A15" s="7"/>
      <c r="B15" s="5"/>
      <c r="C15" s="17"/>
      <c r="E15" s="18"/>
    </row>
    <row r="16" spans="1:7" x14ac:dyDescent="0.2">
      <c r="D16" s="1" t="s">
        <v>37</v>
      </c>
    </row>
    <row r="17" spans="1:5" x14ac:dyDescent="0.2">
      <c r="A17" s="1" t="s">
        <v>28</v>
      </c>
      <c r="B17" s="1">
        <v>1</v>
      </c>
      <c r="C17" s="16"/>
      <c r="D17" s="1" t="s">
        <v>32</v>
      </c>
      <c r="E17" s="1" t="s">
        <v>33</v>
      </c>
    </row>
    <row r="18" spans="1:5" x14ac:dyDescent="0.2">
      <c r="A18">
        <v>2015</v>
      </c>
      <c r="B18" t="s">
        <v>8</v>
      </c>
      <c r="C18" s="16"/>
      <c r="D18" s="1" t="s">
        <v>33</v>
      </c>
      <c r="E18" s="1" t="s">
        <v>38</v>
      </c>
    </row>
    <row r="19" spans="1:5" x14ac:dyDescent="0.2">
      <c r="A19" t="s">
        <v>1</v>
      </c>
      <c r="B19" s="5">
        <v>0</v>
      </c>
      <c r="C19" s="17">
        <f>B19/B$28</f>
        <v>0</v>
      </c>
      <c r="E19" s="3">
        <f>C19*$D$20</f>
        <v>0</v>
      </c>
    </row>
    <row r="20" spans="1:5" x14ac:dyDescent="0.2">
      <c r="A20" t="s">
        <v>2</v>
      </c>
      <c r="B20" s="5">
        <v>160400</v>
      </c>
      <c r="C20" s="17">
        <f t="shared" ref="C20:C27" si="2">B20/B$28</f>
        <v>0.64693070904251027</v>
      </c>
      <c r="D20" s="2">
        <f>VLOOKUP($A17,ModelSumAcres!$A$4:$C$25,3,FALSE)</f>
        <v>257638.05000000028</v>
      </c>
      <c r="E20" s="3">
        <f t="shared" ref="E20:E27" si="3">C20*$D$20</f>
        <v>166673.9663628299</v>
      </c>
    </row>
    <row r="21" spans="1:5" x14ac:dyDescent="0.2">
      <c r="A21" t="s">
        <v>39</v>
      </c>
      <c r="B21" s="5">
        <v>0</v>
      </c>
      <c r="C21" s="17">
        <f t="shared" si="2"/>
        <v>0</v>
      </c>
      <c r="E21" s="3">
        <f t="shared" si="3"/>
        <v>0</v>
      </c>
    </row>
    <row r="22" spans="1:5" x14ac:dyDescent="0.2">
      <c r="A22" t="s">
        <v>10</v>
      </c>
      <c r="B22" s="5">
        <v>0</v>
      </c>
      <c r="C22" s="17">
        <f t="shared" si="2"/>
        <v>0</v>
      </c>
      <c r="E22" s="3">
        <f t="shared" si="3"/>
        <v>0</v>
      </c>
    </row>
    <row r="23" spans="1:5" x14ac:dyDescent="0.2">
      <c r="A23" t="s">
        <v>4</v>
      </c>
      <c r="B23" s="5">
        <v>0</v>
      </c>
      <c r="C23" s="17">
        <f t="shared" si="2"/>
        <v>0</v>
      </c>
      <c r="E23" s="3">
        <f t="shared" si="3"/>
        <v>0</v>
      </c>
    </row>
    <row r="24" spans="1:5" x14ac:dyDescent="0.2">
      <c r="A24" t="s">
        <v>5</v>
      </c>
      <c r="B24" s="5">
        <v>0</v>
      </c>
      <c r="C24" s="17">
        <f t="shared" si="2"/>
        <v>0</v>
      </c>
      <c r="E24" s="3">
        <f t="shared" si="3"/>
        <v>0</v>
      </c>
    </row>
    <row r="25" spans="1:5" x14ac:dyDescent="0.2">
      <c r="A25" t="s">
        <v>6</v>
      </c>
      <c r="B25" s="5">
        <v>86110</v>
      </c>
      <c r="C25" s="17">
        <f t="shared" si="2"/>
        <v>0.34730176655642492</v>
      </c>
      <c r="E25" s="3">
        <f t="shared" si="3"/>
        <v>89478.149897152631</v>
      </c>
    </row>
    <row r="26" spans="1:5" x14ac:dyDescent="0.2">
      <c r="A26" t="s">
        <v>11</v>
      </c>
      <c r="B26" s="5">
        <v>0</v>
      </c>
      <c r="C26" s="17">
        <f t="shared" si="2"/>
        <v>0</v>
      </c>
      <c r="E26" s="3">
        <f t="shared" si="3"/>
        <v>0</v>
      </c>
    </row>
    <row r="27" spans="1:5" x14ac:dyDescent="0.2">
      <c r="A27" t="s">
        <v>7</v>
      </c>
      <c r="B27" s="5">
        <v>1430</v>
      </c>
      <c r="C27" s="17">
        <f t="shared" si="2"/>
        <v>5.7675244010647738E-3</v>
      </c>
      <c r="E27" s="3">
        <f t="shared" si="3"/>
        <v>1485.9337400177478</v>
      </c>
    </row>
    <row r="28" spans="1:5" x14ac:dyDescent="0.2">
      <c r="A28" s="1" t="s">
        <v>32</v>
      </c>
      <c r="B28" s="2">
        <f>SUM(B19:B27)</f>
        <v>247940</v>
      </c>
      <c r="C28" s="17">
        <f>SUM(C19:C27)</f>
        <v>0.99999999999999989</v>
      </c>
      <c r="D28" s="2"/>
      <c r="E28" s="6">
        <f>SUM(E19:E27)</f>
        <v>257638.05000000028</v>
      </c>
    </row>
    <row r="29" spans="1:5" s="4" customFormat="1" x14ac:dyDescent="0.2">
      <c r="A29" s="7"/>
      <c r="B29" s="5"/>
      <c r="C29" s="17"/>
      <c r="D29" s="5"/>
      <c r="E29" s="18"/>
    </row>
    <row r="30" spans="1:5" x14ac:dyDescent="0.2">
      <c r="C30" s="16"/>
      <c r="D30" s="1" t="s">
        <v>37</v>
      </c>
    </row>
    <row r="31" spans="1:5" x14ac:dyDescent="0.2">
      <c r="A31" s="1" t="s">
        <v>29</v>
      </c>
      <c r="B31" s="1">
        <v>1</v>
      </c>
      <c r="C31" s="16" t="s">
        <v>35</v>
      </c>
      <c r="D31" s="1" t="s">
        <v>32</v>
      </c>
      <c r="E31" s="1" t="s">
        <v>33</v>
      </c>
    </row>
    <row r="32" spans="1:5" x14ac:dyDescent="0.2">
      <c r="A32">
        <v>2015</v>
      </c>
      <c r="B32" t="s">
        <v>8</v>
      </c>
      <c r="C32" s="16" t="s">
        <v>34</v>
      </c>
      <c r="D32" s="1" t="s">
        <v>33</v>
      </c>
      <c r="E32" s="1" t="s">
        <v>38</v>
      </c>
    </row>
    <row r="33" spans="1:5" x14ac:dyDescent="0.2">
      <c r="A33" t="s">
        <v>1</v>
      </c>
      <c r="B33" s="5">
        <v>0</v>
      </c>
      <c r="C33" s="15">
        <f>B33/$B$42</f>
        <v>0</v>
      </c>
      <c r="E33" s="3">
        <f>C33*$D$34</f>
        <v>0</v>
      </c>
    </row>
    <row r="34" spans="1:5" x14ac:dyDescent="0.2">
      <c r="A34" t="s">
        <v>2</v>
      </c>
      <c r="B34" s="5">
        <v>35400</v>
      </c>
      <c r="C34" s="15">
        <f t="shared" ref="C34:C41" si="4">B34/$B$42</f>
        <v>0.71535383744897552</v>
      </c>
      <c r="D34" s="2">
        <f>VLOOKUP($A31,ModelSumAcres!$A$4:$C$25,3,FALSE)</f>
        <v>53907.260000000009</v>
      </c>
      <c r="E34" s="3">
        <f t="shared" ref="E34:E41" si="5">C34*$D$34</f>
        <v>38562.765307359667</v>
      </c>
    </row>
    <row r="35" spans="1:5" x14ac:dyDescent="0.2">
      <c r="A35" t="s">
        <v>39</v>
      </c>
      <c r="B35" s="5">
        <v>0</v>
      </c>
      <c r="C35" s="15">
        <f t="shared" si="4"/>
        <v>0</v>
      </c>
      <c r="E35" s="3">
        <f t="shared" si="5"/>
        <v>0</v>
      </c>
    </row>
    <row r="36" spans="1:5" x14ac:dyDescent="0.2">
      <c r="A36" t="s">
        <v>10</v>
      </c>
      <c r="B36" s="5">
        <v>0</v>
      </c>
      <c r="C36" s="15">
        <f t="shared" si="4"/>
        <v>0</v>
      </c>
      <c r="E36" s="3">
        <f t="shared" si="5"/>
        <v>0</v>
      </c>
    </row>
    <row r="37" spans="1:5" x14ac:dyDescent="0.2">
      <c r="A37" t="s">
        <v>4</v>
      </c>
      <c r="B37" s="5">
        <v>0</v>
      </c>
      <c r="C37" s="15">
        <f t="shared" si="4"/>
        <v>0</v>
      </c>
      <c r="E37" s="3">
        <f t="shared" si="5"/>
        <v>0</v>
      </c>
    </row>
    <row r="38" spans="1:5" x14ac:dyDescent="0.2">
      <c r="A38" t="s">
        <v>5</v>
      </c>
      <c r="B38" s="5">
        <v>0</v>
      </c>
      <c r="C38" s="15">
        <f t="shared" si="4"/>
        <v>0</v>
      </c>
      <c r="E38" s="3">
        <f t="shared" si="5"/>
        <v>0</v>
      </c>
    </row>
    <row r="39" spans="1:5" x14ac:dyDescent="0.2">
      <c r="A39" t="s">
        <v>6</v>
      </c>
      <c r="B39" s="5">
        <v>11326</v>
      </c>
      <c r="C39" s="15">
        <f t="shared" si="4"/>
        <v>0.22887281251262984</v>
      </c>
      <c r="E39" s="3">
        <f t="shared" si="5"/>
        <v>12337.906211049592</v>
      </c>
    </row>
    <row r="40" spans="1:5" x14ac:dyDescent="0.2">
      <c r="A40" t="s">
        <v>11</v>
      </c>
      <c r="B40" s="5">
        <v>0</v>
      </c>
      <c r="C40" s="15">
        <f t="shared" si="4"/>
        <v>0</v>
      </c>
      <c r="E40" s="3">
        <f t="shared" si="5"/>
        <v>0</v>
      </c>
    </row>
    <row r="41" spans="1:5" x14ac:dyDescent="0.2">
      <c r="A41" t="s">
        <v>7</v>
      </c>
      <c r="B41" s="5">
        <v>2760</v>
      </c>
      <c r="C41" s="15">
        <f t="shared" si="4"/>
        <v>5.5773350038394696E-2</v>
      </c>
      <c r="E41" s="3">
        <f t="shared" si="5"/>
        <v>3006.5884815907534</v>
      </c>
    </row>
    <row r="42" spans="1:5" x14ac:dyDescent="0.2">
      <c r="A42" s="1" t="s">
        <v>32</v>
      </c>
      <c r="B42" s="2">
        <f>SUM(B33:B41)</f>
        <v>49486</v>
      </c>
      <c r="C42" s="15">
        <f>SUM(C33:C41)</f>
        <v>1</v>
      </c>
      <c r="D42" s="2"/>
      <c r="E42" s="6">
        <f>SUM(E33:E41)</f>
        <v>53907.260000000017</v>
      </c>
    </row>
    <row r="43" spans="1:5" s="4" customFormat="1" x14ac:dyDescent="0.2">
      <c r="A43" s="7"/>
      <c r="B43" s="5"/>
      <c r="C43" s="17"/>
      <c r="D43" s="5"/>
      <c r="E43" s="18"/>
    </row>
    <row r="44" spans="1:5" x14ac:dyDescent="0.2">
      <c r="D44" s="1" t="s">
        <v>37</v>
      </c>
    </row>
    <row r="45" spans="1:5" x14ac:dyDescent="0.2">
      <c r="A45" s="1" t="s">
        <v>30</v>
      </c>
      <c r="B45" s="1">
        <v>0.9</v>
      </c>
      <c r="C45" s="16" t="s">
        <v>35</v>
      </c>
      <c r="D45" s="1" t="s">
        <v>32</v>
      </c>
      <c r="E45" s="1" t="s">
        <v>33</v>
      </c>
    </row>
    <row r="46" spans="1:5" x14ac:dyDescent="0.2">
      <c r="A46">
        <v>2015</v>
      </c>
      <c r="B46" t="s">
        <v>8</v>
      </c>
      <c r="C46" s="16" t="s">
        <v>34</v>
      </c>
      <c r="D46" s="1" t="s">
        <v>33</v>
      </c>
      <c r="E46" s="1" t="s">
        <v>38</v>
      </c>
    </row>
    <row r="47" spans="1:5" x14ac:dyDescent="0.2">
      <c r="A47" t="s">
        <v>1</v>
      </c>
      <c r="B47" s="5">
        <v>0</v>
      </c>
      <c r="C47" s="15">
        <f>B47/$B$56</f>
        <v>0</v>
      </c>
      <c r="E47" s="3">
        <f>C47*$D$48</f>
        <v>0</v>
      </c>
    </row>
    <row r="48" spans="1:5" x14ac:dyDescent="0.2">
      <c r="A48" t="s">
        <v>2</v>
      </c>
      <c r="B48" s="5">
        <v>39000</v>
      </c>
      <c r="C48" s="15">
        <f t="shared" ref="C48:C55" si="6">B48/$B$56</f>
        <v>0.38922155688622756</v>
      </c>
      <c r="D48" s="2">
        <f>VLOOKUP($A45,ModelSumAcres!$A$4:$C$25,3,FALSE)</f>
        <v>56804.779999999992</v>
      </c>
      <c r="E48" s="3">
        <f t="shared" ref="E48:E55" si="7">C48*$D$48</f>
        <v>22109.644910179639</v>
      </c>
    </row>
    <row r="49" spans="1:5" x14ac:dyDescent="0.2">
      <c r="A49" t="s">
        <v>39</v>
      </c>
      <c r="B49" s="5">
        <v>0</v>
      </c>
      <c r="C49" s="15">
        <f t="shared" si="6"/>
        <v>0</v>
      </c>
      <c r="E49" s="3">
        <f t="shared" si="7"/>
        <v>0</v>
      </c>
    </row>
    <row r="50" spans="1:5" x14ac:dyDescent="0.2">
      <c r="A50" t="s">
        <v>10</v>
      </c>
      <c r="B50" s="5">
        <v>0</v>
      </c>
      <c r="C50" s="15">
        <f t="shared" si="6"/>
        <v>0</v>
      </c>
      <c r="E50" s="3">
        <f t="shared" si="7"/>
        <v>0</v>
      </c>
    </row>
    <row r="51" spans="1:5" x14ac:dyDescent="0.2">
      <c r="A51" t="s">
        <v>4</v>
      </c>
      <c r="B51" s="5">
        <v>0</v>
      </c>
      <c r="C51" s="15">
        <f t="shared" si="6"/>
        <v>0</v>
      </c>
      <c r="E51" s="3">
        <f t="shared" si="7"/>
        <v>0</v>
      </c>
    </row>
    <row r="52" spans="1:5" x14ac:dyDescent="0.2">
      <c r="A52" t="s">
        <v>5</v>
      </c>
      <c r="B52" s="5">
        <v>0</v>
      </c>
      <c r="C52" s="15">
        <f t="shared" si="6"/>
        <v>0</v>
      </c>
      <c r="E52" s="3">
        <f t="shared" si="7"/>
        <v>0</v>
      </c>
    </row>
    <row r="53" spans="1:5" x14ac:dyDescent="0.2">
      <c r="A53" t="s">
        <v>6</v>
      </c>
      <c r="B53" s="5">
        <v>60000</v>
      </c>
      <c r="C53" s="15">
        <f t="shared" si="6"/>
        <v>0.59880239520958078</v>
      </c>
      <c r="E53" s="3">
        <f t="shared" si="7"/>
        <v>34014.838323353288</v>
      </c>
    </row>
    <row r="54" spans="1:5" x14ac:dyDescent="0.2">
      <c r="A54" t="s">
        <v>11</v>
      </c>
      <c r="B54" s="5">
        <v>0</v>
      </c>
      <c r="C54" s="15">
        <f t="shared" si="6"/>
        <v>0</v>
      </c>
      <c r="E54" s="3">
        <f t="shared" si="7"/>
        <v>0</v>
      </c>
    </row>
    <row r="55" spans="1:5" x14ac:dyDescent="0.2">
      <c r="A55" t="s">
        <v>7</v>
      </c>
      <c r="B55" s="5">
        <v>1200</v>
      </c>
      <c r="C55" s="15">
        <f t="shared" si="6"/>
        <v>1.1976047904191617E-2</v>
      </c>
      <c r="E55" s="3">
        <f t="shared" si="7"/>
        <v>680.29676646706582</v>
      </c>
    </row>
    <row r="56" spans="1:5" x14ac:dyDescent="0.2">
      <c r="A56" s="1" t="s">
        <v>32</v>
      </c>
      <c r="B56" s="2">
        <f>SUM(B47:B55)</f>
        <v>100200</v>
      </c>
      <c r="C56" s="15">
        <f>SUM(C47:C55)</f>
        <v>0.99999999999999989</v>
      </c>
      <c r="D56" s="2"/>
      <c r="E56" s="6">
        <f>SUM(E47:E55)</f>
        <v>56804.779999999992</v>
      </c>
    </row>
  </sheetData>
  <phoneticPr fontId="2" type="noConversion"/>
  <pageMargins left="0.75" right="0.75" top="1" bottom="1" header="0.5" footer="0.5"/>
  <pageSetup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F14" sqref="F14"/>
    </sheetView>
  </sheetViews>
  <sheetFormatPr defaultRowHeight="12.75" x14ac:dyDescent="0.2"/>
  <sheetData>
    <row r="1" spans="1:6" x14ac:dyDescent="0.2">
      <c r="B1" s="19" t="s">
        <v>46</v>
      </c>
      <c r="C1" s="10" t="s">
        <v>46</v>
      </c>
    </row>
    <row r="2" spans="1:6" x14ac:dyDescent="0.2">
      <c r="B2" s="19" t="s">
        <v>47</v>
      </c>
      <c r="C2" s="10" t="s">
        <v>47</v>
      </c>
    </row>
    <row r="3" spans="1:6" x14ac:dyDescent="0.2">
      <c r="A3" s="1" t="s">
        <v>45</v>
      </c>
      <c r="B3" s="19">
        <v>2014</v>
      </c>
      <c r="C3" s="10">
        <v>2015</v>
      </c>
      <c r="D3" s="9" t="s">
        <v>43</v>
      </c>
    </row>
    <row r="4" spans="1:6" x14ac:dyDescent="0.2">
      <c r="A4" s="9" t="s">
        <v>31</v>
      </c>
      <c r="B4" s="5">
        <v>40639.29</v>
      </c>
      <c r="C4" s="20">
        <v>40639.29</v>
      </c>
      <c r="D4" s="2">
        <f t="shared" ref="D4:D25" si="0">B4-C4</f>
        <v>0</v>
      </c>
      <c r="F4" s="9"/>
    </row>
    <row r="5" spans="1:6" x14ac:dyDescent="0.2">
      <c r="A5" s="9" t="s">
        <v>0</v>
      </c>
      <c r="B5" s="5">
        <v>2346.12</v>
      </c>
      <c r="C5" s="20">
        <v>2346.12</v>
      </c>
      <c r="D5" s="2">
        <f t="shared" si="0"/>
        <v>0</v>
      </c>
      <c r="F5" s="9"/>
    </row>
    <row r="6" spans="1:6" x14ac:dyDescent="0.2">
      <c r="A6" s="9" t="s">
        <v>9</v>
      </c>
      <c r="B6" s="5">
        <v>185073.75000000012</v>
      </c>
      <c r="C6" s="20">
        <v>185073.75000000012</v>
      </c>
      <c r="D6" s="8">
        <f t="shared" si="0"/>
        <v>0</v>
      </c>
      <c r="F6" s="9"/>
    </row>
    <row r="7" spans="1:6" x14ac:dyDescent="0.2">
      <c r="A7" s="9" t="s">
        <v>12</v>
      </c>
      <c r="B7" s="5">
        <v>2261</v>
      </c>
      <c r="C7" s="20">
        <v>2261</v>
      </c>
      <c r="D7" s="2">
        <f t="shared" si="0"/>
        <v>0</v>
      </c>
      <c r="F7" s="9"/>
    </row>
    <row r="8" spans="1:6" x14ac:dyDescent="0.2">
      <c r="A8" s="9" t="s">
        <v>13</v>
      </c>
      <c r="B8" s="5">
        <v>60398.270000000004</v>
      </c>
      <c r="C8" s="20">
        <v>60398.270000000004</v>
      </c>
      <c r="D8" s="2">
        <f t="shared" si="0"/>
        <v>0</v>
      </c>
      <c r="F8" s="9"/>
    </row>
    <row r="9" spans="1:6" x14ac:dyDescent="0.2">
      <c r="A9" s="9" t="s">
        <v>14</v>
      </c>
      <c r="B9" s="5">
        <v>3880.31</v>
      </c>
      <c r="C9" s="20">
        <v>3880.31</v>
      </c>
      <c r="D9" s="2">
        <f t="shared" si="0"/>
        <v>0</v>
      </c>
      <c r="F9" s="9"/>
    </row>
    <row r="10" spans="1:6" x14ac:dyDescent="0.2">
      <c r="A10" s="9" t="s">
        <v>15</v>
      </c>
      <c r="B10" s="5">
        <v>110601.17000000004</v>
      </c>
      <c r="C10" s="20">
        <v>110601.17000000004</v>
      </c>
      <c r="D10" s="8">
        <f t="shared" si="0"/>
        <v>0</v>
      </c>
    </row>
    <row r="11" spans="1:6" x14ac:dyDescent="0.2">
      <c r="A11" s="9" t="s">
        <v>16</v>
      </c>
      <c r="B11" s="5">
        <v>102062.69</v>
      </c>
      <c r="C11" s="20">
        <v>102062.69</v>
      </c>
      <c r="D11" s="2">
        <f t="shared" si="0"/>
        <v>0</v>
      </c>
    </row>
    <row r="12" spans="1:6" x14ac:dyDescent="0.2">
      <c r="A12" s="9" t="s">
        <v>17</v>
      </c>
      <c r="B12" s="5">
        <v>72142.040000000154</v>
      </c>
      <c r="C12" s="20">
        <v>72142.040000000154</v>
      </c>
      <c r="D12" s="2">
        <f t="shared" si="0"/>
        <v>0</v>
      </c>
    </row>
    <row r="13" spans="1:6" x14ac:dyDescent="0.2">
      <c r="A13" s="9" t="s">
        <v>18</v>
      </c>
      <c r="B13" s="5">
        <v>63905.389999999956</v>
      </c>
      <c r="C13" s="20">
        <v>63905.389999999956</v>
      </c>
      <c r="D13" s="2">
        <f t="shared" si="0"/>
        <v>0</v>
      </c>
    </row>
    <row r="14" spans="1:6" x14ac:dyDescent="0.2">
      <c r="A14" s="9" t="s">
        <v>19</v>
      </c>
      <c r="B14" s="5">
        <v>98677.409999999945</v>
      </c>
      <c r="C14" s="20">
        <v>98677.409999999945</v>
      </c>
      <c r="D14" s="2">
        <f t="shared" si="0"/>
        <v>0</v>
      </c>
    </row>
    <row r="15" spans="1:6" x14ac:dyDescent="0.2">
      <c r="A15" s="9" t="s">
        <v>20</v>
      </c>
      <c r="B15" s="5">
        <v>97877.889999999985</v>
      </c>
      <c r="C15" s="20">
        <v>97877.889999999985</v>
      </c>
      <c r="D15" s="2">
        <f t="shared" si="0"/>
        <v>0</v>
      </c>
    </row>
    <row r="16" spans="1:6" x14ac:dyDescent="0.2">
      <c r="A16" s="9" t="s">
        <v>21</v>
      </c>
      <c r="B16" s="5">
        <v>63316.059999999983</v>
      </c>
      <c r="C16" s="20">
        <v>63316.059999999983</v>
      </c>
      <c r="D16" s="2">
        <f t="shared" si="0"/>
        <v>0</v>
      </c>
    </row>
    <row r="17" spans="1:4" x14ac:dyDescent="0.2">
      <c r="A17" s="9" t="s">
        <v>22</v>
      </c>
      <c r="B17" s="5">
        <v>32949.550000000003</v>
      </c>
      <c r="C17" s="20">
        <v>32949.550000000003</v>
      </c>
      <c r="D17" s="2">
        <f t="shared" si="0"/>
        <v>0</v>
      </c>
    </row>
    <row r="18" spans="1:4" x14ac:dyDescent="0.2">
      <c r="A18" s="9" t="s">
        <v>23</v>
      </c>
      <c r="B18" s="5">
        <v>223221.90000000002</v>
      </c>
      <c r="C18" s="20">
        <v>223221.90000000002</v>
      </c>
      <c r="D18" s="2">
        <f t="shared" si="0"/>
        <v>0</v>
      </c>
    </row>
    <row r="19" spans="1:4" x14ac:dyDescent="0.2">
      <c r="A19" s="9" t="s">
        <v>24</v>
      </c>
      <c r="B19" s="5">
        <v>84694.689999999988</v>
      </c>
      <c r="C19" s="20">
        <v>84694.689999999988</v>
      </c>
      <c r="D19" s="2">
        <f t="shared" si="0"/>
        <v>0</v>
      </c>
    </row>
    <row r="20" spans="1:4" x14ac:dyDescent="0.2">
      <c r="A20" s="9" t="s">
        <v>25</v>
      </c>
      <c r="B20" s="5">
        <v>157266.61000000028</v>
      </c>
      <c r="C20" s="20">
        <v>157266.61000000028</v>
      </c>
      <c r="D20" s="2">
        <f t="shared" si="0"/>
        <v>0</v>
      </c>
    </row>
    <row r="21" spans="1:4" x14ac:dyDescent="0.2">
      <c r="A21" s="9" t="s">
        <v>26</v>
      </c>
      <c r="B21" s="5">
        <v>25145.390000000003</v>
      </c>
      <c r="C21" s="20">
        <v>25145.390000000003</v>
      </c>
      <c r="D21" s="2">
        <f t="shared" si="0"/>
        <v>0</v>
      </c>
    </row>
    <row r="22" spans="1:4" x14ac:dyDescent="0.2">
      <c r="A22" s="9" t="s">
        <v>27</v>
      </c>
      <c r="B22" s="5">
        <v>131184.58999999985</v>
      </c>
      <c r="C22" s="20">
        <v>131184.58999999985</v>
      </c>
      <c r="D22" s="2">
        <f t="shared" si="0"/>
        <v>0</v>
      </c>
    </row>
    <row r="23" spans="1:4" x14ac:dyDescent="0.2">
      <c r="A23" s="9" t="s">
        <v>28</v>
      </c>
      <c r="B23" s="5">
        <v>257638.05000000028</v>
      </c>
      <c r="C23" s="20">
        <v>257638.05000000028</v>
      </c>
      <c r="D23" s="2">
        <f t="shared" si="0"/>
        <v>0</v>
      </c>
    </row>
    <row r="24" spans="1:4" x14ac:dyDescent="0.2">
      <c r="A24" s="9" t="s">
        <v>29</v>
      </c>
      <c r="B24" s="5">
        <v>53907.260000000009</v>
      </c>
      <c r="C24" s="20">
        <v>53907.260000000009</v>
      </c>
      <c r="D24" s="2">
        <f t="shared" si="0"/>
        <v>0</v>
      </c>
    </row>
    <row r="25" spans="1:4" x14ac:dyDescent="0.2">
      <c r="A25" s="9" t="s">
        <v>30</v>
      </c>
      <c r="B25" s="5">
        <v>56804.779999999992</v>
      </c>
      <c r="C25" s="20">
        <v>56804.779999999992</v>
      </c>
      <c r="D25" s="2">
        <f t="shared" si="0"/>
        <v>0</v>
      </c>
    </row>
    <row r="27" spans="1:4" x14ac:dyDescent="0.2">
      <c r="A27" s="1" t="s">
        <v>44</v>
      </c>
      <c r="B27" s="11">
        <f>SUM(B4:B25)</f>
        <v>1925994.2100000007</v>
      </c>
      <c r="C27" s="11">
        <f>SUM(C4:C25)</f>
        <v>1925994.2100000007</v>
      </c>
      <c r="D27" s="11">
        <f>SUM(D4:D25)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workbookViewId="0">
      <selection activeCell="D3" sqref="D3"/>
    </sheetView>
  </sheetViews>
  <sheetFormatPr defaultRowHeight="12.75" x14ac:dyDescent="0.2"/>
  <sheetData>
    <row r="1" spans="2:10" x14ac:dyDescent="0.2">
      <c r="B1" s="1" t="s">
        <v>49</v>
      </c>
      <c r="C1" s="1"/>
      <c r="D1" s="1"/>
      <c r="E1" s="1"/>
      <c r="F1" s="1"/>
      <c r="G1" s="1"/>
      <c r="H1" s="1"/>
      <c r="I1" s="1"/>
      <c r="J1" s="1"/>
    </row>
    <row r="2" spans="2:10" x14ac:dyDescent="0.2">
      <c r="B2" s="1" t="s">
        <v>50</v>
      </c>
      <c r="C2" s="1" t="s">
        <v>9</v>
      </c>
      <c r="D2" s="1" t="s">
        <v>14</v>
      </c>
      <c r="E2" s="1" t="s">
        <v>15</v>
      </c>
      <c r="F2" s="1" t="s">
        <v>21</v>
      </c>
      <c r="G2" s="1" t="s">
        <v>22</v>
      </c>
      <c r="H2" s="1" t="s">
        <v>24</v>
      </c>
      <c r="I2" s="1" t="s">
        <v>25</v>
      </c>
      <c r="J2" s="1" t="s">
        <v>27</v>
      </c>
    </row>
    <row r="3" spans="2:10" x14ac:dyDescent="0.2">
      <c r="B3" t="s">
        <v>1</v>
      </c>
      <c r="C3" s="2">
        <f>'A-D'!E33</f>
        <v>0</v>
      </c>
      <c r="D3" s="2">
        <f>'A-D'!E75</f>
        <v>0</v>
      </c>
      <c r="E3" s="2">
        <f>'A-D'!E89</f>
        <v>0</v>
      </c>
      <c r="F3" s="2">
        <f>'F-H'!E75</f>
        <v>0</v>
      </c>
      <c r="G3" s="2">
        <f>'F-H'!E89</f>
        <v>0</v>
      </c>
      <c r="H3" s="2">
        <f>'K-N'!E19</f>
        <v>0</v>
      </c>
      <c r="I3" s="2">
        <f>'K-N'!E33</f>
        <v>0</v>
      </c>
      <c r="J3" s="2">
        <f>'P-W'!E5</f>
        <v>0</v>
      </c>
    </row>
    <row r="4" spans="2:10" x14ac:dyDescent="0.2">
      <c r="B4" t="s">
        <v>2</v>
      </c>
      <c r="C4" s="2">
        <f>'A-D'!E34</f>
        <v>165564.17057761742</v>
      </c>
      <c r="D4" s="2">
        <f>'A-D'!E76</f>
        <v>0</v>
      </c>
      <c r="E4" s="2">
        <f>'A-D'!E90</f>
        <v>96107.654329239886</v>
      </c>
      <c r="F4" s="2">
        <f>'F-H'!E76</f>
        <v>60333.732016496615</v>
      </c>
      <c r="G4" s="2">
        <f>'F-H'!E90</f>
        <v>28858.350867823767</v>
      </c>
      <c r="H4" s="2">
        <f>'K-N'!E20</f>
        <v>67681.01223189116</v>
      </c>
      <c r="I4" s="2">
        <f>'K-N'!E34</f>
        <v>121340.81465428803</v>
      </c>
      <c r="J4" s="2">
        <f>'P-W'!E6</f>
        <v>106034.30454241805</v>
      </c>
    </row>
    <row r="5" spans="2:10" x14ac:dyDescent="0.2">
      <c r="B5" t="s">
        <v>39</v>
      </c>
      <c r="C5" s="2">
        <f>'A-D'!E35</f>
        <v>0</v>
      </c>
      <c r="D5" s="2">
        <f>'A-D'!E77</f>
        <v>0</v>
      </c>
      <c r="E5" s="2">
        <f>'A-D'!E91</f>
        <v>0</v>
      </c>
      <c r="F5" s="2">
        <f>'F-H'!E77</f>
        <v>0</v>
      </c>
      <c r="G5" s="2">
        <f>'F-H'!E91</f>
        <v>0</v>
      </c>
      <c r="H5" s="2">
        <f>'K-N'!E21</f>
        <v>0</v>
      </c>
      <c r="I5" s="2">
        <f>'K-N'!E35</f>
        <v>0</v>
      </c>
      <c r="J5" s="2">
        <f>'P-W'!E7</f>
        <v>0</v>
      </c>
    </row>
    <row r="6" spans="2:10" x14ac:dyDescent="0.2">
      <c r="B6" t="s">
        <v>10</v>
      </c>
      <c r="C6" s="2">
        <f>'A-D'!E36</f>
        <v>0</v>
      </c>
      <c r="D6" s="2">
        <f>'A-D'!E78</f>
        <v>0</v>
      </c>
      <c r="E6" s="2">
        <f>'A-D'!E92</f>
        <v>0</v>
      </c>
      <c r="F6" s="2">
        <f>'F-H'!E78</f>
        <v>0</v>
      </c>
      <c r="G6" s="2">
        <f>'F-H'!E92</f>
        <v>0</v>
      </c>
      <c r="H6" s="2">
        <f>'K-N'!E22</f>
        <v>0</v>
      </c>
      <c r="I6" s="2">
        <f>'K-N'!E36</f>
        <v>0</v>
      </c>
      <c r="J6" s="2">
        <f>'P-W'!E8</f>
        <v>0</v>
      </c>
    </row>
    <row r="7" spans="2:10" x14ac:dyDescent="0.2">
      <c r="B7" t="s">
        <v>4</v>
      </c>
      <c r="C7" s="2">
        <f>'A-D'!E37</f>
        <v>0</v>
      </c>
      <c r="D7" s="2">
        <f>'A-D'!E79</f>
        <v>0</v>
      </c>
      <c r="E7" s="2">
        <f>'A-D'!E93</f>
        <v>0</v>
      </c>
      <c r="F7" s="2">
        <f>'F-H'!E79</f>
        <v>0</v>
      </c>
      <c r="G7" s="2">
        <f>'F-H'!E93</f>
        <v>0</v>
      </c>
      <c r="H7" s="2">
        <f>'K-N'!E23</f>
        <v>0</v>
      </c>
      <c r="I7" s="2">
        <f>'K-N'!E37</f>
        <v>0</v>
      </c>
      <c r="J7" s="2">
        <f>'P-W'!E9</f>
        <v>0</v>
      </c>
    </row>
    <row r="8" spans="2:10" x14ac:dyDescent="0.2">
      <c r="B8" t="s">
        <v>5</v>
      </c>
      <c r="C8" s="2">
        <f>'A-D'!E38</f>
        <v>0</v>
      </c>
      <c r="D8" s="2">
        <f>'A-D'!E80</f>
        <v>0</v>
      </c>
      <c r="E8" s="2">
        <f>'A-D'!E94</f>
        <v>1770.8566003419874</v>
      </c>
      <c r="F8" s="2">
        <f>'F-H'!E80</f>
        <v>0</v>
      </c>
      <c r="G8" s="2">
        <f>'F-H'!E94</f>
        <v>1613.0175789942145</v>
      </c>
      <c r="H8" s="2">
        <f>'K-N'!E24</f>
        <v>0</v>
      </c>
      <c r="I8" s="2">
        <f>'K-N'!E38</f>
        <v>476.44905057415178</v>
      </c>
      <c r="J8" s="2">
        <f>'P-W'!E10</f>
        <v>0</v>
      </c>
    </row>
    <row r="9" spans="2:10" x14ac:dyDescent="0.2">
      <c r="B9" t="s">
        <v>6</v>
      </c>
      <c r="C9" s="2">
        <f>'A-D'!E39</f>
        <v>0</v>
      </c>
      <c r="D9" s="2">
        <f>'A-D'!E81</f>
        <v>0</v>
      </c>
      <c r="E9" s="2">
        <f>'A-D'!E95</f>
        <v>0</v>
      </c>
      <c r="F9" s="2">
        <f>'F-H'!E81</f>
        <v>0</v>
      </c>
      <c r="G9" s="2">
        <f>'F-H'!E95</f>
        <v>0</v>
      </c>
      <c r="H9" s="2">
        <f>'K-N'!E25</f>
        <v>14906.431528373572</v>
      </c>
      <c r="I9" s="2">
        <f>'K-N'!E39</f>
        <v>33751.035969704433</v>
      </c>
      <c r="J9" s="2">
        <f>'P-W'!E11</f>
        <v>18008.305440881744</v>
      </c>
    </row>
    <row r="10" spans="2:10" x14ac:dyDescent="0.2">
      <c r="B10" t="s">
        <v>11</v>
      </c>
      <c r="C10" s="2">
        <f>'A-D'!E40</f>
        <v>0</v>
      </c>
      <c r="D10" s="2">
        <f>'A-D'!E82</f>
        <v>0</v>
      </c>
      <c r="E10" s="2">
        <f>'A-D'!E96</f>
        <v>0</v>
      </c>
      <c r="F10" s="2">
        <f>'F-H'!E82</f>
        <v>0</v>
      </c>
      <c r="G10" s="2">
        <f>'F-H'!E96</f>
        <v>0</v>
      </c>
      <c r="H10" s="2">
        <f>'K-N'!E26</f>
        <v>0</v>
      </c>
      <c r="I10" s="2">
        <f>'K-N'!E40</f>
        <v>0</v>
      </c>
      <c r="J10" s="2">
        <f>'P-W'!E12</f>
        <v>0</v>
      </c>
    </row>
    <row r="11" spans="2:10" x14ac:dyDescent="0.2">
      <c r="B11" t="s">
        <v>7</v>
      </c>
      <c r="C11" s="2">
        <f>'A-D'!E41</f>
        <v>19509.579422382685</v>
      </c>
      <c r="D11" s="2">
        <f>'A-D'!E83</f>
        <v>3880.31</v>
      </c>
      <c r="E11" s="2">
        <f>'A-D'!E97</f>
        <v>12722.659070418162</v>
      </c>
      <c r="F11" s="2">
        <f>'F-H'!E83</f>
        <v>2982.3279835033636</v>
      </c>
      <c r="G11" s="2">
        <f>'F-H'!E97</f>
        <v>2478.1815531820207</v>
      </c>
      <c r="H11" s="2">
        <f>'K-N'!E27</f>
        <v>2107.2462397352615</v>
      </c>
      <c r="I11" s="2">
        <f>'K-N'!E41</f>
        <v>1698.3103254336702</v>
      </c>
      <c r="J11" s="2">
        <f>'P-W'!E13</f>
        <v>7141.9800167000585</v>
      </c>
    </row>
    <row r="12" spans="2:10" x14ac:dyDescent="0.2">
      <c r="B12" t="s">
        <v>32</v>
      </c>
      <c r="C12" s="2">
        <f>'A-D'!E42</f>
        <v>185073.75000000012</v>
      </c>
      <c r="D12" s="2">
        <f>'A-D'!E84</f>
        <v>3880.31</v>
      </c>
      <c r="E12" s="2">
        <f>'A-D'!E98</f>
        <v>110601.17000000003</v>
      </c>
      <c r="F12" s="2">
        <f>'F-H'!E84</f>
        <v>63316.059999999976</v>
      </c>
      <c r="G12" s="2">
        <f>'F-H'!E98</f>
        <v>32949.550000000003</v>
      </c>
      <c r="H12" s="2">
        <f>'K-N'!E28</f>
        <v>84694.69</v>
      </c>
      <c r="I12" s="2">
        <f>'K-N'!E42</f>
        <v>157266.61000000028</v>
      </c>
      <c r="J12" s="2">
        <f>'P-W'!E14</f>
        <v>131184.58999999985</v>
      </c>
    </row>
    <row r="14" spans="2:10" x14ac:dyDescent="0.2">
      <c r="B14" s="1" t="s">
        <v>51</v>
      </c>
      <c r="C14" s="1"/>
      <c r="D14" s="1"/>
      <c r="E14" s="1"/>
      <c r="F14" s="1"/>
      <c r="G14" s="1"/>
    </row>
    <row r="15" spans="2:10" x14ac:dyDescent="0.2">
      <c r="B15" s="1" t="s">
        <v>50</v>
      </c>
      <c r="C15" s="1" t="s">
        <v>52</v>
      </c>
      <c r="D15" s="1" t="s">
        <v>17</v>
      </c>
      <c r="E15" s="1" t="s">
        <v>18</v>
      </c>
      <c r="F15" s="1" t="s">
        <v>19</v>
      </c>
      <c r="G15" s="1" t="s">
        <v>29</v>
      </c>
    </row>
    <row r="16" spans="2:10" x14ac:dyDescent="0.2">
      <c r="B16" t="s">
        <v>1</v>
      </c>
      <c r="C16" s="2">
        <f>'A-D'!E61</f>
        <v>0</v>
      </c>
      <c r="D16" s="2">
        <f>'F-H'!E19</f>
        <v>0</v>
      </c>
      <c r="E16" s="2">
        <f>'F-H'!E33</f>
        <v>0</v>
      </c>
      <c r="F16" s="2">
        <f>'F-H'!E47</f>
        <v>0</v>
      </c>
      <c r="G16" s="2">
        <f>'P-W'!E33</f>
        <v>0</v>
      </c>
    </row>
    <row r="17" spans="2:7" x14ac:dyDescent="0.2">
      <c r="B17" t="s">
        <v>2</v>
      </c>
      <c r="C17" s="2">
        <f>'A-D'!E62</f>
        <v>44196.868876799745</v>
      </c>
      <c r="D17" s="2">
        <f>'F-H'!E20</f>
        <v>46661.889819977798</v>
      </c>
      <c r="E17" s="2">
        <f>'F-H'!E34</f>
        <v>41621.838503036772</v>
      </c>
      <c r="F17" s="2">
        <f>'F-H'!E48</f>
        <v>67180.610733000911</v>
      </c>
      <c r="G17" s="2">
        <f>'P-W'!E34</f>
        <v>38562.765307359667</v>
      </c>
    </row>
    <row r="18" spans="2:7" x14ac:dyDescent="0.2">
      <c r="B18" t="s">
        <v>39</v>
      </c>
      <c r="C18" s="2">
        <f>'A-D'!E63</f>
        <v>0</v>
      </c>
      <c r="D18" s="2">
        <f>'F-H'!E21</f>
        <v>0</v>
      </c>
      <c r="E18" s="2">
        <f>'F-H'!E35</f>
        <v>0</v>
      </c>
      <c r="F18" s="2">
        <f>'F-H'!E49</f>
        <v>0</v>
      </c>
      <c r="G18" s="2">
        <f>'P-W'!E35</f>
        <v>0</v>
      </c>
    </row>
    <row r="19" spans="2:7" x14ac:dyDescent="0.2">
      <c r="B19" t="s">
        <v>10</v>
      </c>
      <c r="C19" s="2">
        <f>'A-D'!E64</f>
        <v>0</v>
      </c>
      <c r="D19" s="2">
        <f>'F-H'!E22</f>
        <v>0</v>
      </c>
      <c r="E19" s="2">
        <f>'F-H'!E36</f>
        <v>0</v>
      </c>
      <c r="F19" s="2">
        <f>'F-H'!E50</f>
        <v>0</v>
      </c>
      <c r="G19" s="2">
        <f>'P-W'!E36</f>
        <v>0</v>
      </c>
    </row>
    <row r="20" spans="2:7" x14ac:dyDescent="0.2">
      <c r="B20" t="s">
        <v>4</v>
      </c>
      <c r="C20" s="2">
        <f>'A-D'!E65</f>
        <v>0</v>
      </c>
      <c r="D20" s="2">
        <f>'F-H'!E23</f>
        <v>0</v>
      </c>
      <c r="E20" s="2">
        <f>'F-H'!E37</f>
        <v>0</v>
      </c>
      <c r="F20" s="2">
        <f>'F-H'!E51</f>
        <v>0</v>
      </c>
      <c r="G20" s="2">
        <f>'P-W'!E37</f>
        <v>0</v>
      </c>
    </row>
    <row r="21" spans="2:7" x14ac:dyDescent="0.2">
      <c r="B21" t="s">
        <v>5</v>
      </c>
      <c r="C21" s="2">
        <f>'A-D'!E66</f>
        <v>0</v>
      </c>
      <c r="D21" s="2">
        <f>'F-H'!E24</f>
        <v>3298.5129010673959</v>
      </c>
      <c r="E21" s="2">
        <f>'F-H'!E38</f>
        <v>0</v>
      </c>
      <c r="F21" s="2">
        <f>'F-H'!E52</f>
        <v>0</v>
      </c>
      <c r="G21" s="2">
        <f>'P-W'!E38</f>
        <v>0</v>
      </c>
    </row>
    <row r="22" spans="2:7" x14ac:dyDescent="0.2">
      <c r="B22" t="s">
        <v>6</v>
      </c>
      <c r="C22" s="2">
        <f>'A-D'!E67</f>
        <v>16201.401123200261</v>
      </c>
      <c r="D22" s="2">
        <f>'F-H'!E25</f>
        <v>19951.980474749125</v>
      </c>
      <c r="E22" s="2">
        <f>'F-H'!E39</f>
        <v>18835.993837084658</v>
      </c>
      <c r="F22" s="2">
        <f>'F-H'!E53</f>
        <v>29748.721673915334</v>
      </c>
      <c r="G22" s="2">
        <f>'P-W'!E39</f>
        <v>12337.906211049592</v>
      </c>
    </row>
    <row r="23" spans="2:7" x14ac:dyDescent="0.2">
      <c r="B23" t="s">
        <v>11</v>
      </c>
      <c r="C23" s="2">
        <f>'A-D'!E68</f>
        <v>0</v>
      </c>
      <c r="D23" s="2">
        <f>'F-H'!E26</f>
        <v>0</v>
      </c>
      <c r="E23" s="2">
        <f>'F-H'!E40</f>
        <v>0</v>
      </c>
      <c r="F23" s="2">
        <f>'F-H'!E54</f>
        <v>0</v>
      </c>
      <c r="G23" s="2">
        <f>'P-W'!E40</f>
        <v>0</v>
      </c>
    </row>
    <row r="24" spans="2:7" x14ac:dyDescent="0.2">
      <c r="B24" t="s">
        <v>7</v>
      </c>
      <c r="C24" s="2">
        <f>'A-D'!E69</f>
        <v>0</v>
      </c>
      <c r="D24" s="2">
        <f>'F-H'!E27</f>
        <v>2229.6568042058357</v>
      </c>
      <c r="E24" s="2">
        <f>'F-H'!E41</f>
        <v>3447.5576598785256</v>
      </c>
      <c r="F24" s="2">
        <f>'F-H'!E55</f>
        <v>1748.0775930836949</v>
      </c>
      <c r="G24" s="2">
        <f>'P-W'!E41</f>
        <v>3006.5884815907534</v>
      </c>
    </row>
    <row r="25" spans="2:7" x14ac:dyDescent="0.2">
      <c r="B25" t="s">
        <v>32</v>
      </c>
      <c r="C25" s="2">
        <f>'A-D'!E70</f>
        <v>60398.270000000004</v>
      </c>
      <c r="D25" s="2">
        <f>'F-H'!E28</f>
        <v>72142.040000000154</v>
      </c>
      <c r="E25" s="2">
        <f>'F-H'!E42</f>
        <v>63905.389999999956</v>
      </c>
      <c r="F25" s="2">
        <f>'F-H'!E56</f>
        <v>98677.409999999945</v>
      </c>
      <c r="G25" s="2">
        <f>'P-W'!E42</f>
        <v>53907.260000000017</v>
      </c>
    </row>
    <row r="27" spans="2:7" x14ac:dyDescent="0.2">
      <c r="B27" s="1" t="s">
        <v>53</v>
      </c>
      <c r="C27" s="1"/>
      <c r="D27" s="1"/>
      <c r="E27" s="1"/>
      <c r="F27" s="1"/>
      <c r="G27" s="1"/>
    </row>
    <row r="28" spans="2:7" x14ac:dyDescent="0.2">
      <c r="B28" s="1" t="s">
        <v>50</v>
      </c>
      <c r="C28" s="1" t="s">
        <v>0</v>
      </c>
      <c r="D28" s="1" t="s">
        <v>16</v>
      </c>
      <c r="E28" s="1" t="s">
        <v>20</v>
      </c>
      <c r="F28" s="1" t="s">
        <v>23</v>
      </c>
      <c r="G28" s="1" t="s">
        <v>28</v>
      </c>
    </row>
    <row r="29" spans="2:7" x14ac:dyDescent="0.2">
      <c r="B29" t="s">
        <v>1</v>
      </c>
      <c r="C29" s="2">
        <f>'A-D'!E19</f>
        <v>0</v>
      </c>
      <c r="D29" s="2">
        <f>'F-H'!E5</f>
        <v>0</v>
      </c>
      <c r="E29" s="2">
        <f>'F-H'!E61</f>
        <v>0</v>
      </c>
      <c r="F29" s="2">
        <f>'K-N'!E5</f>
        <v>0</v>
      </c>
      <c r="G29" s="2">
        <f>'P-W'!E19</f>
        <v>0</v>
      </c>
    </row>
    <row r="30" spans="2:7" x14ac:dyDescent="0.2">
      <c r="B30" t="s">
        <v>2</v>
      </c>
      <c r="C30" s="2">
        <f>'A-D'!E20</f>
        <v>1649.1058407079645</v>
      </c>
      <c r="D30" s="2">
        <f>'F-H'!E6</f>
        <v>57682.252393403054</v>
      </c>
      <c r="E30" s="2">
        <f>'F-H'!E62</f>
        <v>62421.279707042246</v>
      </c>
      <c r="F30" s="2">
        <f>'K-N'!E6</f>
        <v>140364.34112171282</v>
      </c>
      <c r="G30" s="2">
        <f>'P-W'!E20</f>
        <v>166673.9663628299</v>
      </c>
    </row>
    <row r="31" spans="2:7" x14ac:dyDescent="0.2">
      <c r="B31" t="s">
        <v>39</v>
      </c>
      <c r="C31" s="2">
        <f>'A-D'!E21</f>
        <v>0</v>
      </c>
      <c r="D31" s="2">
        <f>'F-H'!E7</f>
        <v>0</v>
      </c>
      <c r="E31" s="2">
        <f>'F-H'!E63</f>
        <v>0</v>
      </c>
      <c r="F31" s="2">
        <f>'K-N'!E7</f>
        <v>0</v>
      </c>
      <c r="G31" s="2">
        <f>'P-W'!E21</f>
        <v>0</v>
      </c>
    </row>
    <row r="32" spans="2:7" x14ac:dyDescent="0.2">
      <c r="B32" t="s">
        <v>10</v>
      </c>
      <c r="C32" s="2">
        <f>'A-D'!E22</f>
        <v>0</v>
      </c>
      <c r="D32" s="2">
        <f>'F-H'!E8</f>
        <v>0</v>
      </c>
      <c r="E32" s="2">
        <f>'F-H'!E64</f>
        <v>0</v>
      </c>
      <c r="F32" s="2">
        <f>'K-N'!E8</f>
        <v>0</v>
      </c>
      <c r="G32" s="2">
        <f>'P-W'!E22</f>
        <v>0</v>
      </c>
    </row>
    <row r="33" spans="2:7" x14ac:dyDescent="0.2">
      <c r="B33" t="s">
        <v>4</v>
      </c>
      <c r="C33" s="2">
        <f>'A-D'!E23</f>
        <v>0</v>
      </c>
      <c r="D33" s="2">
        <f>'F-H'!E9</f>
        <v>0</v>
      </c>
      <c r="E33" s="2">
        <f>'F-H'!E65</f>
        <v>0</v>
      </c>
      <c r="F33" s="2">
        <f>'K-N'!E9</f>
        <v>0</v>
      </c>
      <c r="G33" s="2">
        <f>'P-W'!E23</f>
        <v>0</v>
      </c>
    </row>
    <row r="34" spans="2:7" x14ac:dyDescent="0.2">
      <c r="B34" t="s">
        <v>5</v>
      </c>
      <c r="C34" s="2">
        <f>'A-D'!E24</f>
        <v>0</v>
      </c>
      <c r="D34" s="2">
        <f>'F-H'!E10</f>
        <v>0</v>
      </c>
      <c r="E34" s="2">
        <f>'F-H'!E66</f>
        <v>0</v>
      </c>
      <c r="F34" s="2">
        <f>'K-N'!E10</f>
        <v>83.117300442168968</v>
      </c>
      <c r="G34" s="2">
        <f>'P-W'!E24</f>
        <v>0</v>
      </c>
    </row>
    <row r="35" spans="2:7" x14ac:dyDescent="0.2">
      <c r="B35" t="s">
        <v>6</v>
      </c>
      <c r="C35" s="2">
        <f>'A-D'!E25</f>
        <v>697.01415929203529</v>
      </c>
      <c r="D35" s="2">
        <f>'F-H'!E11</f>
        <v>43415.645484714398</v>
      </c>
      <c r="E35" s="2">
        <f>'F-H'!E67</f>
        <v>34078.048461971826</v>
      </c>
      <c r="F35" s="2">
        <f>'K-N'!E11</f>
        <v>81974.437561089144</v>
      </c>
      <c r="G35" s="2">
        <f>'P-W'!E25</f>
        <v>89478.149897152631</v>
      </c>
    </row>
    <row r="36" spans="2:7" x14ac:dyDescent="0.2">
      <c r="B36" t="s">
        <v>11</v>
      </c>
      <c r="C36" s="2">
        <f>'A-D'!E26</f>
        <v>0</v>
      </c>
      <c r="D36" s="2">
        <f>'F-H'!E12</f>
        <v>0</v>
      </c>
      <c r="E36" s="2">
        <f>'F-H'!E68</f>
        <v>0</v>
      </c>
      <c r="F36" s="2">
        <f>'K-N'!E12</f>
        <v>0</v>
      </c>
      <c r="G36" s="2">
        <f>'P-W'!E26</f>
        <v>0</v>
      </c>
    </row>
    <row r="37" spans="2:7" x14ac:dyDescent="0.2">
      <c r="B37" t="s">
        <v>7</v>
      </c>
      <c r="C37" s="2">
        <f>'A-D'!E27</f>
        <v>0</v>
      </c>
      <c r="D37" s="2">
        <f>'F-H'!E13</f>
        <v>964.79212188254235</v>
      </c>
      <c r="E37" s="2">
        <f>'F-H'!E69</f>
        <v>1378.5618309859153</v>
      </c>
      <c r="F37" s="2">
        <f>'K-N'!E13</f>
        <v>800.00401675587625</v>
      </c>
      <c r="G37" s="2">
        <f>'P-W'!E27</f>
        <v>1485.9337400177478</v>
      </c>
    </row>
    <row r="38" spans="2:7" x14ac:dyDescent="0.2">
      <c r="B38" t="s">
        <v>32</v>
      </c>
      <c r="C38" s="2">
        <f>'A-D'!E28</f>
        <v>2346.12</v>
      </c>
      <c r="D38" s="2">
        <f>'F-H'!E14</f>
        <v>102062.68999999999</v>
      </c>
      <c r="E38" s="2">
        <f>'F-H'!E70</f>
        <v>97877.889999999985</v>
      </c>
      <c r="F38" s="2">
        <f>'K-N'!E14</f>
        <v>223221.9</v>
      </c>
      <c r="G38" s="2">
        <f>'P-W'!E28</f>
        <v>257638.05000000028</v>
      </c>
    </row>
    <row r="40" spans="2:7" x14ac:dyDescent="0.2">
      <c r="B40" s="1" t="s">
        <v>54</v>
      </c>
      <c r="C40" s="1"/>
      <c r="D40" s="1"/>
      <c r="E40" s="1"/>
      <c r="F40" s="1"/>
    </row>
    <row r="41" spans="2:7" x14ac:dyDescent="0.2">
      <c r="B41" s="1" t="s">
        <v>50</v>
      </c>
      <c r="C41" s="1" t="s">
        <v>31</v>
      </c>
      <c r="D41" s="1" t="s">
        <v>12</v>
      </c>
      <c r="E41" s="1" t="s">
        <v>26</v>
      </c>
      <c r="F41" s="1" t="s">
        <v>30</v>
      </c>
    </row>
    <row r="42" spans="2:7" x14ac:dyDescent="0.2">
      <c r="B42" t="s">
        <v>1</v>
      </c>
      <c r="C42" s="2">
        <f>'A-D'!E5</f>
        <v>0</v>
      </c>
      <c r="D42" s="2">
        <f>'A-D'!E47</f>
        <v>0</v>
      </c>
      <c r="E42" s="2">
        <f>'K-N'!E47</f>
        <v>0</v>
      </c>
      <c r="F42" s="2">
        <f>'P-W'!E47</f>
        <v>0</v>
      </c>
    </row>
    <row r="43" spans="2:7" x14ac:dyDescent="0.2">
      <c r="B43" t="s">
        <v>2</v>
      </c>
      <c r="C43" s="2">
        <f>'A-D'!E6</f>
        <v>26803.15875962361</v>
      </c>
      <c r="D43" s="2">
        <f>'A-D'!E48</f>
        <v>1505.4101691711558</v>
      </c>
      <c r="E43" s="2">
        <f>'K-N'!E48</f>
        <v>15837.306429508677</v>
      </c>
      <c r="F43" s="2">
        <f>'P-W'!E48</f>
        <v>22109.644910179639</v>
      </c>
    </row>
    <row r="44" spans="2:7" x14ac:dyDescent="0.2">
      <c r="B44" t="s">
        <v>39</v>
      </c>
      <c r="C44" s="2">
        <f>'A-D'!E7</f>
        <v>0</v>
      </c>
      <c r="D44" s="2">
        <f>'A-D'!E49</f>
        <v>0</v>
      </c>
      <c r="E44" s="2">
        <f>'K-N'!E49</f>
        <v>0</v>
      </c>
      <c r="F44" s="2">
        <f>'P-W'!E49</f>
        <v>0</v>
      </c>
    </row>
    <row r="45" spans="2:7" x14ac:dyDescent="0.2">
      <c r="B45" t="s">
        <v>10</v>
      </c>
      <c r="C45" s="2">
        <f>'A-D'!E8</f>
        <v>0</v>
      </c>
      <c r="D45" s="2">
        <f>'A-D'!E50</f>
        <v>0</v>
      </c>
      <c r="E45" s="2">
        <f>'K-N'!E50</f>
        <v>0</v>
      </c>
      <c r="F45" s="2">
        <f>'P-W'!E50</f>
        <v>0</v>
      </c>
    </row>
    <row r="46" spans="2:7" x14ac:dyDescent="0.2">
      <c r="B46" t="s">
        <v>4</v>
      </c>
      <c r="C46" s="2">
        <f>'A-D'!E9</f>
        <v>0</v>
      </c>
      <c r="D46" s="2">
        <f>'A-D'!E51</f>
        <v>0</v>
      </c>
      <c r="E46" s="2">
        <f>'K-N'!E51</f>
        <v>0</v>
      </c>
      <c r="F46" s="2">
        <f>'P-W'!E51</f>
        <v>0</v>
      </c>
    </row>
    <row r="47" spans="2:7" x14ac:dyDescent="0.2">
      <c r="B47" t="s">
        <v>5</v>
      </c>
      <c r="C47" s="2">
        <f>'A-D'!E10</f>
        <v>0</v>
      </c>
      <c r="D47" s="2">
        <f>'A-D'!E52</f>
        <v>0</v>
      </c>
      <c r="E47" s="2">
        <f>'K-N'!E52</f>
        <v>0</v>
      </c>
      <c r="F47" s="2">
        <f>'P-W'!E52</f>
        <v>0</v>
      </c>
    </row>
    <row r="48" spans="2:7" x14ac:dyDescent="0.2">
      <c r="B48" t="s">
        <v>6</v>
      </c>
      <c r="C48" s="2">
        <f>'A-D'!E11</f>
        <v>13836.13124037639</v>
      </c>
      <c r="D48" s="2">
        <f>'A-D'!E53</f>
        <v>750.03402324922035</v>
      </c>
      <c r="E48" s="2">
        <f>'K-N'!E53</f>
        <v>8981.8057296982079</v>
      </c>
      <c r="F48" s="2">
        <f>'P-W'!E53</f>
        <v>34014.838323353288</v>
      </c>
    </row>
    <row r="49" spans="2:6" x14ac:dyDescent="0.2">
      <c r="B49" t="s">
        <v>11</v>
      </c>
      <c r="C49" s="2">
        <f>'A-D'!E12</f>
        <v>0</v>
      </c>
      <c r="D49" s="2">
        <f>'A-D'!E54</f>
        <v>0</v>
      </c>
      <c r="E49" s="2">
        <f>'K-N'!E54</f>
        <v>0</v>
      </c>
      <c r="F49" s="2">
        <f>'P-W'!E54</f>
        <v>0</v>
      </c>
    </row>
    <row r="50" spans="2:6" x14ac:dyDescent="0.2">
      <c r="B50" t="s">
        <v>7</v>
      </c>
      <c r="C50" s="2">
        <f>'A-D'!E13</f>
        <v>0</v>
      </c>
      <c r="D50" s="2">
        <f>'A-D'!E55</f>
        <v>5.5558075796238544</v>
      </c>
      <c r="E50" s="2">
        <f>'K-N'!E55</f>
        <v>326.27784079311857</v>
      </c>
      <c r="F50" s="2">
        <f>'P-W'!E55</f>
        <v>680.29676646706582</v>
      </c>
    </row>
    <row r="51" spans="2:6" x14ac:dyDescent="0.2">
      <c r="B51" t="s">
        <v>32</v>
      </c>
      <c r="C51" s="2">
        <f>'A-D'!E14</f>
        <v>40639.29</v>
      </c>
      <c r="D51" s="2">
        <f>'A-D'!E56</f>
        <v>2261</v>
      </c>
      <c r="E51" s="2">
        <f>'K-N'!E56</f>
        <v>25145.390000000003</v>
      </c>
      <c r="F51" s="2">
        <f>'P-W'!E56</f>
        <v>56804.779999999992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EXP</vt:lpstr>
      <vt:lpstr>A-D</vt:lpstr>
      <vt:lpstr>F-H</vt:lpstr>
      <vt:lpstr>K-N</vt:lpstr>
      <vt:lpstr>P-W</vt:lpstr>
      <vt:lpstr>ModelSumAcres</vt:lpstr>
      <vt:lpstr>W_Station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PKoester</dc:creator>
  <cp:lastModifiedBy>Paitz, Philip</cp:lastModifiedBy>
  <cp:lastPrinted>2004-08-17T18:59:01Z</cp:lastPrinted>
  <dcterms:created xsi:type="dcterms:W3CDTF">2004-06-14T15:43:33Z</dcterms:created>
  <dcterms:modified xsi:type="dcterms:W3CDTF">2016-04-07T19:53:28Z</dcterms:modified>
</cp:coreProperties>
</file>