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-135" windowWidth="12120" windowHeight="9000" tabRatio="879" activeTab="13"/>
  </bookViews>
  <sheets>
    <sheet name="culb" sheetId="7" r:id="rId1"/>
    <sheet name="culb ext 1" sheetId="8" r:id="rId2"/>
    <sheet name="mk drift" sheetId="21" r:id="rId3"/>
    <sheet name="bartley" sheetId="3" r:id="rId4"/>
    <sheet name="red wil" sheetId="26" r:id="rId5"/>
    <sheet name="camb" sheetId="5" r:id="rId6"/>
    <sheet name="fr cam sum" sheetId="12" r:id="rId7"/>
    <sheet name="frnklin" sheetId="14" r:id="rId8"/>
    <sheet name="nap" sheetId="24" r:id="rId9"/>
    <sheet name="frnk pmp" sheetId="13" r:id="rId10"/>
    <sheet name="sup" sheetId="29" r:id="rId11"/>
    <sheet name="ne-bost sum" sheetId="4" r:id="rId12"/>
    <sheet name="cout ne" sheetId="31" r:id="rId13"/>
    <sheet name="almena" sheetId="2" r:id="rId14"/>
    <sheet name="ks abov" sheetId="18" r:id="rId15"/>
    <sheet name="ks below" sheetId="19" r:id="rId16"/>
    <sheet name="ks-bost sum" sheetId="20" r:id="rId17"/>
  </sheets>
  <externalReferences>
    <externalReference r:id="rId18"/>
  </externalReferences>
  <definedNames>
    <definedName name="_xlnm.Print_Area">#REF!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L17" i="4" l="1"/>
  <c r="J17" i="4" s="1"/>
  <c r="L18" i="4"/>
  <c r="L19" i="4"/>
  <c r="J19" i="4" s="1"/>
  <c r="L20" i="4"/>
  <c r="L21" i="4"/>
  <c r="J21" i="4" s="1"/>
  <c r="L22" i="4"/>
  <c r="L23" i="4"/>
  <c r="L24" i="4"/>
  <c r="L25" i="4"/>
  <c r="L26" i="4"/>
  <c r="L27" i="4"/>
  <c r="M27" i="4" s="1"/>
  <c r="L28" i="4"/>
  <c r="J28" i="4" s="1"/>
  <c r="L16" i="4"/>
  <c r="K17" i="4"/>
  <c r="K18" i="4"/>
  <c r="K19" i="4"/>
  <c r="K20" i="4"/>
  <c r="K21" i="4"/>
  <c r="K22" i="4"/>
  <c r="K23" i="4"/>
  <c r="M23" i="4" s="1"/>
  <c r="K24" i="4"/>
  <c r="M24" i="4" s="1"/>
  <c r="K25" i="4"/>
  <c r="K26" i="4"/>
  <c r="K27" i="4"/>
  <c r="K28" i="4"/>
  <c r="K16" i="4"/>
  <c r="H17" i="4"/>
  <c r="H18" i="4"/>
  <c r="J18" i="4" s="1"/>
  <c r="H19" i="4"/>
  <c r="H20" i="4"/>
  <c r="H21" i="4"/>
  <c r="H22" i="4"/>
  <c r="J22" i="4" s="1"/>
  <c r="H23" i="4"/>
  <c r="H24" i="4"/>
  <c r="H25" i="4"/>
  <c r="H26" i="4"/>
  <c r="J26" i="4" s="1"/>
  <c r="H27" i="4"/>
  <c r="H28" i="4"/>
  <c r="H16" i="4"/>
  <c r="B16" i="4"/>
  <c r="E16" i="4"/>
  <c r="F16" i="4"/>
  <c r="B17" i="4"/>
  <c r="E17" i="4"/>
  <c r="F17" i="4"/>
  <c r="M17" i="4"/>
  <c r="B18" i="4"/>
  <c r="E18" i="4"/>
  <c r="G18" i="4" s="1"/>
  <c r="F18" i="4"/>
  <c r="M18" i="4"/>
  <c r="B19" i="4"/>
  <c r="E19" i="4" s="1"/>
  <c r="F19" i="4"/>
  <c r="M19" i="4"/>
  <c r="B20" i="4"/>
  <c r="E20" i="4"/>
  <c r="F20" i="4"/>
  <c r="G20" i="4"/>
  <c r="M20" i="4"/>
  <c r="J20" i="4"/>
  <c r="B21" i="4"/>
  <c r="E21" i="4"/>
  <c r="G21" i="4" s="1"/>
  <c r="F21" i="4"/>
  <c r="B22" i="4"/>
  <c r="E22" i="4"/>
  <c r="F22" i="4"/>
  <c r="M22" i="4"/>
  <c r="B23" i="4"/>
  <c r="E23" i="4" s="1"/>
  <c r="F23" i="4"/>
  <c r="B24" i="4"/>
  <c r="E24" i="4"/>
  <c r="F24" i="4"/>
  <c r="B25" i="4"/>
  <c r="E25" i="4" s="1"/>
  <c r="F25" i="4"/>
  <c r="J25" i="4"/>
  <c r="M25" i="4"/>
  <c r="B26" i="4"/>
  <c r="E26" i="4"/>
  <c r="G26" i="4" s="1"/>
  <c r="F26" i="4"/>
  <c r="M26" i="4"/>
  <c r="B27" i="4"/>
  <c r="E27" i="4" s="1"/>
  <c r="G27" i="4" s="1"/>
  <c r="F27" i="4"/>
  <c r="J27" i="4"/>
  <c r="B28" i="4"/>
  <c r="C28" i="4"/>
  <c r="D28" i="4"/>
  <c r="F28" i="4"/>
  <c r="I28" i="4"/>
  <c r="M21" i="4" l="1"/>
  <c r="J23" i="4"/>
  <c r="M16" i="4"/>
  <c r="G22" i="4"/>
  <c r="G25" i="4"/>
  <c r="G17" i="4"/>
  <c r="J24" i="4"/>
  <c r="G23" i="4"/>
  <c r="J16" i="4"/>
  <c r="E28" i="4"/>
  <c r="G28" i="4" s="1"/>
  <c r="G19" i="4"/>
  <c r="M28" i="4"/>
  <c r="G16" i="4"/>
  <c r="G24" i="4"/>
  <c r="N17" i="4"/>
  <c r="N18" i="4"/>
  <c r="N19" i="4"/>
  <c r="N20" i="4"/>
  <c r="N21" i="4"/>
  <c r="N22" i="4"/>
  <c r="N23" i="4"/>
  <c r="N24" i="4"/>
  <c r="N25" i="4"/>
  <c r="N26" i="4"/>
  <c r="N27" i="4"/>
  <c r="F29" i="4"/>
  <c r="N16" i="4" l="1"/>
  <c r="N28" i="4"/>
  <c r="F30" i="4"/>
  <c r="I29" i="4"/>
  <c r="H30" i="4" l="1"/>
  <c r="K30" i="4"/>
  <c r="L30" i="4"/>
  <c r="H29" i="4"/>
  <c r="K29" i="4"/>
  <c r="L29" i="4"/>
  <c r="J30" i="4" l="1"/>
  <c r="J29" i="4"/>
  <c r="E29" i="4"/>
  <c r="I30" i="4"/>
  <c r="E30" i="4"/>
  <c r="M29" i="4"/>
  <c r="M30" i="4"/>
  <c r="G30" i="4" l="1"/>
  <c r="G29" i="4"/>
  <c r="D22" i="18"/>
  <c r="H20" i="5" l="1"/>
  <c r="D21" i="18" l="1"/>
  <c r="E21" i="18" s="1"/>
  <c r="G21" i="18" s="1"/>
  <c r="E22" i="31"/>
  <c r="E23" i="31"/>
  <c r="E16" i="31"/>
  <c r="G16" i="31" s="1"/>
  <c r="J16" i="31"/>
  <c r="M16" i="31"/>
  <c r="N16" i="31" s="1"/>
  <c r="E17" i="31"/>
  <c r="G17" i="31" s="1"/>
  <c r="J17" i="31"/>
  <c r="M17" i="31"/>
  <c r="N17" i="31" s="1"/>
  <c r="E18" i="31"/>
  <c r="G18" i="31" s="1"/>
  <c r="J18" i="31"/>
  <c r="M18" i="31"/>
  <c r="N18" i="31" s="1"/>
  <c r="E19" i="31"/>
  <c r="G19" i="31" s="1"/>
  <c r="J19" i="31"/>
  <c r="M19" i="31"/>
  <c r="N19" i="31" s="1"/>
  <c r="E20" i="31"/>
  <c r="G20" i="31" s="1"/>
  <c r="J20" i="31"/>
  <c r="M20" i="31"/>
  <c r="N20" i="31" s="1"/>
  <c r="E21" i="31"/>
  <c r="G21" i="31" s="1"/>
  <c r="J21" i="31"/>
  <c r="M21" i="31"/>
  <c r="N21" i="31" s="1"/>
  <c r="G22" i="31"/>
  <c r="J22" i="31"/>
  <c r="M22" i="31"/>
  <c r="N22" i="31" s="1"/>
  <c r="G23" i="31"/>
  <c r="J23" i="31"/>
  <c r="M23" i="31"/>
  <c r="N23" i="31" s="1"/>
  <c r="E24" i="31"/>
  <c r="G24" i="31"/>
  <c r="J24" i="31"/>
  <c r="M24" i="31"/>
  <c r="N24" i="31" s="1"/>
  <c r="E25" i="31"/>
  <c r="G25" i="31" s="1"/>
  <c r="J25" i="31"/>
  <c r="M25" i="31"/>
  <c r="N25" i="31"/>
  <c r="E26" i="31"/>
  <c r="G26" i="31"/>
  <c r="J26" i="31"/>
  <c r="M26" i="31"/>
  <c r="N26" i="31" s="1"/>
  <c r="E27" i="31"/>
  <c r="G27" i="31" s="1"/>
  <c r="J27" i="31"/>
  <c r="M27" i="31"/>
  <c r="N27" i="31"/>
  <c r="B28" i="31"/>
  <c r="C28" i="31"/>
  <c r="D28" i="31"/>
  <c r="F28" i="31"/>
  <c r="F29" i="31" s="1"/>
  <c r="H28" i="31"/>
  <c r="I28" i="31"/>
  <c r="I29" i="31" s="1"/>
  <c r="K28" i="31"/>
  <c r="K29" i="31" s="1"/>
  <c r="L28" i="31"/>
  <c r="H29" i="31"/>
  <c r="L29" i="31"/>
  <c r="J21" i="7"/>
  <c r="J20" i="7"/>
  <c r="J22" i="2"/>
  <c r="E22" i="2"/>
  <c r="G22" i="2" s="1"/>
  <c r="E16" i="2"/>
  <c r="E17" i="2"/>
  <c r="E18" i="2"/>
  <c r="E19" i="2"/>
  <c r="E20" i="2"/>
  <c r="E21" i="2"/>
  <c r="E23" i="2"/>
  <c r="G23" i="2" s="1"/>
  <c r="E24" i="2"/>
  <c r="E25" i="2"/>
  <c r="E26" i="2"/>
  <c r="E27" i="2"/>
  <c r="L28" i="7"/>
  <c r="L29" i="7" s="1"/>
  <c r="K28" i="7"/>
  <c r="K29" i="7" s="1"/>
  <c r="I28" i="7"/>
  <c r="I29" i="7" s="1"/>
  <c r="F28" i="7"/>
  <c r="F29" i="7" s="1"/>
  <c r="D28" i="7"/>
  <c r="C28" i="7"/>
  <c r="B28" i="7"/>
  <c r="M27" i="7"/>
  <c r="N27" i="7"/>
  <c r="H27" i="7"/>
  <c r="J27" i="7"/>
  <c r="E27" i="7"/>
  <c r="G27" i="7"/>
  <c r="M26" i="7"/>
  <c r="N26" i="7"/>
  <c r="H26" i="7"/>
  <c r="J26" i="7"/>
  <c r="E26" i="7"/>
  <c r="G26" i="7"/>
  <c r="M25" i="7"/>
  <c r="N25" i="7" s="1"/>
  <c r="J25" i="7"/>
  <c r="E25" i="7"/>
  <c r="M24" i="7"/>
  <c r="N24" i="7" s="1"/>
  <c r="J24" i="7"/>
  <c r="E24" i="7"/>
  <c r="G24" i="7" s="1"/>
  <c r="M23" i="7"/>
  <c r="N23" i="7" s="1"/>
  <c r="J23" i="7"/>
  <c r="E23" i="7"/>
  <c r="G23" i="7" s="1"/>
  <c r="M22" i="7"/>
  <c r="N22" i="7" s="1"/>
  <c r="J22" i="7"/>
  <c r="E22" i="7"/>
  <c r="G22" i="7" s="1"/>
  <c r="M21" i="7"/>
  <c r="N21" i="7" s="1"/>
  <c r="E21" i="7"/>
  <c r="G21" i="7" s="1"/>
  <c r="M20" i="7"/>
  <c r="N20" i="7" s="1"/>
  <c r="E20" i="7"/>
  <c r="M19" i="7"/>
  <c r="N19" i="7"/>
  <c r="H19" i="7"/>
  <c r="J19" i="7"/>
  <c r="E19" i="7"/>
  <c r="G19" i="7" s="1"/>
  <c r="M18" i="7"/>
  <c r="N18" i="7" s="1"/>
  <c r="H18" i="7"/>
  <c r="J18" i="7" s="1"/>
  <c r="E18" i="7"/>
  <c r="G18" i="7" s="1"/>
  <c r="M17" i="7"/>
  <c r="N17" i="7" s="1"/>
  <c r="H17" i="7"/>
  <c r="J17" i="7" s="1"/>
  <c r="E17" i="7"/>
  <c r="G17" i="7" s="1"/>
  <c r="M16" i="7"/>
  <c r="H16" i="7"/>
  <c r="J16" i="7"/>
  <c r="E16" i="7"/>
  <c r="L28" i="21"/>
  <c r="L29" i="21" s="1"/>
  <c r="K28" i="21"/>
  <c r="K29" i="21" s="1"/>
  <c r="I28" i="21"/>
  <c r="I29" i="21" s="1"/>
  <c r="F28" i="21"/>
  <c r="F29" i="21" s="1"/>
  <c r="D28" i="21"/>
  <c r="C28" i="21"/>
  <c r="B28" i="21"/>
  <c r="M27" i="21"/>
  <c r="N27" i="21"/>
  <c r="H27" i="21"/>
  <c r="J27" i="21" s="1"/>
  <c r="E27" i="21"/>
  <c r="G27" i="21" s="1"/>
  <c r="M26" i="21"/>
  <c r="N26" i="21" s="1"/>
  <c r="H26" i="21"/>
  <c r="J26" i="21" s="1"/>
  <c r="E26" i="21"/>
  <c r="G26" i="21" s="1"/>
  <c r="M25" i="21"/>
  <c r="N25" i="21" s="1"/>
  <c r="H25" i="21"/>
  <c r="J25" i="21" s="1"/>
  <c r="E25" i="21"/>
  <c r="G25" i="21"/>
  <c r="M24" i="21"/>
  <c r="N24" i="21" s="1"/>
  <c r="H24" i="21"/>
  <c r="J24" i="21" s="1"/>
  <c r="E24" i="21"/>
  <c r="M23" i="21"/>
  <c r="N23" i="21" s="1"/>
  <c r="H23" i="21"/>
  <c r="J23" i="21" s="1"/>
  <c r="E23" i="21"/>
  <c r="M22" i="21"/>
  <c r="N22" i="21" s="1"/>
  <c r="H22" i="21"/>
  <c r="J22" i="21" s="1"/>
  <c r="E22" i="21"/>
  <c r="M21" i="21"/>
  <c r="N21" i="21" s="1"/>
  <c r="H21" i="21"/>
  <c r="J21" i="21" s="1"/>
  <c r="E21" i="21"/>
  <c r="M20" i="21"/>
  <c r="N20" i="21" s="1"/>
  <c r="H20" i="21"/>
  <c r="G20" i="21" s="1"/>
  <c r="E20" i="21"/>
  <c r="M19" i="21"/>
  <c r="N19" i="21" s="1"/>
  <c r="H19" i="21"/>
  <c r="J19" i="21" s="1"/>
  <c r="E19" i="21"/>
  <c r="M18" i="21"/>
  <c r="N18" i="21" s="1"/>
  <c r="H18" i="21"/>
  <c r="J18" i="21" s="1"/>
  <c r="E18" i="21"/>
  <c r="G18" i="21" s="1"/>
  <c r="M17" i="21"/>
  <c r="N17" i="21" s="1"/>
  <c r="H17" i="21"/>
  <c r="J17" i="21" s="1"/>
  <c r="E17" i="21"/>
  <c r="G17" i="21" s="1"/>
  <c r="M16" i="21"/>
  <c r="H16" i="21"/>
  <c r="J16" i="21"/>
  <c r="E16" i="21"/>
  <c r="L28" i="5"/>
  <c r="L29" i="5" s="1"/>
  <c r="K28" i="5"/>
  <c r="K29" i="5" s="1"/>
  <c r="I28" i="5"/>
  <c r="I29" i="5" s="1"/>
  <c r="F28" i="5"/>
  <c r="F29" i="5" s="1"/>
  <c r="D28" i="5"/>
  <c r="C28" i="5"/>
  <c r="B28" i="5"/>
  <c r="M27" i="5"/>
  <c r="N27" i="5" s="1"/>
  <c r="H27" i="5"/>
  <c r="J27" i="5" s="1"/>
  <c r="E27" i="5"/>
  <c r="G27" i="5" s="1"/>
  <c r="M26" i="5"/>
  <c r="N26" i="5" s="1"/>
  <c r="H26" i="5"/>
  <c r="J26" i="5" s="1"/>
  <c r="E26" i="5"/>
  <c r="G26" i="5" s="1"/>
  <c r="M25" i="5"/>
  <c r="N25" i="5" s="1"/>
  <c r="H25" i="5"/>
  <c r="J25" i="5" s="1"/>
  <c r="E25" i="5"/>
  <c r="G25" i="5" s="1"/>
  <c r="M24" i="5"/>
  <c r="N24" i="5" s="1"/>
  <c r="H24" i="5"/>
  <c r="J24" i="5" s="1"/>
  <c r="E24" i="5"/>
  <c r="M23" i="5"/>
  <c r="N23" i="5" s="1"/>
  <c r="H23" i="5"/>
  <c r="J23" i="5" s="1"/>
  <c r="E23" i="5"/>
  <c r="M22" i="5"/>
  <c r="N22" i="5" s="1"/>
  <c r="H22" i="5"/>
  <c r="J22" i="5" s="1"/>
  <c r="E22" i="5"/>
  <c r="M21" i="5"/>
  <c r="N21" i="5" s="1"/>
  <c r="H21" i="5"/>
  <c r="J21" i="5" s="1"/>
  <c r="E21" i="5"/>
  <c r="G21" i="5" s="1"/>
  <c r="M20" i="5"/>
  <c r="N20" i="5" s="1"/>
  <c r="J20" i="5"/>
  <c r="E20" i="5"/>
  <c r="G20" i="5" s="1"/>
  <c r="M19" i="5"/>
  <c r="N19" i="5" s="1"/>
  <c r="H19" i="5"/>
  <c r="J19" i="5" s="1"/>
  <c r="E19" i="5"/>
  <c r="G19" i="5" s="1"/>
  <c r="M18" i="5"/>
  <c r="N18" i="5" s="1"/>
  <c r="H18" i="5"/>
  <c r="J18" i="5" s="1"/>
  <c r="E18" i="5"/>
  <c r="G18" i="5" s="1"/>
  <c r="M17" i="5"/>
  <c r="N17" i="5" s="1"/>
  <c r="H17" i="5"/>
  <c r="J17" i="5" s="1"/>
  <c r="E17" i="5"/>
  <c r="G17" i="5" s="1"/>
  <c r="M16" i="5"/>
  <c r="H16" i="5"/>
  <c r="J16" i="5"/>
  <c r="E16" i="5"/>
  <c r="L28" i="3"/>
  <c r="K28" i="3"/>
  <c r="K29" i="3" s="1"/>
  <c r="I28" i="3"/>
  <c r="I29" i="3" s="1"/>
  <c r="F28" i="3"/>
  <c r="D28" i="3"/>
  <c r="C28" i="3"/>
  <c r="B28" i="3"/>
  <c r="M27" i="3"/>
  <c r="N27" i="3" s="1"/>
  <c r="H27" i="3"/>
  <c r="J27" i="3" s="1"/>
  <c r="E27" i="3"/>
  <c r="G27" i="3" s="1"/>
  <c r="M26" i="3"/>
  <c r="N26" i="3" s="1"/>
  <c r="H26" i="3"/>
  <c r="J26" i="3" s="1"/>
  <c r="E26" i="3"/>
  <c r="G26" i="3" s="1"/>
  <c r="M25" i="3"/>
  <c r="N25" i="3" s="1"/>
  <c r="H25" i="3"/>
  <c r="J25" i="3" s="1"/>
  <c r="E25" i="3"/>
  <c r="G25" i="3" s="1"/>
  <c r="M24" i="3"/>
  <c r="N24" i="3" s="1"/>
  <c r="H24" i="3"/>
  <c r="J24" i="3" s="1"/>
  <c r="E24" i="3"/>
  <c r="G24" i="3" s="1"/>
  <c r="M23" i="3"/>
  <c r="N23" i="3" s="1"/>
  <c r="H23" i="3"/>
  <c r="J23" i="3" s="1"/>
  <c r="E23" i="3"/>
  <c r="M22" i="3"/>
  <c r="N22" i="3" s="1"/>
  <c r="H22" i="3"/>
  <c r="J22" i="3" s="1"/>
  <c r="E22" i="3"/>
  <c r="M21" i="3"/>
  <c r="N21" i="3" s="1"/>
  <c r="H21" i="3"/>
  <c r="J21" i="3" s="1"/>
  <c r="E21" i="3"/>
  <c r="M20" i="3"/>
  <c r="N20" i="3" s="1"/>
  <c r="H20" i="3"/>
  <c r="J20" i="3" s="1"/>
  <c r="E20" i="3"/>
  <c r="M19" i="3"/>
  <c r="N19" i="3"/>
  <c r="H19" i="3"/>
  <c r="J19" i="3"/>
  <c r="E19" i="3"/>
  <c r="G19" i="3" s="1"/>
  <c r="M18" i="3"/>
  <c r="N18" i="3" s="1"/>
  <c r="H18" i="3"/>
  <c r="J18" i="3" s="1"/>
  <c r="E18" i="3"/>
  <c r="G18" i="3" s="1"/>
  <c r="M17" i="3"/>
  <c r="N17" i="3" s="1"/>
  <c r="H17" i="3"/>
  <c r="J17" i="3" s="1"/>
  <c r="E17" i="3"/>
  <c r="G17" i="3" s="1"/>
  <c r="M16" i="3"/>
  <c r="H16" i="3"/>
  <c r="J16" i="3"/>
  <c r="E16" i="3"/>
  <c r="L28" i="14"/>
  <c r="L28" i="29"/>
  <c r="K28" i="14"/>
  <c r="K29" i="14" s="1"/>
  <c r="K28" i="13"/>
  <c r="K29" i="13" s="1"/>
  <c r="K28" i="24"/>
  <c r="K29" i="24" s="1"/>
  <c r="K28" i="29"/>
  <c r="K29" i="29" s="1"/>
  <c r="H28" i="14"/>
  <c r="F28" i="14"/>
  <c r="F29" i="14" s="1"/>
  <c r="F28" i="13"/>
  <c r="F29" i="13" s="1"/>
  <c r="F28" i="24"/>
  <c r="F29" i="24" s="1"/>
  <c r="F28" i="29"/>
  <c r="F29" i="29" s="1"/>
  <c r="B28" i="14"/>
  <c r="B28" i="13"/>
  <c r="B28" i="24"/>
  <c r="B28" i="29"/>
  <c r="M16" i="13"/>
  <c r="M17" i="13"/>
  <c r="M18" i="13"/>
  <c r="M19" i="13"/>
  <c r="M20" i="13"/>
  <c r="M21" i="13"/>
  <c r="N21" i="13" s="1"/>
  <c r="M22" i="13"/>
  <c r="N22" i="13" s="1"/>
  <c r="M23" i="13"/>
  <c r="N23" i="13" s="1"/>
  <c r="M24" i="13"/>
  <c r="M25" i="13"/>
  <c r="M26" i="13"/>
  <c r="M27" i="13"/>
  <c r="N27" i="13" s="1"/>
  <c r="E16" i="13"/>
  <c r="E17" i="13"/>
  <c r="E18" i="13"/>
  <c r="E19" i="13"/>
  <c r="E20" i="13"/>
  <c r="E21" i="13"/>
  <c r="G21" i="13" s="1"/>
  <c r="E22" i="13"/>
  <c r="G22" i="13" s="1"/>
  <c r="E23" i="13"/>
  <c r="E24" i="13"/>
  <c r="E25" i="13"/>
  <c r="G25" i="13" s="1"/>
  <c r="E26" i="13"/>
  <c r="E27" i="13"/>
  <c r="G27" i="13" s="1"/>
  <c r="L28" i="13"/>
  <c r="H28" i="13"/>
  <c r="H29" i="13" s="1"/>
  <c r="I28" i="13"/>
  <c r="I29" i="13"/>
  <c r="D28" i="13"/>
  <c r="C28" i="13"/>
  <c r="J27" i="13"/>
  <c r="N26" i="13"/>
  <c r="J26" i="13"/>
  <c r="G26" i="13"/>
  <c r="N25" i="13"/>
  <c r="J25" i="13"/>
  <c r="N24" i="13"/>
  <c r="J24" i="13"/>
  <c r="G24" i="13"/>
  <c r="J23" i="13"/>
  <c r="J22" i="13"/>
  <c r="J21" i="13"/>
  <c r="N20" i="13"/>
  <c r="J20" i="13"/>
  <c r="G20" i="13"/>
  <c r="N19" i="13"/>
  <c r="J19" i="13"/>
  <c r="G19" i="13"/>
  <c r="N18" i="13"/>
  <c r="J18" i="13"/>
  <c r="G18" i="13"/>
  <c r="N17" i="13"/>
  <c r="J17" i="13"/>
  <c r="G17" i="13"/>
  <c r="N16" i="13"/>
  <c r="J16" i="13"/>
  <c r="G16" i="13"/>
  <c r="M16" i="24"/>
  <c r="M17" i="24"/>
  <c r="M18" i="24"/>
  <c r="M19" i="24"/>
  <c r="M20" i="24"/>
  <c r="M21" i="24"/>
  <c r="N21" i="24" s="1"/>
  <c r="M22" i="24"/>
  <c r="N22" i="24" s="1"/>
  <c r="M23" i="24"/>
  <c r="N23" i="24" s="1"/>
  <c r="M24" i="24"/>
  <c r="M25" i="24"/>
  <c r="M26" i="24"/>
  <c r="M27" i="24"/>
  <c r="E16" i="24"/>
  <c r="E17" i="24"/>
  <c r="E18" i="24"/>
  <c r="E19" i="24"/>
  <c r="E20" i="24"/>
  <c r="E21" i="24"/>
  <c r="G21" i="24" s="1"/>
  <c r="E22" i="24"/>
  <c r="G22" i="24" s="1"/>
  <c r="E23" i="24"/>
  <c r="G23" i="24" s="1"/>
  <c r="E24" i="24"/>
  <c r="G24" i="24" s="1"/>
  <c r="E25" i="24"/>
  <c r="E26" i="24"/>
  <c r="E27" i="24"/>
  <c r="L28" i="24"/>
  <c r="L29" i="24" s="1"/>
  <c r="H28" i="24"/>
  <c r="H29" i="24" s="1"/>
  <c r="I28" i="24"/>
  <c r="I29" i="24"/>
  <c r="D28" i="24"/>
  <c r="C28" i="24"/>
  <c r="N27" i="24"/>
  <c r="J27" i="24"/>
  <c r="G27" i="24"/>
  <c r="N26" i="24"/>
  <c r="J26" i="24"/>
  <c r="G26" i="24"/>
  <c r="N25" i="24"/>
  <c r="J25" i="24"/>
  <c r="G25" i="24"/>
  <c r="N24" i="24"/>
  <c r="J24" i="24"/>
  <c r="J23" i="24"/>
  <c r="J22" i="24"/>
  <c r="J21" i="24"/>
  <c r="N20" i="24"/>
  <c r="J20" i="24"/>
  <c r="G20" i="24"/>
  <c r="N19" i="24"/>
  <c r="J19" i="24"/>
  <c r="G19" i="24"/>
  <c r="N18" i="24"/>
  <c r="J18" i="24"/>
  <c r="G18" i="24"/>
  <c r="N17" i="24"/>
  <c r="J17" i="24"/>
  <c r="G17" i="24"/>
  <c r="N16" i="24"/>
  <c r="J16" i="24"/>
  <c r="G16" i="24"/>
  <c r="M16" i="14"/>
  <c r="M17" i="14"/>
  <c r="M18" i="14"/>
  <c r="M19" i="14"/>
  <c r="M20" i="14"/>
  <c r="M21" i="14"/>
  <c r="N21" i="14" s="1"/>
  <c r="M22" i="14"/>
  <c r="N22" i="14" s="1"/>
  <c r="M23" i="14"/>
  <c r="N23" i="14" s="1"/>
  <c r="M24" i="14"/>
  <c r="N24" i="14" s="1"/>
  <c r="M25" i="14"/>
  <c r="M26" i="14"/>
  <c r="M27" i="14"/>
  <c r="N27" i="14" s="1"/>
  <c r="E16" i="14"/>
  <c r="E17" i="14"/>
  <c r="E18" i="14"/>
  <c r="E19" i="14"/>
  <c r="E20" i="14"/>
  <c r="G20" i="14" s="1"/>
  <c r="E21" i="14"/>
  <c r="G21" i="14" s="1"/>
  <c r="E22" i="14"/>
  <c r="G22" i="14" s="1"/>
  <c r="E23" i="14"/>
  <c r="G23" i="14" s="1"/>
  <c r="E24" i="14"/>
  <c r="G24" i="14" s="1"/>
  <c r="E25" i="14"/>
  <c r="G25" i="14" s="1"/>
  <c r="E26" i="14"/>
  <c r="E27" i="14"/>
  <c r="G27" i="14" s="1"/>
  <c r="I28" i="14"/>
  <c r="L29" i="14"/>
  <c r="I29" i="14"/>
  <c r="H29" i="14"/>
  <c r="D28" i="14"/>
  <c r="C28" i="14"/>
  <c r="J27" i="14"/>
  <c r="N26" i="14"/>
  <c r="J26" i="14"/>
  <c r="G26" i="14"/>
  <c r="N25" i="14"/>
  <c r="J25" i="14"/>
  <c r="J24" i="14"/>
  <c r="J23" i="14"/>
  <c r="J22" i="14"/>
  <c r="J21" i="14"/>
  <c r="N20" i="14"/>
  <c r="J20" i="14"/>
  <c r="N19" i="14"/>
  <c r="J19" i="14"/>
  <c r="G19" i="14"/>
  <c r="N18" i="14"/>
  <c r="J18" i="14"/>
  <c r="G18" i="14"/>
  <c r="N17" i="14"/>
  <c r="J17" i="14"/>
  <c r="G17" i="14"/>
  <c r="N16" i="14"/>
  <c r="J16" i="14"/>
  <c r="G16" i="14"/>
  <c r="M16" i="29"/>
  <c r="M17" i="29"/>
  <c r="M18" i="29"/>
  <c r="M19" i="29"/>
  <c r="M20" i="29"/>
  <c r="M21" i="29"/>
  <c r="N21" i="29" s="1"/>
  <c r="M22" i="29"/>
  <c r="N22" i="29" s="1"/>
  <c r="M23" i="29"/>
  <c r="N23" i="29" s="1"/>
  <c r="M24" i="29"/>
  <c r="M25" i="29"/>
  <c r="M26" i="29"/>
  <c r="M27" i="29"/>
  <c r="E16" i="29"/>
  <c r="E17" i="29"/>
  <c r="E18" i="29"/>
  <c r="E19" i="29"/>
  <c r="G19" i="29" s="1"/>
  <c r="E20" i="29"/>
  <c r="G20" i="29" s="1"/>
  <c r="E21" i="29"/>
  <c r="G21" i="29" s="1"/>
  <c r="E22" i="29"/>
  <c r="E23" i="29"/>
  <c r="G23" i="29" s="1"/>
  <c r="E24" i="29"/>
  <c r="G24" i="29" s="1"/>
  <c r="E25" i="29"/>
  <c r="E26" i="29"/>
  <c r="G26" i="29" s="1"/>
  <c r="E27" i="29"/>
  <c r="H28" i="29"/>
  <c r="I28" i="29"/>
  <c r="L29" i="29"/>
  <c r="I29" i="29"/>
  <c r="D28" i="29"/>
  <c r="C28" i="29"/>
  <c r="N27" i="29"/>
  <c r="J27" i="29"/>
  <c r="G27" i="29"/>
  <c r="N26" i="29"/>
  <c r="J26" i="29"/>
  <c r="N25" i="29"/>
  <c r="J25" i="29"/>
  <c r="G25" i="29"/>
  <c r="N24" i="29"/>
  <c r="J24" i="29"/>
  <c r="J23" i="29"/>
  <c r="J22" i="29"/>
  <c r="G22" i="29"/>
  <c r="J21" i="29"/>
  <c r="N20" i="29"/>
  <c r="J20" i="29"/>
  <c r="N19" i="29"/>
  <c r="J19" i="29"/>
  <c r="N18" i="29"/>
  <c r="J18" i="29"/>
  <c r="G18" i="29"/>
  <c r="N17" i="29"/>
  <c r="J17" i="29"/>
  <c r="G17" i="29"/>
  <c r="N16" i="29"/>
  <c r="J16" i="29"/>
  <c r="G16" i="29"/>
  <c r="M16" i="12"/>
  <c r="N16" i="12" s="1"/>
  <c r="M17" i="12"/>
  <c r="N17" i="12" s="1"/>
  <c r="M18" i="12"/>
  <c r="M19" i="12"/>
  <c r="N19" i="12" s="1"/>
  <c r="M20" i="12"/>
  <c r="N20" i="12" s="1"/>
  <c r="M21" i="12"/>
  <c r="N21" i="12" s="1"/>
  <c r="M22" i="12"/>
  <c r="N22" i="12" s="1"/>
  <c r="M23" i="12"/>
  <c r="N23" i="12" s="1"/>
  <c r="M24" i="12"/>
  <c r="N24" i="12" s="1"/>
  <c r="M25" i="12"/>
  <c r="N25" i="12" s="1"/>
  <c r="M26" i="12"/>
  <c r="M27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L28" i="12"/>
  <c r="L29" i="12" s="1"/>
  <c r="K28" i="12"/>
  <c r="K29" i="12" s="1"/>
  <c r="H16" i="12"/>
  <c r="H17" i="12"/>
  <c r="H18" i="12"/>
  <c r="H19" i="12"/>
  <c r="H20" i="12"/>
  <c r="J20" i="12" s="1"/>
  <c r="H21" i="12"/>
  <c r="J21" i="12" s="1"/>
  <c r="H22" i="12"/>
  <c r="J22" i="12" s="1"/>
  <c r="H23" i="12"/>
  <c r="J23" i="12" s="1"/>
  <c r="H24" i="12"/>
  <c r="J24" i="12" s="1"/>
  <c r="H25" i="12"/>
  <c r="H26" i="12"/>
  <c r="J26" i="12" s="1"/>
  <c r="H27" i="12"/>
  <c r="I28" i="12"/>
  <c r="I29" i="12" s="1"/>
  <c r="F28" i="12"/>
  <c r="F29" i="12" s="1"/>
  <c r="D28" i="12"/>
  <c r="C28" i="12"/>
  <c r="B28" i="12"/>
  <c r="N27" i="12"/>
  <c r="J27" i="12"/>
  <c r="G27" i="12"/>
  <c r="N26" i="12"/>
  <c r="J25" i="12"/>
  <c r="G25" i="12"/>
  <c r="J19" i="12"/>
  <c r="N18" i="12"/>
  <c r="J18" i="12"/>
  <c r="J17" i="12"/>
  <c r="G17" i="12"/>
  <c r="J16" i="12"/>
  <c r="G16" i="12"/>
  <c r="M16" i="26"/>
  <c r="M17" i="26"/>
  <c r="M18" i="26"/>
  <c r="M19" i="26"/>
  <c r="M20" i="26"/>
  <c r="M21" i="26"/>
  <c r="M22" i="26"/>
  <c r="M23" i="26"/>
  <c r="N23" i="26" s="1"/>
  <c r="M24" i="26"/>
  <c r="M25" i="26"/>
  <c r="M26" i="26"/>
  <c r="M27" i="26"/>
  <c r="E16" i="26"/>
  <c r="E17" i="26"/>
  <c r="E18" i="26"/>
  <c r="E19" i="26"/>
  <c r="E20" i="26"/>
  <c r="E21" i="26"/>
  <c r="E22" i="26"/>
  <c r="E23" i="26"/>
  <c r="E24" i="26"/>
  <c r="E25" i="26"/>
  <c r="E26" i="26"/>
  <c r="E27" i="26"/>
  <c r="L28" i="26"/>
  <c r="K28" i="26"/>
  <c r="H16" i="26"/>
  <c r="H17" i="26"/>
  <c r="H18" i="26"/>
  <c r="H19" i="26"/>
  <c r="H20" i="26"/>
  <c r="H21" i="26"/>
  <c r="H22" i="26"/>
  <c r="J22" i="26" s="1"/>
  <c r="H23" i="26"/>
  <c r="H24" i="26"/>
  <c r="H25" i="26"/>
  <c r="G25" i="26" s="1"/>
  <c r="H26" i="26"/>
  <c r="H27" i="26"/>
  <c r="G27" i="26" s="1"/>
  <c r="I28" i="26"/>
  <c r="F28" i="26"/>
  <c r="F29" i="26" s="1"/>
  <c r="L29" i="26"/>
  <c r="K29" i="26"/>
  <c r="I29" i="26"/>
  <c r="D28" i="26"/>
  <c r="C28" i="26"/>
  <c r="B28" i="26"/>
  <c r="N27" i="26"/>
  <c r="J27" i="26"/>
  <c r="N26" i="26"/>
  <c r="J26" i="26"/>
  <c r="G26" i="26"/>
  <c r="N25" i="26"/>
  <c r="J25" i="26"/>
  <c r="N24" i="26"/>
  <c r="J24" i="26"/>
  <c r="G24" i="26"/>
  <c r="J23" i="26"/>
  <c r="G23" i="26"/>
  <c r="N22" i="26"/>
  <c r="G22" i="26"/>
  <c r="N21" i="26"/>
  <c r="J21" i="26"/>
  <c r="G21" i="26"/>
  <c r="N20" i="26"/>
  <c r="J20" i="26"/>
  <c r="G20" i="26"/>
  <c r="N19" i="26"/>
  <c r="J19" i="26"/>
  <c r="G19" i="26"/>
  <c r="N18" i="26"/>
  <c r="J18" i="26"/>
  <c r="G18" i="26"/>
  <c r="N17" i="26"/>
  <c r="J17" i="26"/>
  <c r="G17" i="26"/>
  <c r="N16" i="26"/>
  <c r="J16" i="26"/>
  <c r="G16" i="26"/>
  <c r="M16" i="2"/>
  <c r="M17" i="2"/>
  <c r="M18" i="2"/>
  <c r="M19" i="2"/>
  <c r="M20" i="2"/>
  <c r="M21" i="2"/>
  <c r="M22" i="2"/>
  <c r="N22" i="2" s="1"/>
  <c r="M23" i="2"/>
  <c r="N23" i="2" s="1"/>
  <c r="M24" i="2"/>
  <c r="M25" i="2"/>
  <c r="M26" i="2"/>
  <c r="M27" i="2"/>
  <c r="L28" i="2"/>
  <c r="L29" i="2" s="1"/>
  <c r="K28" i="2"/>
  <c r="K29" i="2" s="1"/>
  <c r="H28" i="2"/>
  <c r="H29" i="2" s="1"/>
  <c r="I28" i="2"/>
  <c r="I29" i="2" s="1"/>
  <c r="F28" i="2"/>
  <c r="F29" i="2" s="1"/>
  <c r="D28" i="2"/>
  <c r="C28" i="2"/>
  <c r="B28" i="2"/>
  <c r="N27" i="2"/>
  <c r="J27" i="2"/>
  <c r="G27" i="2"/>
  <c r="N26" i="2"/>
  <c r="J26" i="2"/>
  <c r="G26" i="2"/>
  <c r="N25" i="2"/>
  <c r="J25" i="2"/>
  <c r="G25" i="2"/>
  <c r="N24" i="2"/>
  <c r="J24" i="2"/>
  <c r="G24" i="2"/>
  <c r="J23" i="2"/>
  <c r="N21" i="2"/>
  <c r="J21" i="2"/>
  <c r="G21" i="2"/>
  <c r="N20" i="2"/>
  <c r="J20" i="2"/>
  <c r="G20" i="2"/>
  <c r="N19" i="2"/>
  <c r="J19" i="2"/>
  <c r="G19" i="2"/>
  <c r="N18" i="2"/>
  <c r="J18" i="2"/>
  <c r="G18" i="2"/>
  <c r="N17" i="2"/>
  <c r="J17" i="2"/>
  <c r="G17" i="2"/>
  <c r="N16" i="2"/>
  <c r="J16" i="2"/>
  <c r="G16" i="2"/>
  <c r="H28" i="18"/>
  <c r="K28" i="18"/>
  <c r="D23" i="18"/>
  <c r="E23" i="18" s="1"/>
  <c r="H27" i="20"/>
  <c r="J27" i="20" s="1"/>
  <c r="I27" i="20"/>
  <c r="L27" i="20"/>
  <c r="H26" i="20"/>
  <c r="J26" i="20" s="1"/>
  <c r="I26" i="20"/>
  <c r="L26" i="20"/>
  <c r="H25" i="20"/>
  <c r="J25" i="20" s="1"/>
  <c r="I25" i="20"/>
  <c r="L25" i="20"/>
  <c r="H24" i="20"/>
  <c r="I24" i="20"/>
  <c r="L24" i="20"/>
  <c r="C19" i="20"/>
  <c r="H19" i="20"/>
  <c r="K19" i="20"/>
  <c r="C18" i="20"/>
  <c r="E18" i="20" s="1"/>
  <c r="H18" i="20"/>
  <c r="K18" i="20"/>
  <c r="C17" i="20"/>
  <c r="E17" i="20" s="1"/>
  <c r="H17" i="20"/>
  <c r="K17" i="20"/>
  <c r="C16" i="20"/>
  <c r="E16" i="20" s="1"/>
  <c r="H16" i="20"/>
  <c r="K16" i="20"/>
  <c r="D27" i="18"/>
  <c r="E27" i="18" s="1"/>
  <c r="B27" i="20" s="1"/>
  <c r="C27" i="20"/>
  <c r="K27" i="20"/>
  <c r="D26" i="18"/>
  <c r="E26" i="18"/>
  <c r="C26" i="20"/>
  <c r="K26" i="20"/>
  <c r="D25" i="18"/>
  <c r="E25" i="18"/>
  <c r="B25" i="20" s="1"/>
  <c r="D24" i="18"/>
  <c r="E24" i="18" s="1"/>
  <c r="I18" i="20"/>
  <c r="L18" i="20"/>
  <c r="J18" i="20" s="1"/>
  <c r="I17" i="20"/>
  <c r="L17" i="20"/>
  <c r="I16" i="20"/>
  <c r="L16" i="20"/>
  <c r="D16" i="18"/>
  <c r="E16" i="18"/>
  <c r="G16" i="18" s="1"/>
  <c r="J16" i="18"/>
  <c r="M16" i="18"/>
  <c r="N16" i="18"/>
  <c r="D17" i="18"/>
  <c r="E17" i="18"/>
  <c r="G17" i="18" s="1"/>
  <c r="J17" i="18"/>
  <c r="M17" i="18"/>
  <c r="N17" i="18"/>
  <c r="D18" i="18"/>
  <c r="E18" i="18"/>
  <c r="G18" i="18" s="1"/>
  <c r="J18" i="18"/>
  <c r="M18" i="18"/>
  <c r="N18" i="18"/>
  <c r="D19" i="18"/>
  <c r="E19" i="18"/>
  <c r="B19" i="20" s="1"/>
  <c r="J19" i="18"/>
  <c r="M19" i="18"/>
  <c r="N19" i="18"/>
  <c r="D20" i="18"/>
  <c r="E20" i="18" s="1"/>
  <c r="J20" i="18"/>
  <c r="M20" i="18"/>
  <c r="N20" i="18" s="1"/>
  <c r="J21" i="18"/>
  <c r="M21" i="18"/>
  <c r="N21" i="18" s="1"/>
  <c r="E22" i="18"/>
  <c r="J22" i="18"/>
  <c r="M22" i="18"/>
  <c r="N22" i="18" s="1"/>
  <c r="J23" i="18"/>
  <c r="M23" i="18"/>
  <c r="N23" i="18" s="1"/>
  <c r="J24" i="18"/>
  <c r="M24" i="18"/>
  <c r="N24" i="18" s="1"/>
  <c r="G25" i="18"/>
  <c r="J25" i="18"/>
  <c r="M25" i="18"/>
  <c r="N25" i="18" s="1"/>
  <c r="J26" i="18"/>
  <c r="M26" i="18"/>
  <c r="N26" i="18"/>
  <c r="G27" i="18"/>
  <c r="J27" i="18"/>
  <c r="M27" i="18"/>
  <c r="N27" i="18"/>
  <c r="B28" i="18"/>
  <c r="C28" i="18"/>
  <c r="F28" i="18"/>
  <c r="I28" i="18"/>
  <c r="I29" i="18" s="1"/>
  <c r="L28" i="18"/>
  <c r="L29" i="18" s="1"/>
  <c r="F29" i="18"/>
  <c r="H29" i="18"/>
  <c r="E16" i="19"/>
  <c r="G16" i="19"/>
  <c r="J16" i="19"/>
  <c r="M16" i="19"/>
  <c r="N16" i="19" s="1"/>
  <c r="E17" i="19"/>
  <c r="G17" i="19" s="1"/>
  <c r="J17" i="19"/>
  <c r="M17" i="19"/>
  <c r="N17" i="19"/>
  <c r="E18" i="19"/>
  <c r="G18" i="19"/>
  <c r="J18" i="19"/>
  <c r="M18" i="19"/>
  <c r="N18" i="19" s="1"/>
  <c r="E19" i="19"/>
  <c r="G19" i="19" s="1"/>
  <c r="J19" i="19"/>
  <c r="M19" i="19"/>
  <c r="N19" i="19" s="1"/>
  <c r="E20" i="19"/>
  <c r="G20" i="19" s="1"/>
  <c r="J20" i="19"/>
  <c r="M20" i="19"/>
  <c r="N20" i="19" s="1"/>
  <c r="E21" i="19"/>
  <c r="G21" i="19" s="1"/>
  <c r="J21" i="19"/>
  <c r="M21" i="19"/>
  <c r="N21" i="19" s="1"/>
  <c r="E22" i="19"/>
  <c r="G22" i="19" s="1"/>
  <c r="J22" i="19"/>
  <c r="M22" i="19"/>
  <c r="N22" i="19" s="1"/>
  <c r="E23" i="19"/>
  <c r="G23" i="19" s="1"/>
  <c r="J23" i="19"/>
  <c r="M23" i="19"/>
  <c r="N23" i="19" s="1"/>
  <c r="E24" i="19"/>
  <c r="G24" i="19" s="1"/>
  <c r="J24" i="19"/>
  <c r="M24" i="19"/>
  <c r="N24" i="19" s="1"/>
  <c r="E25" i="19"/>
  <c r="G25" i="19"/>
  <c r="J25" i="19"/>
  <c r="M25" i="19"/>
  <c r="N25" i="19" s="1"/>
  <c r="E26" i="19"/>
  <c r="G26" i="19" s="1"/>
  <c r="J26" i="19"/>
  <c r="M26" i="19"/>
  <c r="N26" i="19"/>
  <c r="E27" i="19"/>
  <c r="G27" i="19"/>
  <c r="J27" i="19"/>
  <c r="M27" i="19"/>
  <c r="N27" i="19" s="1"/>
  <c r="B28" i="19"/>
  <c r="C28" i="19"/>
  <c r="D28" i="19"/>
  <c r="F28" i="19"/>
  <c r="F29" i="19" s="1"/>
  <c r="H28" i="19"/>
  <c r="H29" i="19" s="1"/>
  <c r="K28" i="19"/>
  <c r="K29" i="19" s="1"/>
  <c r="I28" i="19"/>
  <c r="I29" i="19" s="1"/>
  <c r="L28" i="19"/>
  <c r="L29" i="19" s="1"/>
  <c r="M16" i="20"/>
  <c r="M17" i="20"/>
  <c r="M18" i="20"/>
  <c r="I19" i="20"/>
  <c r="J19" i="20" s="1"/>
  <c r="L19" i="20"/>
  <c r="M19" i="20" s="1"/>
  <c r="N19" i="20" s="1"/>
  <c r="C20" i="20"/>
  <c r="H20" i="20"/>
  <c r="K20" i="20"/>
  <c r="I20" i="20"/>
  <c r="L20" i="20"/>
  <c r="M20" i="20" s="1"/>
  <c r="N20" i="20" s="1"/>
  <c r="C21" i="20"/>
  <c r="H21" i="20"/>
  <c r="K21" i="20"/>
  <c r="I21" i="20"/>
  <c r="L21" i="20"/>
  <c r="C22" i="20"/>
  <c r="H22" i="20"/>
  <c r="K22" i="20"/>
  <c r="I22" i="20"/>
  <c r="L22" i="20"/>
  <c r="C23" i="20"/>
  <c r="H23" i="20"/>
  <c r="K23" i="20"/>
  <c r="I23" i="20"/>
  <c r="L23" i="20"/>
  <c r="C24" i="20"/>
  <c r="K24" i="20"/>
  <c r="M24" i="20" s="1"/>
  <c r="N24" i="20" s="1"/>
  <c r="C25" i="20"/>
  <c r="E25" i="20"/>
  <c r="G25" i="20" s="1"/>
  <c r="K25" i="20"/>
  <c r="M25" i="20" s="1"/>
  <c r="N25" i="20" s="1"/>
  <c r="M26" i="20"/>
  <c r="M27" i="20"/>
  <c r="D28" i="20"/>
  <c r="F28" i="20"/>
  <c r="N16" i="20"/>
  <c r="N17" i="20"/>
  <c r="N18" i="20"/>
  <c r="N26" i="20"/>
  <c r="N27" i="20"/>
  <c r="F29" i="20"/>
  <c r="H29" i="29"/>
  <c r="H28" i="7"/>
  <c r="H29" i="7" s="1"/>
  <c r="G16" i="7"/>
  <c r="N16" i="7"/>
  <c r="G16" i="21"/>
  <c r="N16" i="21"/>
  <c r="M28" i="26"/>
  <c r="N28" i="26" s="1"/>
  <c r="G16" i="5"/>
  <c r="N16" i="5"/>
  <c r="F29" i="3"/>
  <c r="G16" i="3"/>
  <c r="N16" i="3"/>
  <c r="B26" i="20"/>
  <c r="E26" i="20" s="1"/>
  <c r="G26" i="20" s="1"/>
  <c r="G26" i="18"/>
  <c r="G16" i="20"/>
  <c r="M29" i="26"/>
  <c r="N28" i="18" l="1"/>
  <c r="G25" i="7"/>
  <c r="M28" i="7"/>
  <c r="M29" i="7" s="1"/>
  <c r="M28" i="3"/>
  <c r="M29" i="3" s="1"/>
  <c r="G21" i="21"/>
  <c r="H28" i="5"/>
  <c r="H29" i="5" s="1"/>
  <c r="H28" i="21"/>
  <c r="H29" i="21" s="1"/>
  <c r="D28" i="18"/>
  <c r="J28" i="19"/>
  <c r="J29" i="19" s="1"/>
  <c r="K29" i="18"/>
  <c r="M21" i="20"/>
  <c r="N21" i="20" s="1"/>
  <c r="M28" i="2"/>
  <c r="N28" i="2" s="1"/>
  <c r="E28" i="2"/>
  <c r="E29" i="2" s="1"/>
  <c r="G22" i="5"/>
  <c r="G19" i="18"/>
  <c r="J16" i="20"/>
  <c r="J17" i="20"/>
  <c r="E27" i="20"/>
  <c r="G27" i="20" s="1"/>
  <c r="G17" i="20"/>
  <c r="E19" i="20"/>
  <c r="G19" i="12"/>
  <c r="G23" i="3"/>
  <c r="G19" i="21"/>
  <c r="G24" i="21"/>
  <c r="H28" i="26"/>
  <c r="E28" i="26"/>
  <c r="G26" i="12"/>
  <c r="E28" i="12"/>
  <c r="I30" i="12" s="1"/>
  <c r="E28" i="13"/>
  <c r="G28" i="13" s="1"/>
  <c r="J28" i="14"/>
  <c r="J29" i="14" s="1"/>
  <c r="J28" i="31"/>
  <c r="G18" i="12"/>
  <c r="J20" i="21"/>
  <c r="G22" i="21"/>
  <c r="G20" i="12"/>
  <c r="G23" i="5"/>
  <c r="J28" i="7"/>
  <c r="J29" i="7" s="1"/>
  <c r="G23" i="21"/>
  <c r="J28" i="2"/>
  <c r="J29" i="2" s="1"/>
  <c r="H28" i="12"/>
  <c r="M28" i="12"/>
  <c r="M28" i="21"/>
  <c r="M29" i="21" s="1"/>
  <c r="G22" i="3"/>
  <c r="G21" i="3"/>
  <c r="M28" i="5"/>
  <c r="G20" i="18"/>
  <c r="B20" i="20"/>
  <c r="E20" i="20" s="1"/>
  <c r="G20" i="20" s="1"/>
  <c r="J20" i="20"/>
  <c r="G21" i="12"/>
  <c r="G24" i="5"/>
  <c r="G19" i="20"/>
  <c r="M28" i="18"/>
  <c r="M29" i="18" s="1"/>
  <c r="L28" i="20"/>
  <c r="L29" i="20" s="1"/>
  <c r="K28" i="20"/>
  <c r="K29" i="20" s="1"/>
  <c r="J22" i="20"/>
  <c r="J28" i="18"/>
  <c r="J29" i="18" s="1"/>
  <c r="G23" i="18"/>
  <c r="B23" i="20"/>
  <c r="E23" i="20" s="1"/>
  <c r="G23" i="20" s="1"/>
  <c r="B21" i="20"/>
  <c r="E21" i="20" s="1"/>
  <c r="G21" i="20" s="1"/>
  <c r="J23" i="20"/>
  <c r="M28" i="19"/>
  <c r="M29" i="19" s="1"/>
  <c r="J24" i="20"/>
  <c r="I28" i="20"/>
  <c r="I29" i="20" s="1"/>
  <c r="J21" i="20"/>
  <c r="H28" i="20"/>
  <c r="H29" i="20" s="1"/>
  <c r="E28" i="29"/>
  <c r="I30" i="29" s="1"/>
  <c r="G23" i="13"/>
  <c r="E28" i="19"/>
  <c r="H30" i="19" s="1"/>
  <c r="E28" i="3"/>
  <c r="E30" i="3" s="1"/>
  <c r="E28" i="21"/>
  <c r="L29" i="13"/>
  <c r="G23" i="12"/>
  <c r="G22" i="12"/>
  <c r="J28" i="24"/>
  <c r="J29" i="24" s="1"/>
  <c r="J28" i="13"/>
  <c r="J29" i="13" s="1"/>
  <c r="M28" i="31"/>
  <c r="E28" i="31"/>
  <c r="J29" i="31"/>
  <c r="J28" i="29"/>
  <c r="J29" i="29" s="1"/>
  <c r="G20" i="7"/>
  <c r="G24" i="12"/>
  <c r="J28" i="26"/>
  <c r="J29" i="26" s="1"/>
  <c r="H29" i="26"/>
  <c r="E29" i="26"/>
  <c r="G28" i="26"/>
  <c r="H30" i="26"/>
  <c r="E30" i="26"/>
  <c r="J30" i="26"/>
  <c r="L30" i="26"/>
  <c r="M30" i="26"/>
  <c r="F30" i="26"/>
  <c r="I30" i="26"/>
  <c r="K30" i="26"/>
  <c r="M28" i="24"/>
  <c r="M29" i="24" s="1"/>
  <c r="E28" i="24"/>
  <c r="I30" i="24" s="1"/>
  <c r="N28" i="19"/>
  <c r="C28" i="20"/>
  <c r="M23" i="20"/>
  <c r="N23" i="20" s="1"/>
  <c r="M22" i="20"/>
  <c r="N22" i="20" s="1"/>
  <c r="G24" i="18"/>
  <c r="B24" i="20"/>
  <c r="E24" i="20" s="1"/>
  <c r="G24" i="20" s="1"/>
  <c r="G22" i="18"/>
  <c r="B22" i="20"/>
  <c r="E28" i="18"/>
  <c r="I30" i="18" s="1"/>
  <c r="M28" i="13"/>
  <c r="M29" i="13" s="1"/>
  <c r="E28" i="7"/>
  <c r="E28" i="5"/>
  <c r="L29" i="3"/>
  <c r="H28" i="3"/>
  <c r="G20" i="3"/>
  <c r="K30" i="2"/>
  <c r="M28" i="14"/>
  <c r="M29" i="14" s="1"/>
  <c r="E28" i="14"/>
  <c r="J30" i="14" s="1"/>
  <c r="M28" i="29"/>
  <c r="N28" i="29" s="1"/>
  <c r="G18" i="20"/>
  <c r="I30" i="2" l="1"/>
  <c r="H30" i="2"/>
  <c r="E30" i="2"/>
  <c r="N28" i="7"/>
  <c r="N28" i="3"/>
  <c r="J28" i="21"/>
  <c r="J29" i="21" s="1"/>
  <c r="J30" i="13"/>
  <c r="H30" i="13"/>
  <c r="J28" i="5"/>
  <c r="J29" i="5" s="1"/>
  <c r="M30" i="2"/>
  <c r="H30" i="12"/>
  <c r="M29" i="2"/>
  <c r="L30" i="2"/>
  <c r="F30" i="2"/>
  <c r="G28" i="2"/>
  <c r="G29" i="2" s="1"/>
  <c r="I30" i="13"/>
  <c r="K30" i="13"/>
  <c r="L30" i="13"/>
  <c r="F30" i="13"/>
  <c r="E30" i="13"/>
  <c r="E29" i="13"/>
  <c r="K30" i="12"/>
  <c r="L30" i="12"/>
  <c r="F30" i="12"/>
  <c r="E29" i="12"/>
  <c r="E30" i="12"/>
  <c r="J30" i="2"/>
  <c r="H29" i="12"/>
  <c r="J28" i="12"/>
  <c r="G28" i="12"/>
  <c r="G30" i="12" s="1"/>
  <c r="M29" i="12"/>
  <c r="N28" i="12"/>
  <c r="M30" i="12"/>
  <c r="N28" i="21"/>
  <c r="M29" i="5"/>
  <c r="N28" i="5"/>
  <c r="L30" i="29"/>
  <c r="E29" i="29"/>
  <c r="E30" i="29"/>
  <c r="K30" i="29"/>
  <c r="G28" i="29"/>
  <c r="G29" i="29" s="1"/>
  <c r="H30" i="29"/>
  <c r="F30" i="29"/>
  <c r="G28" i="24"/>
  <c r="G30" i="24" s="1"/>
  <c r="E30" i="24"/>
  <c r="K30" i="24"/>
  <c r="J30" i="24"/>
  <c r="E29" i="24"/>
  <c r="L30" i="24"/>
  <c r="F30" i="24"/>
  <c r="H30" i="24"/>
  <c r="J28" i="20"/>
  <c r="J29" i="20" s="1"/>
  <c r="E29" i="14"/>
  <c r="L30" i="14"/>
  <c r="K30" i="14"/>
  <c r="I30" i="14"/>
  <c r="H30" i="14"/>
  <c r="G28" i="14"/>
  <c r="G29" i="14" s="1"/>
  <c r="E30" i="14"/>
  <c r="F30" i="14"/>
  <c r="L30" i="3"/>
  <c r="F30" i="3"/>
  <c r="K30" i="3"/>
  <c r="M30" i="3"/>
  <c r="I30" i="3"/>
  <c r="E29" i="3"/>
  <c r="J30" i="19"/>
  <c r="E30" i="19"/>
  <c r="I30" i="19"/>
  <c r="E29" i="19"/>
  <c r="L30" i="19"/>
  <c r="G28" i="19"/>
  <c r="F30" i="19"/>
  <c r="K30" i="19"/>
  <c r="M30" i="19"/>
  <c r="E29" i="21"/>
  <c r="L30" i="21"/>
  <c r="K30" i="21"/>
  <c r="M30" i="21"/>
  <c r="G28" i="21"/>
  <c r="H30" i="21"/>
  <c r="E30" i="21"/>
  <c r="F30" i="21"/>
  <c r="I30" i="21"/>
  <c r="J30" i="29"/>
  <c r="N28" i="31"/>
  <c r="M29" i="31"/>
  <c r="E30" i="31"/>
  <c r="E29" i="31"/>
  <c r="H30" i="31"/>
  <c r="F30" i="31"/>
  <c r="L30" i="31"/>
  <c r="I30" i="31"/>
  <c r="M30" i="31"/>
  <c r="J30" i="31"/>
  <c r="G28" i="31"/>
  <c r="K30" i="31"/>
  <c r="N28" i="13"/>
  <c r="M30" i="24"/>
  <c r="N28" i="24"/>
  <c r="N28" i="14"/>
  <c r="M30" i="14"/>
  <c r="M30" i="29"/>
  <c r="M29" i="29"/>
  <c r="G30" i="26"/>
  <c r="G29" i="26"/>
  <c r="M28" i="20"/>
  <c r="N28" i="20" s="1"/>
  <c r="G28" i="18"/>
  <c r="G29" i="18" s="1"/>
  <c r="J30" i="18"/>
  <c r="E30" i="18"/>
  <c r="F30" i="18"/>
  <c r="H30" i="18"/>
  <c r="K30" i="18"/>
  <c r="L30" i="18"/>
  <c r="E29" i="18"/>
  <c r="M30" i="18"/>
  <c r="E22" i="20"/>
  <c r="G22" i="20" s="1"/>
  <c r="G28" i="20" s="1"/>
  <c r="G29" i="20" s="1"/>
  <c r="B28" i="20"/>
  <c r="M30" i="13"/>
  <c r="G30" i="13"/>
  <c r="G29" i="13"/>
  <c r="E30" i="7"/>
  <c r="F30" i="7"/>
  <c r="I30" i="7"/>
  <c r="H30" i="7"/>
  <c r="E29" i="7"/>
  <c r="L30" i="7"/>
  <c r="K30" i="7"/>
  <c r="M30" i="7"/>
  <c r="G28" i="7"/>
  <c r="J30" i="7"/>
  <c r="E29" i="5"/>
  <c r="L30" i="5"/>
  <c r="K30" i="5"/>
  <c r="H30" i="5"/>
  <c r="E30" i="5"/>
  <c r="F30" i="5"/>
  <c r="I30" i="5"/>
  <c r="M30" i="5"/>
  <c r="G28" i="5"/>
  <c r="J30" i="5"/>
  <c r="H29" i="3"/>
  <c r="G28" i="3"/>
  <c r="H30" i="3"/>
  <c r="J28" i="3"/>
  <c r="J30" i="21" l="1"/>
  <c r="G30" i="2"/>
  <c r="G29" i="24"/>
  <c r="G29" i="12"/>
  <c r="J30" i="12"/>
  <c r="J29" i="12"/>
  <c r="G30" i="29"/>
  <c r="G30" i="14"/>
  <c r="G29" i="19"/>
  <c r="G30" i="19"/>
  <c r="G30" i="21"/>
  <c r="G29" i="21"/>
  <c r="G30" i="18"/>
  <c r="M29" i="20"/>
  <c r="G30" i="31"/>
  <c r="G29" i="31"/>
  <c r="E28" i="20"/>
  <c r="E30" i="20" s="1"/>
  <c r="G30" i="7"/>
  <c r="G29" i="7"/>
  <c r="G30" i="5"/>
  <c r="G29" i="5"/>
  <c r="J29" i="3"/>
  <c r="J30" i="3"/>
  <c r="G29" i="3"/>
  <c r="G30" i="3"/>
  <c r="I30" i="20" l="1"/>
  <c r="G30" i="20"/>
  <c r="K30" i="20"/>
  <c r="E29" i="20"/>
  <c r="H30" i="20"/>
  <c r="L30" i="20"/>
  <c r="F30" i="20"/>
  <c r="J30" i="20"/>
  <c r="M30" i="20"/>
</calcChain>
</file>

<file path=xl/sharedStrings.xml><?xml version="1.0" encoding="utf-8"?>
<sst xmlns="http://schemas.openxmlformats.org/spreadsheetml/2006/main" count="1673" uniqueCount="139">
  <si>
    <t xml:space="preserve"> </t>
  </si>
  <si>
    <t xml:space="preserve">        7-322</t>
  </si>
  <si>
    <t>Revised for KRP use</t>
  </si>
  <si>
    <t xml:space="preserve">        2-74</t>
  </si>
  <si>
    <t>Canal:</t>
  </si>
  <si>
    <t>Project:</t>
  </si>
  <si>
    <t>Diversion from:</t>
  </si>
  <si>
    <t>1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</si>
  <si>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</si>
  <si>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</si>
  <si>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</si>
  <si>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</si>
  <si>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</si>
  <si>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</si>
  <si>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</si>
  <si>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</si>
  <si>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</si>
  <si>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</si>
  <si>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</si>
  <si>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</si>
  <si>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</si>
  <si>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</si>
  <si>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Acre ft.per acre****</t>
  </si>
  <si>
    <t>Percent Net Supply</t>
  </si>
  <si>
    <t>INSTRUCTIONS</t>
  </si>
  <si>
    <t>Pick-Sloan Missouri Basin Program</t>
  </si>
  <si>
    <t>2</t>
  </si>
  <si>
    <t>Diverted</t>
  </si>
  <si>
    <t>From</t>
  </si>
  <si>
    <t>Stream or</t>
  </si>
  <si>
    <t>Reservoir</t>
  </si>
  <si>
    <t>Column 2=Diversion amount exclusive of waste at head gates for sluicing.</t>
  </si>
  <si>
    <t>Columns 2+3-4=Column 5.</t>
  </si>
  <si>
    <t>Columns 5-6-8-11=Column 7.</t>
  </si>
  <si>
    <t>Columns 8-9-12=Column 10.</t>
  </si>
  <si>
    <t>3</t>
  </si>
  <si>
    <t>Inflow</t>
  </si>
  <si>
    <t>Other</t>
  </si>
  <si>
    <t>Sources</t>
  </si>
  <si>
    <t>MONTHLY  WATER  DISTRIBUTION</t>
  </si>
  <si>
    <t>4</t>
  </si>
  <si>
    <t>Delivered</t>
  </si>
  <si>
    <t>to</t>
  </si>
  <si>
    <t>Regulating</t>
  </si>
  <si>
    <t>5</t>
  </si>
  <si>
    <t>Net</t>
  </si>
  <si>
    <t>Supply</t>
  </si>
  <si>
    <t xml:space="preserve">             UNITED  STATES</t>
  </si>
  <si>
    <t>DEPARTMENT  OF  THE  INTERIOR</t>
  </si>
  <si>
    <t xml:space="preserve">   BUREAU  OF  RECLAMATION</t>
  </si>
  <si>
    <t>6</t>
  </si>
  <si>
    <t>Main</t>
  </si>
  <si>
    <t>Canal</t>
  </si>
  <si>
    <t>Waste</t>
  </si>
  <si>
    <t>District:</t>
  </si>
  <si>
    <t>Acres Irrigated During Season:</t>
  </si>
  <si>
    <t>ACRE-FEET:</t>
  </si>
  <si>
    <t>7</t>
  </si>
  <si>
    <t>Losses</t>
  </si>
  <si>
    <t>8</t>
  </si>
  <si>
    <t>Laterals*</t>
  </si>
  <si>
    <t>9</t>
  </si>
  <si>
    <t>Lateral</t>
  </si>
  <si>
    <t>*Measured at lateral turnouts from main canal.</t>
  </si>
  <si>
    <t>**Measured at farm turnouts from main canal.</t>
  </si>
  <si>
    <t>***Measured at farm turnouts from laterals.</t>
  </si>
  <si>
    <t>****Use total acres irrigated during season to compute this column.</t>
  </si>
  <si>
    <t>10</t>
  </si>
  <si>
    <t>11</t>
  </si>
  <si>
    <t xml:space="preserve">                Delivered to Farms</t>
  </si>
  <si>
    <t>From Main</t>
  </si>
  <si>
    <t>Canal**</t>
  </si>
  <si>
    <t>12</t>
  </si>
  <si>
    <t>Lateral***</t>
  </si>
  <si>
    <t>Year</t>
  </si>
  <si>
    <t>13</t>
  </si>
  <si>
    <t>14</t>
  </si>
  <si>
    <t>Per Acre</t>
  </si>
  <si>
    <t>****</t>
  </si>
  <si>
    <t>ALMENA</t>
  </si>
  <si>
    <t>Prairie Dog Creek</t>
  </si>
  <si>
    <t>ALMENA IRRIGATION DISTRICT NO. 5</t>
  </si>
  <si>
    <t>Acre Feet</t>
  </si>
  <si>
    <t>BARTLEY</t>
  </si>
  <si>
    <t>Republican River</t>
  </si>
  <si>
    <t>FRENCHMAN-CAMBRIDGE IRRIGATION DISTRICT</t>
  </si>
  <si>
    <t>BOSTWICK IN NEBRASKA SUMMARY</t>
  </si>
  <si>
    <t>Harlan County Lake and Republican River</t>
  </si>
  <si>
    <t>BOSTWICK IRRIGATION DISTRICT IN NEBRASKA</t>
  </si>
  <si>
    <t xml:space="preserve"> From Main</t>
  </si>
  <si>
    <t xml:space="preserve">  Canal**</t>
  </si>
  <si>
    <t>CAMBRIDGE</t>
  </si>
  <si>
    <t>Bypassed</t>
  </si>
  <si>
    <t>for Senior</t>
  </si>
  <si>
    <t>Water</t>
  </si>
  <si>
    <t>Right</t>
  </si>
  <si>
    <t>CULBERTSON</t>
  </si>
  <si>
    <t>Frenchman Creek</t>
  </si>
  <si>
    <t>FRENCHMAN VALLEY IRRIGATION DISTRICT</t>
  </si>
  <si>
    <t>Frenchman Creek thru Culbertson Canal</t>
  </si>
  <si>
    <t>H &amp; RW IRRIGATION DISTRICT</t>
  </si>
  <si>
    <t>FRENCHMAN-CAMBRIDGE SUMMARY</t>
  </si>
  <si>
    <t>Trenton Res., RW Creek &amp; Republican River</t>
  </si>
  <si>
    <t>FRANKLIN PUMP</t>
  </si>
  <si>
    <t>FRANKLIN</t>
  </si>
  <si>
    <t>Harlan County Lake</t>
  </si>
  <si>
    <t>NOTE: Nebraska canal loss as shared by Kansas-Bostwick included in this report.</t>
  </si>
  <si>
    <t>NOTE: Net Supply does not include losses incurred by Kansas Bostwick or USBR (to Lovewell).</t>
  </si>
  <si>
    <t>COURTLAND ABOVE LOVEWELL</t>
  </si>
  <si>
    <t>Kan-Bost</t>
  </si>
  <si>
    <t>Share</t>
  </si>
  <si>
    <t>Loss</t>
  </si>
  <si>
    <t>0.7 - 15.1</t>
  </si>
  <si>
    <t>Columns 8+11=Column 4.</t>
  </si>
  <si>
    <t>Columns 2+3+4=Column 5.</t>
  </si>
  <si>
    <t>15.1 - 34.8</t>
  </si>
  <si>
    <t>Diversions</t>
  </si>
  <si>
    <t>below</t>
  </si>
  <si>
    <t>Stateline</t>
  </si>
  <si>
    <t>KANSAS-BOSTWICK IRRIGATION DISTRICT NO. 2</t>
  </si>
  <si>
    <t>COURTLAND BELOW LOVEWELL</t>
  </si>
  <si>
    <t>Lovewell Reservoir</t>
  </si>
  <si>
    <t>Lovewell</t>
  </si>
  <si>
    <t>KANSAS-BOSTWICK SUMMARY</t>
  </si>
  <si>
    <t>Republican River &amp; Lovewell Reservoir</t>
  </si>
  <si>
    <t>Allocated</t>
  </si>
  <si>
    <t>Above</t>
  </si>
  <si>
    <t>Column 3=Diversion amount exclusive of waste at head gates for sluicing.</t>
  </si>
  <si>
    <t>38.0</t>
  </si>
  <si>
    <t>MEEKER-DRIFTWOOD</t>
  </si>
  <si>
    <t>Trenton Dam</t>
  </si>
  <si>
    <t>NAPONEE</t>
  </si>
  <si>
    <t>RED WILLOW</t>
  </si>
  <si>
    <t>Red Willow Creek</t>
  </si>
  <si>
    <t>SUPERIOR</t>
  </si>
  <si>
    <t>COURTLAND IN NEBRASKA</t>
  </si>
  <si>
    <t>Culbertson Extension 1</t>
  </si>
  <si>
    <t>Culbertson Extension Canal 1 was not in operation during the 2015 irrigation season.</t>
  </si>
  <si>
    <t>Red Willow canal was not in operation during the 2015 irrigation season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</si>
</sst>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;[Red]#,##0"/>
  </numFmts>
  <fonts count="22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SWISS"/>
    </font>
    <font>
      <sz val="14"/>
      <name val="SWISS"/>
    </font>
    <font>
      <b/>
      <sz val="24"/>
      <name val="SWISS"/>
    </font>
    <font>
      <b/>
      <sz val="14"/>
      <name val="SWISS"/>
    </font>
    <font>
      <b/>
      <sz val="10"/>
      <name val="DUTCH"/>
    </font>
    <font>
      <sz val="10"/>
      <name val="Arial"/>
      <family val="2"/>
    </font>
    <font>
      <sz val="10"/>
      <name val="DUTCH"/>
    </font>
    <font>
      <b/>
      <sz val="10"/>
      <color indexed="8"/>
      <name val="DUTCH"/>
    </font>
    <font>
      <sz val="12"/>
      <color indexed="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24"/>
      <name val="Arial"/>
      <family val="2"/>
    </font>
    <font>
      <sz val="12"/>
      <color indexed="48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sz val="12"/>
      <color rgb="FF0000FF"/>
      <name val="Arial"/>
      <family val="2"/>
    </font>
    <font>
      <sz val="12"/>
      <color rgb="FFFF0000"/>
      <name val="Arial"/>
      <family val="2"/>
    </font>
    <font>
      <sz val="12"/>
      <color theme="4" tint="-0.249977111117893"/>
      <name val="Arial"/>
      <family val="2"/>
    </font>
    <font>
      <sz val="2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 applyProtection="1">
      <alignment horizontal="left"/>
      <protection locked="0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NumberFormat="1" applyFont="1" applyAlignment="1">
      <alignment horizontal="left"/>
    </xf>
    <xf numFmtId="0" fontId="1" fillId="0" borderId="0" xfId="0" applyNumberFormat="1" applyFont="1" applyProtection="1">
      <protection locked="0"/>
    </xf>
    <xf numFmtId="0" fontId="6" fillId="0" borderId="0" xfId="0" applyNumberFormat="1" applyFont="1" applyAlignment="1">
      <alignment horizontal="left"/>
    </xf>
    <xf numFmtId="0" fontId="6" fillId="0" borderId="1" xfId="0" applyNumberFormat="1" applyFont="1" applyBorder="1" applyAlignment="1">
      <alignment horizontal="left"/>
    </xf>
    <xf numFmtId="0" fontId="2" fillId="0" borderId="1" xfId="0" applyNumberFormat="1" applyFont="1" applyBorder="1" applyAlignment="1" applyProtection="1">
      <alignment horizontal="left"/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0" fontId="6" fillId="0" borderId="1" xfId="0" applyNumberFormat="1" applyFont="1" applyBorder="1" applyAlignment="1">
      <alignment horizontal="center"/>
    </xf>
    <xf numFmtId="0" fontId="1" fillId="0" borderId="1" xfId="0" applyNumberFormat="1" applyFont="1" applyBorder="1" applyProtection="1">
      <protection locked="0"/>
    </xf>
    <xf numFmtId="0" fontId="2" fillId="0" borderId="2" xfId="0" applyNumberFormat="1" applyFont="1" applyBorder="1" applyAlignment="1">
      <alignment horizontal="left"/>
    </xf>
    <xf numFmtId="0" fontId="1" fillId="0" borderId="3" xfId="0" applyNumberFormat="1" applyFont="1" applyBorder="1"/>
    <xf numFmtId="0" fontId="7" fillId="0" borderId="2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4" xfId="0" applyNumberFormat="1" applyFont="1" applyBorder="1" applyAlignment="1"/>
    <xf numFmtId="0" fontId="7" fillId="0" borderId="2" xfId="0" applyNumberFormat="1" applyFont="1" applyBorder="1" applyAlignment="1"/>
    <xf numFmtId="0" fontId="2" fillId="0" borderId="3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Alignment="1">
      <alignment horizontal="left"/>
    </xf>
    <xf numFmtId="0" fontId="7" fillId="0" borderId="0" xfId="0" applyNumberFormat="1" applyFont="1" applyAlignment="1"/>
    <xf numFmtId="0" fontId="7" fillId="0" borderId="5" xfId="0" applyNumberFormat="1" applyFont="1" applyBorder="1" applyAlignment="1">
      <alignment horizontal="left"/>
    </xf>
    <xf numFmtId="0" fontId="7" fillId="0" borderId="5" xfId="0" applyNumberFormat="1" applyFont="1" applyBorder="1" applyAlignment="1"/>
    <xf numFmtId="0" fontId="7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left"/>
    </xf>
    <xf numFmtId="3" fontId="2" fillId="0" borderId="5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165" fontId="2" fillId="0" borderId="5" xfId="0" applyNumberFormat="1" applyFont="1" applyBorder="1" applyAlignment="1">
      <alignment horizontal="left"/>
    </xf>
    <xf numFmtId="0" fontId="1" fillId="0" borderId="4" xfId="0" applyNumberFormat="1" applyFont="1" applyBorder="1"/>
    <xf numFmtId="0" fontId="7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/>
    <xf numFmtId="0" fontId="7" fillId="0" borderId="3" xfId="0" applyNumberFormat="1" applyFont="1" applyBorder="1" applyAlignment="1" applyProtection="1">
      <alignment horizontal="lef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0" fontId="7" fillId="0" borderId="3" xfId="0" applyNumberFormat="1" applyFont="1" applyBorder="1" applyAlignment="1" applyProtection="1">
      <protection locked="0"/>
    </xf>
    <xf numFmtId="3" fontId="11" fillId="0" borderId="5" xfId="0" applyNumberFormat="1" applyFont="1" applyBorder="1" applyAlignment="1">
      <alignment horizontal="left"/>
    </xf>
    <xf numFmtId="0" fontId="9" fillId="0" borderId="0" xfId="0" applyNumberFormat="1" applyFont="1" applyAlignment="1" applyProtection="1">
      <alignment horizontal="left"/>
      <protection locked="0"/>
    </xf>
    <xf numFmtId="0" fontId="12" fillId="0" borderId="0" xfId="0" applyNumberFormat="1" applyFont="1" applyAlignment="1">
      <alignment horizontal="left"/>
    </xf>
    <xf numFmtId="0" fontId="1" fillId="0" borderId="1" xfId="0" applyNumberFormat="1" applyFont="1" applyBorder="1"/>
    <xf numFmtId="0" fontId="13" fillId="0" borderId="0" xfId="0" applyNumberFormat="1" applyFont="1" applyAlignment="1">
      <alignment horizontal="centerContinuous"/>
    </xf>
    <xf numFmtId="0" fontId="2" fillId="0" borderId="0" xfId="0" applyNumberFormat="1" applyFont="1" applyAlignment="1">
      <alignment horizontal="centerContinuous"/>
    </xf>
    <xf numFmtId="0" fontId="14" fillId="0" borderId="0" xfId="0" applyNumberFormat="1" applyFont="1" applyAlignment="1"/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3" xfId="0" applyFont="1" applyBorder="1"/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2" fillId="0" borderId="0" xfId="0" applyFont="1" applyAlignment="1"/>
    <xf numFmtId="0" fontId="6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7" fillId="0" borderId="4" xfId="0" applyFont="1" applyBorder="1" applyAlignment="1"/>
    <xf numFmtId="0" fontId="7" fillId="0" borderId="2" xfId="0" applyFont="1" applyBorder="1" applyAlignment="1"/>
    <xf numFmtId="0" fontId="7" fillId="0" borderId="0" xfId="0" applyFont="1" applyAlignment="1"/>
    <xf numFmtId="0" fontId="7" fillId="0" borderId="3" xfId="0" applyFont="1" applyBorder="1" applyAlignment="1"/>
    <xf numFmtId="0" fontId="7" fillId="0" borderId="5" xfId="0" applyFont="1" applyBorder="1" applyAlignment="1"/>
    <xf numFmtId="0" fontId="7" fillId="0" borderId="3" xfId="0" applyFont="1" applyBorder="1" applyAlignment="1">
      <alignment horizontal="center"/>
    </xf>
    <xf numFmtId="0" fontId="15" fillId="0" borderId="1" xfId="0" applyNumberFormat="1" applyFont="1" applyBorder="1" applyAlignment="1" applyProtection="1">
      <alignment horizontal="left"/>
      <protection locked="0"/>
    </xf>
    <xf numFmtId="3" fontId="15" fillId="0" borderId="1" xfId="0" applyNumberFormat="1" applyFont="1" applyBorder="1" applyAlignment="1" applyProtection="1">
      <alignment horizontal="right"/>
      <protection locked="0"/>
    </xf>
    <xf numFmtId="3" fontId="16" fillId="0" borderId="1" xfId="0" applyNumberFormat="1" applyFont="1" applyBorder="1" applyAlignment="1" applyProtection="1">
      <alignment horizontal="right"/>
      <protection locked="0"/>
    </xf>
    <xf numFmtId="0" fontId="16" fillId="0" borderId="1" xfId="0" applyNumberFormat="1" applyFont="1" applyBorder="1" applyAlignment="1" applyProtection="1">
      <protection locked="0"/>
    </xf>
    <xf numFmtId="3" fontId="16" fillId="0" borderId="5" xfId="0" applyNumberFormat="1" applyFont="1" applyBorder="1" applyAlignment="1" applyProtection="1">
      <alignment horizontal="left"/>
      <protection locked="0"/>
    </xf>
    <xf numFmtId="3" fontId="16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3" fontId="16" fillId="0" borderId="1" xfId="0" applyNumberFormat="1" applyFont="1" applyBorder="1" applyAlignment="1" applyProtection="1">
      <alignment horizontal="left"/>
      <protection locked="0"/>
    </xf>
    <xf numFmtId="0" fontId="16" fillId="0" borderId="1" xfId="0" applyNumberFormat="1" applyFont="1" applyBorder="1" applyAlignment="1" applyProtection="1">
      <alignment horizontal="left"/>
      <protection locked="0"/>
    </xf>
    <xf numFmtId="3" fontId="16" fillId="0" borderId="1" xfId="0" applyNumberFormat="1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3" fontId="16" fillId="0" borderId="1" xfId="0" applyNumberFormat="1" applyFont="1" applyBorder="1" applyAlignment="1">
      <alignment horizontal="right"/>
    </xf>
    <xf numFmtId="3" fontId="2" fillId="0" borderId="6" xfId="0" applyNumberFormat="1" applyFont="1" applyBorder="1" applyAlignment="1">
      <alignment horizontal="left"/>
    </xf>
    <xf numFmtId="0" fontId="7" fillId="0" borderId="9" xfId="0" applyNumberFormat="1" applyFont="1" applyBorder="1" applyAlignment="1">
      <alignment horizontal="left"/>
    </xf>
    <xf numFmtId="0" fontId="16" fillId="0" borderId="1" xfId="0" applyFont="1" applyBorder="1" applyAlignment="1"/>
    <xf numFmtId="0" fontId="7" fillId="0" borderId="10" xfId="0" applyNumberFormat="1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10" fillId="0" borderId="10" xfId="0" applyNumberFormat="1" applyFont="1" applyBorder="1" applyAlignment="1">
      <alignment horizontal="left"/>
    </xf>
    <xf numFmtId="0" fontId="17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 applyAlignment="1">
      <alignment horizontal="left"/>
    </xf>
    <xf numFmtId="0" fontId="1" fillId="0" borderId="1" xfId="0" applyNumberFormat="1" applyFont="1" applyBorder="1" applyAlignment="1" applyProtection="1">
      <alignment horizontal="left"/>
      <protection locked="0"/>
    </xf>
    <xf numFmtId="0" fontId="1" fillId="0" borderId="2" xfId="0" applyNumberFormat="1" applyFont="1" applyBorder="1" applyAlignment="1">
      <alignment horizontal="left"/>
    </xf>
    <xf numFmtId="0" fontId="1" fillId="0" borderId="3" xfId="0" applyNumberFormat="1" applyFont="1" applyBorder="1" applyAlignment="1">
      <alignment horizontal="left"/>
    </xf>
    <xf numFmtId="0" fontId="1" fillId="0" borderId="5" xfId="0" applyNumberFormat="1" applyFont="1" applyBorder="1" applyAlignment="1">
      <alignment horizontal="left"/>
    </xf>
    <xf numFmtId="3" fontId="15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>
      <alignment horizontal="left"/>
    </xf>
    <xf numFmtId="3" fontId="15" fillId="0" borderId="5" xfId="0" applyNumberFormat="1" applyFont="1" applyBorder="1" applyAlignment="1">
      <alignment horizontal="left"/>
    </xf>
    <xf numFmtId="3" fontId="15" fillId="0" borderId="6" xfId="0" applyNumberFormat="1" applyFont="1" applyBorder="1" applyAlignment="1">
      <alignment horizontal="left"/>
    </xf>
    <xf numFmtId="0" fontId="1" fillId="0" borderId="6" xfId="0" applyNumberFormat="1" applyFont="1" applyBorder="1" applyAlignment="1">
      <alignment horizontal="left"/>
    </xf>
    <xf numFmtId="2" fontId="1" fillId="0" borderId="2" xfId="0" applyNumberFormat="1" applyFont="1" applyBorder="1" applyAlignment="1">
      <alignment horizontal="left"/>
    </xf>
    <xf numFmtId="165" fontId="1" fillId="0" borderId="5" xfId="0" applyNumberFormat="1" applyFont="1" applyBorder="1" applyAlignment="1">
      <alignment horizontal="left"/>
    </xf>
    <xf numFmtId="0" fontId="1" fillId="0" borderId="4" xfId="0" applyNumberFormat="1" applyFont="1" applyBorder="1" applyAlignment="1">
      <alignment horizontal="left"/>
    </xf>
    <xf numFmtId="165" fontId="1" fillId="0" borderId="0" xfId="0" applyNumberFormat="1" applyFont="1" applyAlignment="1" applyProtection="1">
      <alignment horizontal="left"/>
      <protection locked="0"/>
    </xf>
    <xf numFmtId="3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0" fontId="1" fillId="0" borderId="0" xfId="0" applyNumberFormat="1" applyFont="1" applyAlignment="1" applyProtection="1">
      <protection locked="0"/>
    </xf>
    <xf numFmtId="0" fontId="1" fillId="0" borderId="2" xfId="0" applyNumberFormat="1" applyFont="1" applyBorder="1" applyAlignment="1">
      <alignment horizontal="center"/>
    </xf>
    <xf numFmtId="3" fontId="1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/>
    <xf numFmtId="0" fontId="1" fillId="0" borderId="5" xfId="0" applyNumberFormat="1" applyFont="1" applyBorder="1" applyAlignment="1"/>
    <xf numFmtId="3" fontId="1" fillId="0" borderId="11" xfId="0" applyNumberFormat="1" applyFont="1" applyBorder="1" applyAlignment="1">
      <alignment horizontal="left"/>
    </xf>
    <xf numFmtId="3" fontId="1" fillId="0" borderId="11" xfId="0" applyNumberFormat="1" applyFont="1" applyBorder="1" applyAlignment="1"/>
    <xf numFmtId="0" fontId="1" fillId="0" borderId="6" xfId="0" applyNumberFormat="1" applyFont="1" applyBorder="1" applyAlignment="1"/>
    <xf numFmtId="2" fontId="1" fillId="0" borderId="3" xfId="0" applyNumberFormat="1" applyFont="1" applyBorder="1" applyAlignment="1">
      <alignment horizontal="left"/>
    </xf>
    <xf numFmtId="2" fontId="1" fillId="0" borderId="3" xfId="0" applyNumberFormat="1" applyFont="1" applyBorder="1" applyAlignment="1"/>
    <xf numFmtId="0" fontId="1" fillId="0" borderId="3" xfId="0" applyNumberFormat="1" applyFont="1" applyBorder="1" applyAlignment="1"/>
    <xf numFmtId="165" fontId="1" fillId="0" borderId="6" xfId="0" applyNumberFormat="1" applyFont="1" applyBorder="1" applyAlignment="1">
      <alignment horizontal="left"/>
    </xf>
    <xf numFmtId="165" fontId="1" fillId="0" borderId="5" xfId="0" applyNumberFormat="1" applyFont="1" applyBorder="1" applyAlignment="1"/>
    <xf numFmtId="3" fontId="11" fillId="0" borderId="11" xfId="0" applyNumberFormat="1" applyFont="1" applyBorder="1" applyAlignment="1">
      <alignment horizontal="left"/>
    </xf>
    <xf numFmtId="165" fontId="1" fillId="0" borderId="0" xfId="0" applyNumberFormat="1" applyFont="1" applyAlignment="1"/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3" fontId="2" fillId="0" borderId="12" xfId="0" applyNumberFormat="1" applyFont="1" applyBorder="1" applyAlignment="1">
      <alignment horizontal="left"/>
    </xf>
    <xf numFmtId="166" fontId="18" fillId="0" borderId="1" xfId="0" applyNumberFormat="1" applyFont="1" applyBorder="1" applyAlignment="1" applyProtection="1">
      <alignment horizontal="left"/>
      <protection locked="0"/>
    </xf>
    <xf numFmtId="3" fontId="16" fillId="0" borderId="5" xfId="0" applyNumberFormat="1" applyFont="1" applyFill="1" applyBorder="1" applyAlignment="1" applyProtection="1">
      <alignment horizontal="left"/>
      <protection locked="0"/>
    </xf>
    <xf numFmtId="3" fontId="18" fillId="0" borderId="1" xfId="0" applyNumberFormat="1" applyFont="1" applyBorder="1" applyAlignment="1">
      <alignment horizontal="left"/>
    </xf>
    <xf numFmtId="3" fontId="11" fillId="0" borderId="5" xfId="0" applyNumberFormat="1" applyFont="1" applyFill="1" applyBorder="1" applyAlignment="1" applyProtection="1">
      <alignment horizontal="left"/>
      <protection locked="0"/>
    </xf>
    <xf numFmtId="0" fontId="16" fillId="0" borderId="5" xfId="0" applyFont="1" applyFill="1" applyBorder="1" applyAlignment="1">
      <alignment horizontal="left"/>
    </xf>
    <xf numFmtId="3" fontId="2" fillId="0" borderId="5" xfId="0" applyNumberFormat="1" applyFont="1" applyFill="1" applyBorder="1" applyAlignment="1">
      <alignment horizontal="left"/>
    </xf>
    <xf numFmtId="3" fontId="18" fillId="0" borderId="1" xfId="0" applyNumberFormat="1" applyFont="1" applyBorder="1" applyAlignment="1">
      <alignment horizontal="right"/>
    </xf>
    <xf numFmtId="0" fontId="7" fillId="0" borderId="8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3" fontId="20" fillId="0" borderId="5" xfId="0" applyNumberFormat="1" applyFont="1" applyBorder="1" applyAlignment="1">
      <alignment horizontal="left"/>
    </xf>
    <xf numFmtId="0" fontId="13" fillId="0" borderId="0" xfId="0" applyNumberFormat="1" applyFont="1" applyAlignment="1"/>
    <xf numFmtId="0" fontId="21" fillId="0" borderId="0" xfId="0" applyFont="1" applyAlignment="1"/>
    <xf numFmtId="0" fontId="13" fillId="0" borderId="0" xfId="0" applyFont="1" applyAlignment="1"/>
    <xf numFmtId="0" fontId="21" fillId="0" borderId="0" xfId="0" applyNumberFormat="1" applyFont="1" applyAlignment="1"/>
    <xf numFmtId="0" fontId="1" fillId="0" borderId="1" xfId="0" applyFont="1" applyBorder="1" applyAlignment="1">
      <alignment horizontal="left"/>
    </xf>
    <xf numFmtId="164" fontId="2" fillId="0" borderId="5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164" fontId="2" fillId="0" borderId="13" xfId="0" applyNumberFormat="1" applyFont="1" applyBorder="1" applyAlignment="1">
      <alignment horizontal="left"/>
    </xf>
    <xf numFmtId="0" fontId="1" fillId="0" borderId="10" xfId="0" applyNumberFormat="1" applyFont="1" applyBorder="1" applyAlignment="1">
      <alignment horizontal="left"/>
    </xf>
    <xf numFmtId="3" fontId="18" fillId="0" borderId="5" xfId="0" applyNumberFormat="1" applyFont="1" applyBorder="1" applyAlignment="1" applyProtection="1">
      <alignment horizontal="left"/>
      <protection locked="0"/>
    </xf>
    <xf numFmtId="3" fontId="1" fillId="2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7202" name="Text Box 1"/>
        <xdr:cNvSpPr txBox="1">
          <a:spLocks noChangeArrowheads="1"/>
        </xdr:cNvSpPr>
      </xdr:nvSpPr>
      <xdr:spPr bwMode="auto">
        <a:xfrm>
          <a:off x="8562975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5156" name="Text Box 1"/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15</xdr:row>
      <xdr:rowOff>0</xdr:rowOff>
    </xdr:from>
    <xdr:to>
      <xdr:col>10</xdr:col>
      <xdr:colOff>628650</xdr:colOff>
      <xdr:row>16</xdr:row>
      <xdr:rowOff>57150</xdr:rowOff>
    </xdr:to>
    <xdr:sp macro="" textlink="">
      <xdr:nvSpPr>
        <xdr:cNvPr id="3144" name="Text Box 1"/>
        <xdr:cNvSpPr txBox="1">
          <a:spLocks noChangeArrowheads="1"/>
        </xdr:cNvSpPr>
      </xdr:nvSpPr>
      <xdr:spPr bwMode="auto">
        <a:xfrm>
          <a:off x="7829550" y="333375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3145" name="Text Box 1"/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4133" name="Text Box 1"/>
        <xdr:cNvSpPr txBox="1">
          <a:spLocks noChangeArrowheads="1"/>
        </xdr:cNvSpPr>
      </xdr:nvSpPr>
      <xdr:spPr bwMode="auto">
        <a:xfrm>
          <a:off x="7829550" y="37719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7" name="Text Box 1"/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68" name="Text Box 2"/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9" name="Text Box 1"/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70" name="Text Box 2"/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95250</xdr:rowOff>
    </xdr:from>
    <xdr:to>
      <xdr:col>0</xdr:col>
      <xdr:colOff>85725</xdr:colOff>
      <xdr:row>18</xdr:row>
      <xdr:rowOff>152400</xdr:rowOff>
    </xdr:to>
    <xdr:sp macro="" textlink="">
      <xdr:nvSpPr>
        <xdr:cNvPr id="2121" name="Text Box 1"/>
        <xdr:cNvSpPr txBox="1">
          <a:spLocks noChangeArrowheads="1"/>
        </xdr:cNvSpPr>
      </xdr:nvSpPr>
      <xdr:spPr bwMode="auto">
        <a:xfrm>
          <a:off x="0" y="3800475"/>
          <a:ext cx="85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2122" name="Text Box 2"/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Anybody\WaterOperation\MWD\mwd15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lb"/>
      <sheetName val="culb ext 1"/>
      <sheetName val="culb ext 2"/>
      <sheetName val="mk drift"/>
      <sheetName val="bartley"/>
      <sheetName val="red wil"/>
      <sheetName val="camb"/>
      <sheetName val="fr cam sum"/>
      <sheetName val="frnklin"/>
      <sheetName val="nap"/>
      <sheetName val="frnk pmp"/>
      <sheetName val="sup"/>
      <sheetName val="ne-bost sum"/>
      <sheetName val="cout ne"/>
      <sheetName val="almena"/>
      <sheetName val="kirwin"/>
      <sheetName val="osb"/>
      <sheetName val="ks abov"/>
      <sheetName val="ks below"/>
      <sheetName val="ks-bost sum"/>
      <sheetName val="gln elder"/>
      <sheetName val="mirdan"/>
      <sheetName val="Fullerton"/>
      <sheetName val="twn lps sum"/>
      <sheetName val="ainsworth"/>
      <sheetName val="mir fl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0</v>
          </cell>
        </row>
        <row r="20">
          <cell r="B20">
            <v>0</v>
          </cell>
        </row>
        <row r="21">
          <cell r="B21">
            <v>0</v>
          </cell>
        </row>
        <row r="22">
          <cell r="B22">
            <v>9268</v>
          </cell>
        </row>
        <row r="23">
          <cell r="B23">
            <v>5972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0</v>
          </cell>
        </row>
        <row r="27">
          <cell r="B27">
            <v>0</v>
          </cell>
        </row>
        <row r="28">
          <cell r="B28">
            <v>15240</v>
          </cell>
        </row>
      </sheetData>
      <sheetData sheetId="9"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0</v>
          </cell>
        </row>
        <row r="20">
          <cell r="B20">
            <v>0</v>
          </cell>
        </row>
        <row r="21">
          <cell r="B21">
            <v>22</v>
          </cell>
        </row>
        <row r="22">
          <cell r="B22">
            <v>436</v>
          </cell>
        </row>
        <row r="23">
          <cell r="B23">
            <v>354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0</v>
          </cell>
        </row>
        <row r="27">
          <cell r="B27">
            <v>0</v>
          </cell>
        </row>
        <row r="28">
          <cell r="B28">
            <v>812</v>
          </cell>
        </row>
      </sheetData>
      <sheetData sheetId="10"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0</v>
          </cell>
        </row>
        <row r="20">
          <cell r="B20">
            <v>0</v>
          </cell>
        </row>
        <row r="21">
          <cell r="B21">
            <v>74</v>
          </cell>
        </row>
        <row r="22">
          <cell r="B22">
            <v>634</v>
          </cell>
        </row>
        <row r="23">
          <cell r="B23">
            <v>319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0</v>
          </cell>
        </row>
        <row r="27">
          <cell r="B27">
            <v>0</v>
          </cell>
        </row>
        <row r="28">
          <cell r="B28">
            <v>1027</v>
          </cell>
        </row>
      </sheetData>
      <sheetData sheetId="11"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157</v>
          </cell>
        </row>
        <row r="20">
          <cell r="B20">
            <v>639</v>
          </cell>
        </row>
        <row r="21">
          <cell r="B21">
            <v>0</v>
          </cell>
        </row>
        <row r="22">
          <cell r="B22">
            <v>3251</v>
          </cell>
        </row>
        <row r="23">
          <cell r="B23">
            <v>2524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0</v>
          </cell>
        </row>
        <row r="27">
          <cell r="B27">
            <v>0</v>
          </cell>
        </row>
        <row r="28">
          <cell r="B28">
            <v>6571</v>
          </cell>
        </row>
      </sheetData>
      <sheetData sheetId="12" refreshError="1"/>
      <sheetData sheetId="13"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0</v>
          </cell>
        </row>
        <row r="20">
          <cell r="B20">
            <v>0</v>
          </cell>
        </row>
        <row r="21">
          <cell r="B21">
            <v>0</v>
          </cell>
        </row>
        <row r="22">
          <cell r="B22">
            <v>305</v>
          </cell>
        </row>
        <row r="23">
          <cell r="B23">
            <v>178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0</v>
          </cell>
        </row>
        <row r="27">
          <cell r="B27">
            <v>0</v>
          </cell>
        </row>
        <row r="28">
          <cell r="B28">
            <v>483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zoomScale="87" zoomScaleNormal="87" workbookViewId="0">
      <selection activeCell="L21" sqref="L21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2" t="s">
        <v>0</v>
      </c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2" t="s">
        <v>0</v>
      </c>
      <c r="M4" s="3"/>
      <c r="N4" s="3"/>
    </row>
    <row r="5" spans="1:15" ht="18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9" t="s">
        <v>0</v>
      </c>
      <c r="M5" s="3" t="s">
        <v>0</v>
      </c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96</v>
      </c>
      <c r="C8" s="2"/>
      <c r="D8" s="2"/>
      <c r="E8" s="2"/>
      <c r="F8" s="2"/>
      <c r="G8" s="8" t="s">
        <v>54</v>
      </c>
      <c r="H8" s="2"/>
      <c r="I8" s="2" t="s">
        <v>98</v>
      </c>
      <c r="J8" s="2"/>
      <c r="K8" s="2"/>
      <c r="L8" s="2"/>
      <c r="M8" s="2"/>
      <c r="N8" s="2"/>
    </row>
    <row r="9" spans="1:15" ht="18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85">
        <v>871</v>
      </c>
      <c r="L9" s="10"/>
      <c r="M9" s="9" t="s">
        <v>74</v>
      </c>
      <c r="N9" s="86">
        <v>2015</v>
      </c>
    </row>
    <row r="10" spans="1:15" ht="18">
      <c r="A10" s="9" t="s">
        <v>6</v>
      </c>
      <c r="B10" s="10" t="s">
        <v>97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 ht="16.5" thickTop="1" thickBot="1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 s="51" customFormat="1" ht="15.75" thickTop="1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8"/>
      <c r="N12" s="69"/>
      <c r="O12" s="58"/>
    </row>
    <row r="13" spans="1:15" s="51" customFormat="1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70"/>
      <c r="N13" s="71" t="s">
        <v>82</v>
      </c>
      <c r="O13" s="58"/>
    </row>
    <row r="14" spans="1:15" s="51" customFormat="1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72"/>
      <c r="N14" s="73" t="s">
        <v>77</v>
      </c>
      <c r="O14" s="58"/>
    </row>
    <row r="15" spans="1:15" s="51" customFormat="1" ht="15.75" thickBot="1">
      <c r="A15" s="81"/>
      <c r="B15" s="81" t="s">
        <v>30</v>
      </c>
      <c r="C15" s="81" t="s">
        <v>38</v>
      </c>
      <c r="D15" s="81" t="s">
        <v>30</v>
      </c>
      <c r="E15" s="81"/>
      <c r="F15" s="81" t="s">
        <v>53</v>
      </c>
      <c r="G15" s="81" t="s">
        <v>58</v>
      </c>
      <c r="H15" s="81" t="s">
        <v>60</v>
      </c>
      <c r="I15" s="82"/>
      <c r="J15" s="81"/>
      <c r="K15" s="81" t="s">
        <v>71</v>
      </c>
      <c r="L15" s="81" t="s">
        <v>73</v>
      </c>
      <c r="M15" s="83" t="s">
        <v>21</v>
      </c>
      <c r="N15" s="84" t="s">
        <v>78</v>
      </c>
      <c r="O15" s="58"/>
    </row>
    <row r="16" spans="1:15" s="51" customFormat="1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66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 s="51" customFormat="1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66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 s="51" customFormat="1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66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 s="51" customFormat="1">
      <c r="A19" s="105" t="s">
        <v>12</v>
      </c>
      <c r="B19" s="78">
        <v>809</v>
      </c>
      <c r="C19" s="107">
        <v>0</v>
      </c>
      <c r="D19" s="107">
        <v>0</v>
      </c>
      <c r="E19" s="108">
        <f t="shared" si="0"/>
        <v>809</v>
      </c>
      <c r="F19" s="78">
        <v>0</v>
      </c>
      <c r="G19" s="108">
        <f t="shared" si="1"/>
        <v>809</v>
      </c>
      <c r="H19" s="166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>
        <f t="shared" si="5"/>
        <v>0</v>
      </c>
      <c r="O19" s="15"/>
    </row>
    <row r="20" spans="1:15" s="51" customFormat="1">
      <c r="A20" s="105" t="s">
        <v>13</v>
      </c>
      <c r="B20" s="78">
        <v>2254</v>
      </c>
      <c r="C20" s="107">
        <v>0</v>
      </c>
      <c r="D20" s="107">
        <v>0</v>
      </c>
      <c r="E20" s="108">
        <f t="shared" si="0"/>
        <v>2254</v>
      </c>
      <c r="F20" s="78">
        <v>0</v>
      </c>
      <c r="G20" s="108">
        <f t="shared" si="1"/>
        <v>2254</v>
      </c>
      <c r="H20" s="166">
        <v>0</v>
      </c>
      <c r="I20" s="78">
        <v>0</v>
      </c>
      <c r="J20" s="108">
        <f t="shared" si="3"/>
        <v>0</v>
      </c>
      <c r="K20" s="78">
        <v>0</v>
      </c>
      <c r="L20" s="78">
        <v>0</v>
      </c>
      <c r="M20" s="122">
        <f t="shared" si="4"/>
        <v>0</v>
      </c>
      <c r="N20" s="123">
        <f t="shared" si="5"/>
        <v>0</v>
      </c>
      <c r="O20" s="15"/>
    </row>
    <row r="21" spans="1:15" s="51" customFormat="1">
      <c r="A21" s="105" t="s">
        <v>14</v>
      </c>
      <c r="B21" s="78">
        <v>2264</v>
      </c>
      <c r="C21" s="107">
        <v>0</v>
      </c>
      <c r="D21" s="107">
        <v>0</v>
      </c>
      <c r="E21" s="108">
        <f t="shared" si="0"/>
        <v>2264</v>
      </c>
      <c r="F21" s="78">
        <v>81</v>
      </c>
      <c r="G21" s="108">
        <f t="shared" si="1"/>
        <v>1889</v>
      </c>
      <c r="H21" s="166">
        <v>278</v>
      </c>
      <c r="I21" s="78">
        <v>79</v>
      </c>
      <c r="J21" s="108">
        <f t="shared" si="3"/>
        <v>161</v>
      </c>
      <c r="K21" s="78">
        <v>16</v>
      </c>
      <c r="L21" s="78">
        <v>38</v>
      </c>
      <c r="M21" s="122">
        <f t="shared" si="4"/>
        <v>54</v>
      </c>
      <c r="N21" s="123">
        <f t="shared" si="5"/>
        <v>6.2E-2</v>
      </c>
      <c r="O21" s="15"/>
    </row>
    <row r="22" spans="1:15" s="51" customFormat="1">
      <c r="A22" s="105" t="s">
        <v>15</v>
      </c>
      <c r="B22" s="78">
        <v>1261</v>
      </c>
      <c r="C22" s="107">
        <v>0</v>
      </c>
      <c r="D22" s="107">
        <v>0</v>
      </c>
      <c r="E22" s="108">
        <f t="shared" si="0"/>
        <v>1261</v>
      </c>
      <c r="F22" s="78">
        <v>99</v>
      </c>
      <c r="G22" s="108">
        <f t="shared" si="1"/>
        <v>813</v>
      </c>
      <c r="H22" s="166">
        <v>297</v>
      </c>
      <c r="I22" s="78">
        <v>149</v>
      </c>
      <c r="J22" s="108">
        <f t="shared" si="3"/>
        <v>66</v>
      </c>
      <c r="K22" s="78">
        <v>52</v>
      </c>
      <c r="L22" s="78">
        <v>82</v>
      </c>
      <c r="M22" s="122">
        <f t="shared" si="4"/>
        <v>134</v>
      </c>
      <c r="N22" s="123">
        <f t="shared" si="5"/>
        <v>0.154</v>
      </c>
      <c r="O22" s="15"/>
    </row>
    <row r="23" spans="1:15" s="51" customFormat="1">
      <c r="A23" s="105" t="s">
        <v>16</v>
      </c>
      <c r="B23" s="78">
        <v>1275</v>
      </c>
      <c r="C23" s="107">
        <v>0</v>
      </c>
      <c r="D23" s="107">
        <v>0</v>
      </c>
      <c r="E23" s="108">
        <f t="shared" si="0"/>
        <v>1275</v>
      </c>
      <c r="F23" s="78">
        <v>162</v>
      </c>
      <c r="G23" s="108">
        <f t="shared" si="1"/>
        <v>721</v>
      </c>
      <c r="H23" s="166">
        <v>306</v>
      </c>
      <c r="I23" s="78">
        <v>172</v>
      </c>
      <c r="J23" s="108">
        <f t="shared" si="3"/>
        <v>75</v>
      </c>
      <c r="K23" s="78">
        <v>86</v>
      </c>
      <c r="L23" s="78">
        <v>59</v>
      </c>
      <c r="M23" s="122">
        <f t="shared" si="4"/>
        <v>145</v>
      </c>
      <c r="N23" s="123">
        <f t="shared" si="5"/>
        <v>0.16600000000000001</v>
      </c>
      <c r="O23" s="15"/>
    </row>
    <row r="24" spans="1:15" s="51" customFormat="1">
      <c r="A24" s="105" t="s">
        <v>17</v>
      </c>
      <c r="B24" s="78">
        <v>873</v>
      </c>
      <c r="C24" s="107">
        <v>0</v>
      </c>
      <c r="D24" s="107">
        <v>0</v>
      </c>
      <c r="E24" s="108">
        <f t="shared" si="0"/>
        <v>873</v>
      </c>
      <c r="F24" s="78">
        <v>32</v>
      </c>
      <c r="G24" s="108">
        <f t="shared" si="1"/>
        <v>521</v>
      </c>
      <c r="H24" s="166">
        <v>278</v>
      </c>
      <c r="I24" s="78">
        <v>149</v>
      </c>
      <c r="J24" s="108">
        <f t="shared" si="3"/>
        <v>68</v>
      </c>
      <c r="K24" s="78">
        <v>42</v>
      </c>
      <c r="L24" s="78">
        <v>61</v>
      </c>
      <c r="M24" s="122">
        <f t="shared" si="4"/>
        <v>103</v>
      </c>
      <c r="N24" s="123">
        <f t="shared" si="5"/>
        <v>0.11799999999999999</v>
      </c>
      <c r="O24" s="15"/>
    </row>
    <row r="25" spans="1:15" s="51" customFormat="1">
      <c r="A25" s="105" t="s">
        <v>18</v>
      </c>
      <c r="B25" s="78">
        <v>385</v>
      </c>
      <c r="C25" s="107">
        <v>0</v>
      </c>
      <c r="D25" s="107">
        <v>0</v>
      </c>
      <c r="E25" s="108">
        <f t="shared" si="0"/>
        <v>385</v>
      </c>
      <c r="F25" s="78">
        <v>109</v>
      </c>
      <c r="G25" s="108">
        <f t="shared" si="1"/>
        <v>234</v>
      </c>
      <c r="H25" s="166">
        <v>40</v>
      </c>
      <c r="I25" s="78">
        <v>24</v>
      </c>
      <c r="J25" s="108">
        <f t="shared" si="3"/>
        <v>16</v>
      </c>
      <c r="K25" s="78">
        <v>2</v>
      </c>
      <c r="L25" s="78">
        <v>0</v>
      </c>
      <c r="M25" s="122">
        <f t="shared" si="4"/>
        <v>2</v>
      </c>
      <c r="N25" s="123">
        <f t="shared" si="5"/>
        <v>2E-3</v>
      </c>
      <c r="O25" s="15"/>
    </row>
    <row r="26" spans="1:15" s="51" customFormat="1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66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 s="51" customFormat="1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66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s="51" customFormat="1" ht="15.75" thickBot="1">
      <c r="A28" s="105" t="s">
        <v>21</v>
      </c>
      <c r="B28" s="124">
        <f>SUM(B16:B27)</f>
        <v>9121</v>
      </c>
      <c r="C28" s="124">
        <f>SUM(C16:C27)</f>
        <v>0</v>
      </c>
      <c r="D28" s="124">
        <f>SUM(D16:D27)</f>
        <v>0</v>
      </c>
      <c r="E28" s="124">
        <f>SUM(E16:E27)</f>
        <v>9121</v>
      </c>
      <c r="F28" s="124">
        <f>SUM(F16:F27)</f>
        <v>483</v>
      </c>
      <c r="G28" s="124">
        <f t="shared" si="1"/>
        <v>7241</v>
      </c>
      <c r="H28" s="124">
        <f>SUM(H16:H27)</f>
        <v>1199</v>
      </c>
      <c r="I28" s="124">
        <f>SUM(I16:I27)</f>
        <v>573</v>
      </c>
      <c r="J28" s="124">
        <f t="shared" si="3"/>
        <v>386</v>
      </c>
      <c r="K28" s="124">
        <f>SUM(K16:K27)</f>
        <v>198</v>
      </c>
      <c r="L28" s="124">
        <f>SUM(L16:L27)</f>
        <v>240</v>
      </c>
      <c r="M28" s="125">
        <f>SUM(M16:M27)</f>
        <v>438</v>
      </c>
      <c r="N28" s="126">
        <f t="shared" si="5"/>
        <v>0.503</v>
      </c>
      <c r="O28" s="15"/>
    </row>
    <row r="29" spans="1:15" s="51" customFormat="1" ht="15.75" thickTop="1">
      <c r="A29" s="103" t="s">
        <v>22</v>
      </c>
      <c r="B29" s="127"/>
      <c r="C29" s="127"/>
      <c r="D29" s="127"/>
      <c r="E29" s="127">
        <f t="shared" ref="E29:M29" si="6">ROUND(+E28/$K$9,2)</f>
        <v>10.47</v>
      </c>
      <c r="F29" s="127">
        <f t="shared" si="6"/>
        <v>0.55000000000000004</v>
      </c>
      <c r="G29" s="127">
        <f t="shared" si="6"/>
        <v>8.31</v>
      </c>
      <c r="H29" s="127">
        <f t="shared" si="6"/>
        <v>1.38</v>
      </c>
      <c r="I29" s="127">
        <f t="shared" si="6"/>
        <v>0.66</v>
      </c>
      <c r="J29" s="127">
        <f t="shared" si="6"/>
        <v>0.44</v>
      </c>
      <c r="K29" s="127">
        <f t="shared" si="6"/>
        <v>0.23</v>
      </c>
      <c r="L29" s="127">
        <f t="shared" si="6"/>
        <v>0.28000000000000003</v>
      </c>
      <c r="M29" s="128">
        <f t="shared" si="6"/>
        <v>0.5</v>
      </c>
      <c r="N29" s="129"/>
      <c r="O29" s="15"/>
    </row>
    <row r="30" spans="1:15" s="51" customFormat="1" ht="15.75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5.295471987720644</v>
      </c>
      <c r="G30" s="113">
        <f t="shared" si="7"/>
        <v>79.388224975331653</v>
      </c>
      <c r="H30" s="113">
        <f t="shared" si="7"/>
        <v>13.145488433285824</v>
      </c>
      <c r="I30" s="113">
        <f t="shared" si="7"/>
        <v>6.282205898476044</v>
      </c>
      <c r="J30" s="113">
        <f t="shared" si="7"/>
        <v>4.2319921061287138</v>
      </c>
      <c r="K30" s="113">
        <f t="shared" si="7"/>
        <v>2.1708146036618792</v>
      </c>
      <c r="L30" s="113">
        <f t="shared" si="7"/>
        <v>2.6312904286810657</v>
      </c>
      <c r="M30" s="131">
        <f t="shared" si="7"/>
        <v>4.8021050323429444</v>
      </c>
      <c r="N30" s="123"/>
      <c r="O30" s="15"/>
    </row>
    <row r="31" spans="1:15" s="51" customFormat="1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  <c r="O31" s="1"/>
    </row>
    <row r="32" spans="1:15" s="51" customFormat="1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"/>
      <c r="N32" s="1"/>
      <c r="O32" s="1"/>
    </row>
    <row r="33" spans="1:15" s="51" customFormat="1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"/>
      <c r="N33" s="1"/>
      <c r="O33" s="1"/>
    </row>
    <row r="34" spans="1:15" s="51" customFormat="1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"/>
      <c r="N34" s="1"/>
      <c r="O34" s="1"/>
    </row>
    <row r="35" spans="1:15" s="51" customFormat="1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"/>
      <c r="N35" s="1"/>
      <c r="O35" s="1"/>
    </row>
    <row r="36" spans="1:15" s="51" customFormat="1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 s="51" customFormat="1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"/>
      <c r="N37" s="1"/>
      <c r="O37" s="1"/>
    </row>
    <row r="39" spans="1:15">
      <c r="O39" s="33"/>
    </row>
    <row r="40" spans="1:15" ht="23.25">
      <c r="B40" s="157"/>
      <c r="C40" s="157"/>
      <c r="D40" s="157"/>
      <c r="E40" s="157"/>
      <c r="F40" s="157"/>
      <c r="G40" s="157"/>
      <c r="H40" s="157"/>
      <c r="I40" s="157"/>
      <c r="J40" s="157"/>
    </row>
  </sheetData>
  <phoneticPr fontId="0" type="noConversion"/>
  <pageMargins left="0.5" right="0.5" top="0.5" bottom="0.5" header="0" footer="0"/>
  <pageSetup scale="81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showOutlineSymbols="0" zoomScale="87" zoomScaleNormal="87" workbookViewId="0">
      <selection activeCell="Q27" sqref="Q27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103</v>
      </c>
      <c r="C8" s="2"/>
      <c r="D8" s="2"/>
      <c r="E8" s="2"/>
      <c r="F8" s="2"/>
      <c r="G8" s="8" t="s">
        <v>54</v>
      </c>
      <c r="H8" s="2"/>
      <c r="I8" s="2" t="s">
        <v>88</v>
      </c>
      <c r="J8" s="2"/>
      <c r="K8" s="2"/>
      <c r="L8" s="2"/>
      <c r="M8" s="2"/>
      <c r="N8" s="2"/>
    </row>
    <row r="9" spans="1:15" ht="18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85">
        <v>1087</v>
      </c>
      <c r="L9" s="10"/>
      <c r="M9" s="9" t="s">
        <v>74</v>
      </c>
      <c r="N9" s="86">
        <v>2015</v>
      </c>
    </row>
    <row r="10" spans="1:15" ht="18">
      <c r="A10" s="9" t="s">
        <v>6</v>
      </c>
      <c r="B10" s="10" t="s">
        <v>84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/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90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78">
        <v>0</v>
      </c>
      <c r="I16" s="78">
        <v>0</v>
      </c>
      <c r="J16" s="108">
        <f t="shared" ref="J16:J28" si="2">H16-I16-L16</f>
        <v>0</v>
      </c>
      <c r="K16" s="78">
        <v>0</v>
      </c>
      <c r="L16" s="78">
        <v>0</v>
      </c>
      <c r="M16" s="108">
        <f t="shared" ref="M16:M27" si="3">SUM(K16:L16)</f>
        <v>0</v>
      </c>
      <c r="N16" s="105">
        <f t="shared" ref="N16:N28" si="4">ROUND(+M16/$K$9,3)</f>
        <v>0</v>
      </c>
    </row>
    <row r="17" spans="1:14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78">
        <v>0</v>
      </c>
      <c r="I17" s="78">
        <v>0</v>
      </c>
      <c r="J17" s="108">
        <f t="shared" si="2"/>
        <v>0</v>
      </c>
      <c r="K17" s="78">
        <v>0</v>
      </c>
      <c r="L17" s="78">
        <v>0</v>
      </c>
      <c r="M17" s="108">
        <f t="shared" si="3"/>
        <v>0</v>
      </c>
      <c r="N17" s="105">
        <f t="shared" si="4"/>
        <v>0</v>
      </c>
    </row>
    <row r="18" spans="1:14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78">
        <v>0</v>
      </c>
      <c r="I18" s="78">
        <v>0</v>
      </c>
      <c r="J18" s="108">
        <f t="shared" si="2"/>
        <v>0</v>
      </c>
      <c r="K18" s="78">
        <v>0</v>
      </c>
      <c r="L18" s="78">
        <v>0</v>
      </c>
      <c r="M18" s="108">
        <f t="shared" si="3"/>
        <v>0</v>
      </c>
      <c r="N18" s="105">
        <f t="shared" si="4"/>
        <v>0</v>
      </c>
    </row>
    <row r="19" spans="1:14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78">
        <v>0</v>
      </c>
      <c r="I19" s="78">
        <v>0</v>
      </c>
      <c r="J19" s="108">
        <f t="shared" si="2"/>
        <v>0</v>
      </c>
      <c r="K19" s="78">
        <v>0</v>
      </c>
      <c r="L19" s="78">
        <v>0</v>
      </c>
      <c r="M19" s="108">
        <f t="shared" si="3"/>
        <v>0</v>
      </c>
      <c r="N19" s="105">
        <f t="shared" si="4"/>
        <v>0</v>
      </c>
    </row>
    <row r="20" spans="1:14">
      <c r="A20" s="105" t="s">
        <v>13</v>
      </c>
      <c r="B20" s="78">
        <v>0</v>
      </c>
      <c r="C20" s="107">
        <v>0</v>
      </c>
      <c r="D20" s="107">
        <v>0</v>
      </c>
      <c r="E20" s="108">
        <f t="shared" si="0"/>
        <v>0</v>
      </c>
      <c r="F20" s="78">
        <v>0</v>
      </c>
      <c r="G20" s="108">
        <f t="shared" si="1"/>
        <v>0</v>
      </c>
      <c r="H20" s="78">
        <v>0</v>
      </c>
      <c r="I20" s="78">
        <v>0</v>
      </c>
      <c r="J20" s="108">
        <f t="shared" si="2"/>
        <v>0</v>
      </c>
      <c r="K20" s="78">
        <v>0</v>
      </c>
      <c r="L20" s="78">
        <v>0</v>
      </c>
      <c r="M20" s="108">
        <f t="shared" si="3"/>
        <v>0</v>
      </c>
      <c r="N20" s="105">
        <f t="shared" si="4"/>
        <v>0</v>
      </c>
    </row>
    <row r="21" spans="1:14">
      <c r="A21" s="105" t="s">
        <v>14</v>
      </c>
      <c r="B21" s="78">
        <v>74</v>
      </c>
      <c r="C21" s="107">
        <v>0</v>
      </c>
      <c r="D21" s="107">
        <v>0</v>
      </c>
      <c r="E21" s="108">
        <f t="shared" si="0"/>
        <v>74</v>
      </c>
      <c r="F21" s="78">
        <v>13</v>
      </c>
      <c r="G21" s="108">
        <f t="shared" si="1"/>
        <v>47</v>
      </c>
      <c r="H21" s="78">
        <v>0</v>
      </c>
      <c r="I21" s="78">
        <v>0</v>
      </c>
      <c r="J21" s="108">
        <f t="shared" si="2"/>
        <v>0</v>
      </c>
      <c r="K21" s="78">
        <v>14</v>
      </c>
      <c r="L21" s="78">
        <v>0</v>
      </c>
      <c r="M21" s="108">
        <f t="shared" si="3"/>
        <v>14</v>
      </c>
      <c r="N21" s="105">
        <f t="shared" si="4"/>
        <v>1.2999999999999999E-2</v>
      </c>
    </row>
    <row r="22" spans="1:14">
      <c r="A22" s="105" t="s">
        <v>15</v>
      </c>
      <c r="B22" s="78">
        <v>634</v>
      </c>
      <c r="C22" s="107">
        <v>0</v>
      </c>
      <c r="D22" s="107">
        <v>0</v>
      </c>
      <c r="E22" s="108">
        <f t="shared" si="0"/>
        <v>634</v>
      </c>
      <c r="F22" s="78">
        <v>32</v>
      </c>
      <c r="G22" s="108">
        <f t="shared" si="1"/>
        <v>351</v>
      </c>
      <c r="H22" s="78">
        <v>0</v>
      </c>
      <c r="I22" s="78">
        <v>0</v>
      </c>
      <c r="J22" s="108">
        <f t="shared" si="2"/>
        <v>0</v>
      </c>
      <c r="K22" s="78">
        <v>251</v>
      </c>
      <c r="L22" s="78">
        <v>0</v>
      </c>
      <c r="M22" s="108">
        <f t="shared" si="3"/>
        <v>251</v>
      </c>
      <c r="N22" s="105">
        <f t="shared" si="4"/>
        <v>0.23100000000000001</v>
      </c>
    </row>
    <row r="23" spans="1:14">
      <c r="A23" s="105" t="s">
        <v>16</v>
      </c>
      <c r="B23" s="78">
        <v>319</v>
      </c>
      <c r="C23" s="107">
        <v>0</v>
      </c>
      <c r="D23" s="107">
        <v>0</v>
      </c>
      <c r="E23" s="108">
        <f t="shared" si="0"/>
        <v>319</v>
      </c>
      <c r="F23" s="78">
        <v>14</v>
      </c>
      <c r="G23" s="108">
        <f t="shared" si="1"/>
        <v>134</v>
      </c>
      <c r="H23" s="78">
        <v>0</v>
      </c>
      <c r="I23" s="78">
        <v>0</v>
      </c>
      <c r="J23" s="108">
        <f t="shared" si="2"/>
        <v>0</v>
      </c>
      <c r="K23" s="78">
        <v>171</v>
      </c>
      <c r="L23" s="78">
        <v>0</v>
      </c>
      <c r="M23" s="108">
        <f t="shared" si="3"/>
        <v>171</v>
      </c>
      <c r="N23" s="105">
        <f t="shared" si="4"/>
        <v>0.157</v>
      </c>
    </row>
    <row r="24" spans="1:14">
      <c r="A24" s="105" t="s">
        <v>17</v>
      </c>
      <c r="B24" s="78">
        <v>0</v>
      </c>
      <c r="C24" s="107">
        <v>0</v>
      </c>
      <c r="D24" s="107">
        <v>0</v>
      </c>
      <c r="E24" s="108">
        <f t="shared" si="0"/>
        <v>0</v>
      </c>
      <c r="F24" s="78">
        <v>0</v>
      </c>
      <c r="G24" s="108">
        <f t="shared" si="1"/>
        <v>0</v>
      </c>
      <c r="H24" s="78">
        <v>0</v>
      </c>
      <c r="I24" s="78">
        <v>0</v>
      </c>
      <c r="J24" s="108">
        <f t="shared" si="2"/>
        <v>0</v>
      </c>
      <c r="K24" s="78">
        <v>0</v>
      </c>
      <c r="L24" s="78">
        <v>0</v>
      </c>
      <c r="M24" s="108">
        <f t="shared" si="3"/>
        <v>0</v>
      </c>
      <c r="N24" s="105">
        <f t="shared" si="4"/>
        <v>0</v>
      </c>
    </row>
    <row r="25" spans="1:14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78">
        <v>0</v>
      </c>
      <c r="I25" s="78">
        <v>0</v>
      </c>
      <c r="J25" s="108">
        <f t="shared" si="2"/>
        <v>0</v>
      </c>
      <c r="K25" s="78">
        <v>0</v>
      </c>
      <c r="L25" s="78">
        <v>0</v>
      </c>
      <c r="M25" s="108">
        <f t="shared" si="3"/>
        <v>0</v>
      </c>
      <c r="N25" s="105">
        <f t="shared" si="4"/>
        <v>0</v>
      </c>
    </row>
    <row r="26" spans="1:14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78">
        <v>0</v>
      </c>
      <c r="I26" s="78">
        <v>0</v>
      </c>
      <c r="J26" s="108">
        <f t="shared" si="2"/>
        <v>0</v>
      </c>
      <c r="K26" s="78">
        <v>0</v>
      </c>
      <c r="L26" s="78">
        <v>0</v>
      </c>
      <c r="M26" s="108">
        <f t="shared" si="3"/>
        <v>0</v>
      </c>
      <c r="N26" s="105">
        <f t="shared" si="4"/>
        <v>0</v>
      </c>
    </row>
    <row r="27" spans="1:14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78">
        <v>0</v>
      </c>
      <c r="I27" s="78">
        <v>0</v>
      </c>
      <c r="J27" s="108">
        <f t="shared" si="2"/>
        <v>0</v>
      </c>
      <c r="K27" s="78">
        <v>0</v>
      </c>
      <c r="L27" s="78">
        <v>0</v>
      </c>
      <c r="M27" s="108">
        <f t="shared" si="3"/>
        <v>0</v>
      </c>
      <c r="N27" s="105">
        <f t="shared" si="4"/>
        <v>0</v>
      </c>
    </row>
    <row r="28" spans="1:14" ht="15.75" thickBot="1">
      <c r="A28" s="105" t="s">
        <v>21</v>
      </c>
      <c r="B28" s="124">
        <f>SUM(B16:B27)</f>
        <v>1027</v>
      </c>
      <c r="C28" s="124">
        <f>SUM(C16:C27)</f>
        <v>0</v>
      </c>
      <c r="D28" s="124">
        <f>SUM(D16:D27)</f>
        <v>0</v>
      </c>
      <c r="E28" s="124">
        <f>SUM(E16:E27)</f>
        <v>1027</v>
      </c>
      <c r="F28" s="124">
        <f>SUM(F16:F27)</f>
        <v>59</v>
      </c>
      <c r="G28" s="124">
        <f t="shared" si="1"/>
        <v>532</v>
      </c>
      <c r="H28" s="124">
        <f>SUM(H16:H27)</f>
        <v>0</v>
      </c>
      <c r="I28" s="124">
        <f>SUM(I16:I27)</f>
        <v>0</v>
      </c>
      <c r="J28" s="124">
        <f t="shared" si="2"/>
        <v>0</v>
      </c>
      <c r="K28" s="124">
        <f>SUM(K16:K27)</f>
        <v>436</v>
      </c>
      <c r="L28" s="124">
        <f>SUM(L16:L27)</f>
        <v>0</v>
      </c>
      <c r="M28" s="124">
        <f>SUM(M16:M27)</f>
        <v>436</v>
      </c>
      <c r="N28" s="111">
        <f t="shared" si="4"/>
        <v>0.40100000000000002</v>
      </c>
    </row>
    <row r="29" spans="1:14" ht="15.75" thickTop="1">
      <c r="A29" s="103" t="s">
        <v>22</v>
      </c>
      <c r="B29" s="104"/>
      <c r="C29" s="104"/>
      <c r="D29" s="104"/>
      <c r="E29" s="127">
        <f t="shared" ref="E29:M29" si="5">ROUND(+E28/$K$9,2)</f>
        <v>0.94</v>
      </c>
      <c r="F29" s="127">
        <f t="shared" si="5"/>
        <v>0.05</v>
      </c>
      <c r="G29" s="127">
        <f t="shared" si="5"/>
        <v>0.49</v>
      </c>
      <c r="H29" s="127">
        <f t="shared" si="5"/>
        <v>0</v>
      </c>
      <c r="I29" s="127">
        <f t="shared" si="5"/>
        <v>0</v>
      </c>
      <c r="J29" s="127">
        <f t="shared" si="5"/>
        <v>0</v>
      </c>
      <c r="K29" s="127">
        <f t="shared" si="5"/>
        <v>0.4</v>
      </c>
      <c r="L29" s="127">
        <f t="shared" si="5"/>
        <v>0</v>
      </c>
      <c r="M29" s="127">
        <f t="shared" si="5"/>
        <v>0.4</v>
      </c>
      <c r="N29" s="104"/>
    </row>
    <row r="30" spans="1:14" ht="15.75" thickBot="1">
      <c r="A30" s="105" t="s">
        <v>23</v>
      </c>
      <c r="B30" s="105"/>
      <c r="C30" s="105"/>
      <c r="D30" s="105"/>
      <c r="E30" s="113">
        <f t="shared" ref="E30:M30" si="6">E28/$E$28*100</f>
        <v>100</v>
      </c>
      <c r="F30" s="113">
        <f t="shared" si="6"/>
        <v>5.744888023369036</v>
      </c>
      <c r="G30" s="113">
        <f t="shared" si="6"/>
        <v>51.80136319376826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42.453748782862704</v>
      </c>
      <c r="L30" s="113">
        <f t="shared" si="6"/>
        <v>0</v>
      </c>
      <c r="M30" s="113">
        <f t="shared" si="6"/>
        <v>42.453748782862704</v>
      </c>
      <c r="N30" s="105"/>
    </row>
    <row r="31" spans="1:14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4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4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4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4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4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1"/>
      <c r="I36" s="22"/>
      <c r="J36" s="101"/>
      <c r="K36" s="101"/>
      <c r="L36" s="101"/>
      <c r="M36" s="101"/>
      <c r="N36" s="101"/>
    </row>
    <row r="37" spans="1:14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01"/>
      <c r="N37" s="101"/>
    </row>
    <row r="43" spans="1:14" ht="23.25">
      <c r="B43" s="157"/>
      <c r="C43" s="157"/>
      <c r="D43" s="157"/>
      <c r="E43" s="157"/>
      <c r="F43" s="157"/>
      <c r="G43" s="157"/>
      <c r="H43" s="157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zoomScale="87" zoomScaleNormal="87" workbookViewId="0">
      <selection activeCell="S26" sqref="S26"/>
    </sheetView>
  </sheetViews>
  <sheetFormatPr defaultColWidth="9.6640625" defaultRowHeight="15"/>
  <cols>
    <col min="1" max="1" width="15.6640625" style="51" customWidth="1"/>
    <col min="2" max="14" width="8.6640625" style="51" customWidth="1"/>
    <col min="15" max="15" width="3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  <c r="M3" s="47"/>
      <c r="N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  <c r="M4" s="47"/>
      <c r="N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  <c r="M5" s="47"/>
      <c r="N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5" ht="18">
      <c r="A8" s="55" t="s">
        <v>4</v>
      </c>
      <c r="B8" s="47" t="s">
        <v>134</v>
      </c>
      <c r="C8" s="47"/>
      <c r="D8" s="47"/>
      <c r="E8" s="47"/>
      <c r="F8" s="47"/>
      <c r="G8" s="55" t="s">
        <v>54</v>
      </c>
      <c r="H8" s="47"/>
      <c r="I8" s="47" t="s">
        <v>88</v>
      </c>
      <c r="J8" s="47"/>
      <c r="K8" s="47"/>
      <c r="L8" s="47"/>
      <c r="M8" s="47"/>
      <c r="N8" s="47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7">
        <v>6154</v>
      </c>
      <c r="L9" s="57"/>
      <c r="M9" s="56" t="s">
        <v>74</v>
      </c>
      <c r="N9" s="88">
        <v>2015</v>
      </c>
    </row>
    <row r="10" spans="1:15" ht="18">
      <c r="A10" s="56" t="s">
        <v>6</v>
      </c>
      <c r="B10" s="57" t="s">
        <v>84</v>
      </c>
      <c r="C10" s="57"/>
      <c r="D10" s="57"/>
      <c r="E10" s="57"/>
      <c r="F10" s="57"/>
      <c r="G10" s="56" t="s">
        <v>56</v>
      </c>
      <c r="H10" s="57"/>
      <c r="I10" s="57"/>
      <c r="J10" s="57"/>
      <c r="K10" s="155"/>
      <c r="L10" s="57"/>
      <c r="M10" s="57"/>
      <c r="N10" s="57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45" t="s">
        <v>75</v>
      </c>
      <c r="N11" s="45" t="s">
        <v>76</v>
      </c>
      <c r="O11" s="58"/>
    </row>
    <row r="12" spans="1:15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0"/>
      <c r="N12" s="5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48"/>
      <c r="N13" s="62"/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89</v>
      </c>
      <c r="L14" s="63" t="s">
        <v>28</v>
      </c>
      <c r="M14" s="63"/>
      <c r="N14" s="62" t="s">
        <v>77</v>
      </c>
      <c r="O14" s="58"/>
    </row>
    <row r="15" spans="1:15">
      <c r="A15" s="94"/>
      <c r="B15" s="94" t="s">
        <v>30</v>
      </c>
      <c r="C15" s="94" t="s">
        <v>38</v>
      </c>
      <c r="D15" s="94" t="s">
        <v>30</v>
      </c>
      <c r="E15" s="94"/>
      <c r="F15" s="94" t="s">
        <v>53</v>
      </c>
      <c r="G15" s="94" t="s">
        <v>58</v>
      </c>
      <c r="H15" s="94" t="s">
        <v>60</v>
      </c>
      <c r="I15" s="95"/>
      <c r="J15" s="94"/>
      <c r="K15" s="94" t="s">
        <v>90</v>
      </c>
      <c r="L15" s="94" t="s">
        <v>73</v>
      </c>
      <c r="M15" s="94" t="s">
        <v>21</v>
      </c>
      <c r="N15" s="96" t="s">
        <v>78</v>
      </c>
      <c r="O15" s="58"/>
    </row>
    <row r="16" spans="1:15">
      <c r="A16" s="134" t="s">
        <v>9</v>
      </c>
      <c r="B16" s="79">
        <v>0</v>
      </c>
      <c r="C16" s="108">
        <v>0</v>
      </c>
      <c r="D16" s="108">
        <v>0</v>
      </c>
      <c r="E16" s="108">
        <f t="shared" ref="E16:E27" si="0">B16+C16-D16</f>
        <v>0</v>
      </c>
      <c r="F16" s="79">
        <v>0</v>
      </c>
      <c r="G16" s="108">
        <f t="shared" ref="G16:G28" si="1">E16-F16-H16-K16</f>
        <v>0</v>
      </c>
      <c r="H16" s="79">
        <v>0</v>
      </c>
      <c r="I16" s="79">
        <v>0</v>
      </c>
      <c r="J16" s="108">
        <f t="shared" ref="J16:J28" si="2">H16-I16-L16</f>
        <v>0</v>
      </c>
      <c r="K16" s="79">
        <v>0</v>
      </c>
      <c r="L16" s="79">
        <v>0</v>
      </c>
      <c r="M16" s="108">
        <f t="shared" ref="M16:M27" si="3">SUM(K16:L16)</f>
        <v>0</v>
      </c>
      <c r="N16" s="134">
        <f t="shared" ref="N16:N28" si="4">ROUND(+M16/$K$9,3)</f>
        <v>0</v>
      </c>
      <c r="O16" s="58"/>
    </row>
    <row r="17" spans="1:15">
      <c r="A17" s="134" t="s">
        <v>10</v>
      </c>
      <c r="B17" s="79">
        <v>0</v>
      </c>
      <c r="C17" s="108">
        <v>0</v>
      </c>
      <c r="D17" s="108">
        <v>0</v>
      </c>
      <c r="E17" s="108">
        <f t="shared" si="0"/>
        <v>0</v>
      </c>
      <c r="F17" s="79">
        <v>0</v>
      </c>
      <c r="G17" s="108">
        <f t="shared" si="1"/>
        <v>0</v>
      </c>
      <c r="H17" s="79">
        <v>0</v>
      </c>
      <c r="I17" s="79">
        <v>0</v>
      </c>
      <c r="J17" s="108">
        <f t="shared" si="2"/>
        <v>0</v>
      </c>
      <c r="K17" s="79">
        <v>0</v>
      </c>
      <c r="L17" s="79">
        <v>0</v>
      </c>
      <c r="M17" s="108">
        <f t="shared" si="3"/>
        <v>0</v>
      </c>
      <c r="N17" s="134">
        <f t="shared" si="4"/>
        <v>0</v>
      </c>
      <c r="O17" s="58"/>
    </row>
    <row r="18" spans="1:15">
      <c r="A18" s="134" t="s">
        <v>11</v>
      </c>
      <c r="B18" s="79">
        <v>0</v>
      </c>
      <c r="C18" s="108">
        <v>0</v>
      </c>
      <c r="D18" s="108">
        <v>0</v>
      </c>
      <c r="E18" s="108">
        <f t="shared" si="0"/>
        <v>0</v>
      </c>
      <c r="F18" s="79">
        <v>0</v>
      </c>
      <c r="G18" s="108">
        <f t="shared" si="1"/>
        <v>0</v>
      </c>
      <c r="H18" s="79">
        <v>0</v>
      </c>
      <c r="I18" s="79">
        <v>0</v>
      </c>
      <c r="J18" s="108">
        <f t="shared" si="2"/>
        <v>0</v>
      </c>
      <c r="K18" s="79">
        <v>0</v>
      </c>
      <c r="L18" s="79">
        <v>0</v>
      </c>
      <c r="M18" s="108">
        <f t="shared" si="3"/>
        <v>0</v>
      </c>
      <c r="N18" s="134">
        <f t="shared" si="4"/>
        <v>0</v>
      </c>
      <c r="O18" s="58"/>
    </row>
    <row r="19" spans="1:15">
      <c r="A19" s="134" t="s">
        <v>12</v>
      </c>
      <c r="B19" s="79">
        <v>157</v>
      </c>
      <c r="C19" s="108">
        <v>0</v>
      </c>
      <c r="D19" s="108">
        <v>0</v>
      </c>
      <c r="E19" s="108">
        <f t="shared" si="0"/>
        <v>157</v>
      </c>
      <c r="F19" s="79">
        <v>0</v>
      </c>
      <c r="G19" s="108">
        <f t="shared" si="1"/>
        <v>157</v>
      </c>
      <c r="H19" s="79">
        <v>0</v>
      </c>
      <c r="I19" s="79">
        <v>0</v>
      </c>
      <c r="J19" s="108">
        <f t="shared" si="2"/>
        <v>0</v>
      </c>
      <c r="K19" s="79">
        <v>0</v>
      </c>
      <c r="L19" s="79">
        <v>0</v>
      </c>
      <c r="M19" s="108">
        <f t="shared" si="3"/>
        <v>0</v>
      </c>
      <c r="N19" s="134">
        <f t="shared" si="4"/>
        <v>0</v>
      </c>
      <c r="O19" s="58"/>
    </row>
    <row r="20" spans="1:15">
      <c r="A20" s="134" t="s">
        <v>13</v>
      </c>
      <c r="B20" s="79">
        <v>639</v>
      </c>
      <c r="C20" s="108">
        <v>0</v>
      </c>
      <c r="D20" s="108">
        <v>0</v>
      </c>
      <c r="E20" s="108">
        <f t="shared" si="0"/>
        <v>639</v>
      </c>
      <c r="F20" s="79">
        <v>0</v>
      </c>
      <c r="G20" s="108">
        <f t="shared" si="1"/>
        <v>639</v>
      </c>
      <c r="H20" s="79">
        <v>0</v>
      </c>
      <c r="I20" s="79">
        <v>0</v>
      </c>
      <c r="J20" s="108">
        <f t="shared" si="2"/>
        <v>0</v>
      </c>
      <c r="K20" s="79">
        <v>0</v>
      </c>
      <c r="L20" s="79">
        <v>0</v>
      </c>
      <c r="M20" s="108">
        <f t="shared" si="3"/>
        <v>0</v>
      </c>
      <c r="N20" s="134">
        <f t="shared" si="4"/>
        <v>0</v>
      </c>
      <c r="O20" s="58"/>
    </row>
    <row r="21" spans="1:15">
      <c r="A21" s="134" t="s">
        <v>14</v>
      </c>
      <c r="B21" s="79">
        <v>0</v>
      </c>
      <c r="C21" s="108">
        <v>0</v>
      </c>
      <c r="D21" s="108">
        <v>0</v>
      </c>
      <c r="E21" s="108">
        <f t="shared" si="0"/>
        <v>0</v>
      </c>
      <c r="F21" s="79">
        <v>0</v>
      </c>
      <c r="G21" s="108">
        <f t="shared" si="1"/>
        <v>0</v>
      </c>
      <c r="H21" s="79">
        <v>0</v>
      </c>
      <c r="I21" s="79">
        <v>0</v>
      </c>
      <c r="J21" s="108">
        <f t="shared" si="2"/>
        <v>0</v>
      </c>
      <c r="K21" s="79">
        <v>0</v>
      </c>
      <c r="L21" s="79">
        <v>0</v>
      </c>
      <c r="M21" s="108">
        <f t="shared" si="3"/>
        <v>0</v>
      </c>
      <c r="N21" s="134">
        <f t="shared" si="4"/>
        <v>0</v>
      </c>
      <c r="O21" s="58"/>
    </row>
    <row r="22" spans="1:15">
      <c r="A22" s="134" t="s">
        <v>15</v>
      </c>
      <c r="B22" s="79">
        <v>3251</v>
      </c>
      <c r="C22" s="108">
        <v>0</v>
      </c>
      <c r="D22" s="108">
        <v>0</v>
      </c>
      <c r="E22" s="108">
        <f t="shared" si="0"/>
        <v>3251</v>
      </c>
      <c r="F22" s="79">
        <v>126</v>
      </c>
      <c r="G22" s="108">
        <f t="shared" si="1"/>
        <v>2247</v>
      </c>
      <c r="H22" s="156">
        <v>0</v>
      </c>
      <c r="I22" s="79">
        <v>0</v>
      </c>
      <c r="J22" s="108">
        <f t="shared" si="2"/>
        <v>0</v>
      </c>
      <c r="K22" s="79">
        <v>878</v>
      </c>
      <c r="L22" s="79">
        <v>0</v>
      </c>
      <c r="M22" s="108">
        <f t="shared" si="3"/>
        <v>878</v>
      </c>
      <c r="N22" s="134">
        <f t="shared" si="4"/>
        <v>0.14299999999999999</v>
      </c>
      <c r="O22" s="58"/>
    </row>
    <row r="23" spans="1:15">
      <c r="A23" s="134" t="s">
        <v>16</v>
      </c>
      <c r="B23" s="79">
        <v>2524</v>
      </c>
      <c r="C23" s="108">
        <v>0</v>
      </c>
      <c r="D23" s="108">
        <v>0</v>
      </c>
      <c r="E23" s="108">
        <f t="shared" si="0"/>
        <v>2524</v>
      </c>
      <c r="F23" s="79">
        <v>323</v>
      </c>
      <c r="G23" s="108">
        <f t="shared" si="1"/>
        <v>1215</v>
      </c>
      <c r="H23" s="156">
        <v>0</v>
      </c>
      <c r="I23" s="79">
        <v>0</v>
      </c>
      <c r="J23" s="108">
        <f t="shared" si="2"/>
        <v>0</v>
      </c>
      <c r="K23" s="79">
        <v>986</v>
      </c>
      <c r="L23" s="79">
        <v>0</v>
      </c>
      <c r="M23" s="108">
        <f t="shared" si="3"/>
        <v>986</v>
      </c>
      <c r="N23" s="134">
        <f t="shared" si="4"/>
        <v>0.16</v>
      </c>
      <c r="O23" s="58"/>
    </row>
    <row r="24" spans="1:15">
      <c r="A24" s="134" t="s">
        <v>17</v>
      </c>
      <c r="B24" s="79">
        <v>0</v>
      </c>
      <c r="C24" s="108">
        <v>0</v>
      </c>
      <c r="D24" s="108">
        <v>0</v>
      </c>
      <c r="E24" s="108">
        <f t="shared" si="0"/>
        <v>0</v>
      </c>
      <c r="F24" s="79">
        <v>0</v>
      </c>
      <c r="G24" s="108">
        <f t="shared" si="1"/>
        <v>0</v>
      </c>
      <c r="H24" s="79">
        <v>0</v>
      </c>
      <c r="I24" s="79">
        <v>0</v>
      </c>
      <c r="J24" s="108">
        <f t="shared" si="2"/>
        <v>0</v>
      </c>
      <c r="K24" s="79">
        <v>0</v>
      </c>
      <c r="L24" s="79">
        <v>0</v>
      </c>
      <c r="M24" s="108">
        <f t="shared" si="3"/>
        <v>0</v>
      </c>
      <c r="N24" s="134">
        <f t="shared" si="4"/>
        <v>0</v>
      </c>
      <c r="O24" s="58"/>
    </row>
    <row r="25" spans="1:15">
      <c r="A25" s="134" t="s">
        <v>18</v>
      </c>
      <c r="B25" s="79">
        <v>0</v>
      </c>
      <c r="C25" s="108">
        <v>0</v>
      </c>
      <c r="D25" s="108">
        <v>0</v>
      </c>
      <c r="E25" s="108">
        <f t="shared" si="0"/>
        <v>0</v>
      </c>
      <c r="F25" s="79">
        <v>0</v>
      </c>
      <c r="G25" s="108">
        <f t="shared" si="1"/>
        <v>0</v>
      </c>
      <c r="H25" s="79">
        <v>0</v>
      </c>
      <c r="I25" s="79">
        <v>0</v>
      </c>
      <c r="J25" s="108">
        <f t="shared" si="2"/>
        <v>0</v>
      </c>
      <c r="K25" s="79">
        <v>0</v>
      </c>
      <c r="L25" s="79">
        <v>0</v>
      </c>
      <c r="M25" s="108">
        <f t="shared" si="3"/>
        <v>0</v>
      </c>
      <c r="N25" s="134">
        <f t="shared" si="4"/>
        <v>0</v>
      </c>
      <c r="O25" s="58"/>
    </row>
    <row r="26" spans="1:15">
      <c r="A26" s="134" t="s">
        <v>19</v>
      </c>
      <c r="B26" s="79">
        <v>0</v>
      </c>
      <c r="C26" s="108">
        <v>0</v>
      </c>
      <c r="D26" s="108">
        <v>0</v>
      </c>
      <c r="E26" s="108">
        <f t="shared" si="0"/>
        <v>0</v>
      </c>
      <c r="F26" s="79">
        <v>0</v>
      </c>
      <c r="G26" s="108">
        <f t="shared" si="1"/>
        <v>0</v>
      </c>
      <c r="H26" s="79">
        <v>0</v>
      </c>
      <c r="I26" s="79">
        <v>0</v>
      </c>
      <c r="J26" s="108">
        <f t="shared" si="2"/>
        <v>0</v>
      </c>
      <c r="K26" s="79">
        <v>0</v>
      </c>
      <c r="L26" s="79">
        <v>0</v>
      </c>
      <c r="M26" s="108">
        <f t="shared" si="3"/>
        <v>0</v>
      </c>
      <c r="N26" s="134">
        <f t="shared" si="4"/>
        <v>0</v>
      </c>
      <c r="O26" s="58"/>
    </row>
    <row r="27" spans="1:15">
      <c r="A27" s="134" t="s">
        <v>20</v>
      </c>
      <c r="B27" s="79">
        <v>0</v>
      </c>
      <c r="C27" s="108">
        <v>0</v>
      </c>
      <c r="D27" s="108">
        <v>0</v>
      </c>
      <c r="E27" s="108">
        <f t="shared" si="0"/>
        <v>0</v>
      </c>
      <c r="F27" s="79">
        <v>0</v>
      </c>
      <c r="G27" s="108">
        <f t="shared" si="1"/>
        <v>0</v>
      </c>
      <c r="H27" s="79">
        <v>0</v>
      </c>
      <c r="I27" s="79">
        <v>0</v>
      </c>
      <c r="J27" s="108">
        <f t="shared" si="2"/>
        <v>0</v>
      </c>
      <c r="K27" s="79">
        <v>0</v>
      </c>
      <c r="L27" s="79">
        <v>0</v>
      </c>
      <c r="M27" s="108">
        <f t="shared" si="3"/>
        <v>0</v>
      </c>
      <c r="N27" s="134">
        <f t="shared" si="4"/>
        <v>0</v>
      </c>
      <c r="O27" s="58"/>
    </row>
    <row r="28" spans="1:15" ht="15.75" thickBot="1">
      <c r="A28" s="134" t="s">
        <v>21</v>
      </c>
      <c r="B28" s="108">
        <f>SUM(B16:B27)</f>
        <v>6571</v>
      </c>
      <c r="C28" s="108">
        <f>SUM(C16:C27)</f>
        <v>0</v>
      </c>
      <c r="D28" s="108">
        <f>SUM(D16:D27)</f>
        <v>0</v>
      </c>
      <c r="E28" s="108">
        <f>SUM(E16:E27)</f>
        <v>6571</v>
      </c>
      <c r="F28" s="108">
        <f>SUM(F16:F27)</f>
        <v>449</v>
      </c>
      <c r="G28" s="108">
        <f t="shared" si="1"/>
        <v>4258</v>
      </c>
      <c r="H28" s="108">
        <f>SUM(H16:H27)</f>
        <v>0</v>
      </c>
      <c r="I28" s="108">
        <f>SUM(I16:I27)</f>
        <v>0</v>
      </c>
      <c r="J28" s="108">
        <f t="shared" si="2"/>
        <v>0</v>
      </c>
      <c r="K28" s="108">
        <f>SUM(K16:K27)</f>
        <v>1864</v>
      </c>
      <c r="L28" s="108">
        <f>SUM(L16:L27)</f>
        <v>0</v>
      </c>
      <c r="M28" s="108">
        <f>SUM(M16:M27)</f>
        <v>1864</v>
      </c>
      <c r="N28" s="135">
        <f t="shared" si="4"/>
        <v>0.30299999999999999</v>
      </c>
      <c r="O28" s="58"/>
    </row>
    <row r="29" spans="1:15" ht="15.75" thickTop="1">
      <c r="A29" s="136" t="s">
        <v>22</v>
      </c>
      <c r="B29" s="136"/>
      <c r="C29" s="136"/>
      <c r="D29" s="136"/>
      <c r="E29" s="136">
        <f t="shared" ref="E29:M29" si="5">ROUND(+E28/$K$9,2)</f>
        <v>1.07</v>
      </c>
      <c r="F29" s="136">
        <f t="shared" si="5"/>
        <v>7.0000000000000007E-2</v>
      </c>
      <c r="G29" s="136">
        <f t="shared" si="5"/>
        <v>0.69</v>
      </c>
      <c r="H29" s="136">
        <f t="shared" si="5"/>
        <v>0</v>
      </c>
      <c r="I29" s="136">
        <f t="shared" si="5"/>
        <v>0</v>
      </c>
      <c r="J29" s="136">
        <f t="shared" si="5"/>
        <v>0</v>
      </c>
      <c r="K29" s="136">
        <f t="shared" si="5"/>
        <v>0.3</v>
      </c>
      <c r="L29" s="136">
        <f t="shared" si="5"/>
        <v>0</v>
      </c>
      <c r="M29" s="136">
        <f t="shared" si="5"/>
        <v>0.3</v>
      </c>
      <c r="N29" s="137"/>
      <c r="O29" s="58"/>
    </row>
    <row r="30" spans="1:15" ht="15.75" thickBot="1">
      <c r="A30" s="134" t="s">
        <v>23</v>
      </c>
      <c r="B30" s="134"/>
      <c r="C30" s="134"/>
      <c r="D30" s="134"/>
      <c r="E30" s="134">
        <f t="shared" ref="E30:M30" si="6">E28/$E$28*100</f>
        <v>100</v>
      </c>
      <c r="F30" s="113">
        <f t="shared" si="6"/>
        <v>6.8330543296301931</v>
      </c>
      <c r="G30" s="113">
        <f t="shared" si="6"/>
        <v>64.799878252929545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28.367067417440268</v>
      </c>
      <c r="L30" s="113">
        <f t="shared" si="6"/>
        <v>0</v>
      </c>
      <c r="M30" s="113">
        <f t="shared" si="6"/>
        <v>28.367067417440268</v>
      </c>
      <c r="N30" s="134"/>
      <c r="O30" s="58"/>
    </row>
    <row r="31" spans="1:15" ht="15.75" thickTop="1">
      <c r="A31" s="138"/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</row>
    <row r="32" spans="1:15">
      <c r="A32" s="48" t="s">
        <v>24</v>
      </c>
      <c r="B32" s="48" t="s">
        <v>31</v>
      </c>
      <c r="C32" s="139"/>
      <c r="D32" s="139"/>
      <c r="E32" s="139"/>
      <c r="F32" s="139"/>
      <c r="G32" s="139"/>
      <c r="H32" s="139"/>
      <c r="I32" s="48" t="s">
        <v>63</v>
      </c>
      <c r="J32" s="139"/>
      <c r="K32" s="139"/>
      <c r="L32" s="139"/>
      <c r="M32" s="139"/>
      <c r="N32" s="139"/>
    </row>
    <row r="33" spans="1:15">
      <c r="A33" s="48"/>
      <c r="B33" s="48" t="s">
        <v>32</v>
      </c>
      <c r="C33" s="139"/>
      <c r="D33" s="139"/>
      <c r="E33" s="139"/>
      <c r="F33" s="139"/>
      <c r="G33" s="139"/>
      <c r="H33" s="139"/>
      <c r="I33" s="48" t="s">
        <v>64</v>
      </c>
      <c r="J33" s="139"/>
      <c r="K33" s="139"/>
      <c r="L33" s="139"/>
      <c r="M33" s="139"/>
      <c r="N33" s="139"/>
    </row>
    <row r="34" spans="1:15">
      <c r="A34" s="48"/>
      <c r="B34" s="48" t="s">
        <v>33</v>
      </c>
      <c r="C34" s="139"/>
      <c r="D34" s="139"/>
      <c r="E34" s="139"/>
      <c r="F34" s="139"/>
      <c r="G34" s="139"/>
      <c r="H34" s="139"/>
      <c r="I34" s="48" t="s">
        <v>65</v>
      </c>
      <c r="J34" s="139"/>
      <c r="K34" s="139"/>
      <c r="L34" s="139"/>
      <c r="M34" s="139"/>
      <c r="N34" s="139"/>
    </row>
    <row r="35" spans="1:15">
      <c r="A35" s="48"/>
      <c r="B35" s="48" t="s">
        <v>34</v>
      </c>
      <c r="C35" s="139"/>
      <c r="D35" s="139"/>
      <c r="E35" s="139"/>
      <c r="F35" s="139"/>
      <c r="G35" s="139"/>
      <c r="H35" s="139"/>
      <c r="I35" s="48" t="s">
        <v>66</v>
      </c>
      <c r="J35" s="139"/>
      <c r="K35" s="139"/>
      <c r="L35" s="139"/>
      <c r="M35" s="139"/>
      <c r="N35" s="139"/>
    </row>
    <row r="36" spans="1:15">
      <c r="A36" s="49"/>
      <c r="B36" s="139"/>
      <c r="C36" s="139" t="s">
        <v>0</v>
      </c>
      <c r="D36" s="139" t="s">
        <v>0</v>
      </c>
      <c r="E36" s="139" t="s">
        <v>0</v>
      </c>
      <c r="F36" s="139"/>
      <c r="G36" s="139"/>
      <c r="H36" s="139"/>
      <c r="I36" s="48"/>
      <c r="J36" s="139"/>
      <c r="K36" s="139"/>
      <c r="L36" s="139"/>
      <c r="M36" s="139"/>
      <c r="N36" s="139"/>
      <c r="O36" s="50"/>
    </row>
    <row r="37" spans="1:15">
      <c r="A37" s="50"/>
      <c r="C37" s="51" t="s">
        <v>0</v>
      </c>
      <c r="D37" s="51" t="s">
        <v>0</v>
      </c>
      <c r="E37" s="51" t="s">
        <v>0</v>
      </c>
    </row>
    <row r="38" spans="1:15">
      <c r="A38" s="50"/>
      <c r="C38" s="51" t="s">
        <v>0</v>
      </c>
      <c r="D38" s="51" t="s">
        <v>0</v>
      </c>
      <c r="E38" s="51" t="s">
        <v>0</v>
      </c>
    </row>
    <row r="40" spans="1:15" ht="23.25">
      <c r="B40" s="159"/>
      <c r="C40" s="159"/>
      <c r="D40" s="159"/>
      <c r="E40" s="159"/>
      <c r="F40" s="159"/>
      <c r="G40" s="159"/>
      <c r="H40" s="159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zoomScale="87" zoomScaleNormal="87" workbookViewId="0"/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" width="9.6640625" style="1" customWidth="1"/>
    <col min="17" max="17" width="43.77734375" style="1" customWidth="1"/>
    <col min="18" max="16384" width="9.66406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5" ht="15.75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5" ht="18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  <c r="M3" s="101"/>
      <c r="N3" s="101"/>
    </row>
    <row r="4" spans="1:15" ht="18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/>
      <c r="M4" s="101"/>
      <c r="N4" s="101"/>
    </row>
    <row r="5" spans="1:15" ht="18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  <c r="M5" s="101"/>
      <c r="N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</row>
    <row r="8" spans="1:15" ht="18">
      <c r="A8" s="8" t="s">
        <v>4</v>
      </c>
      <c r="B8" s="100" t="s">
        <v>86</v>
      </c>
      <c r="C8" s="100"/>
      <c r="D8" s="100"/>
      <c r="E8" s="100"/>
      <c r="F8" s="100"/>
      <c r="G8" s="8" t="s">
        <v>54</v>
      </c>
      <c r="H8" s="100"/>
      <c r="I8" s="100" t="s">
        <v>88</v>
      </c>
      <c r="J8" s="100"/>
      <c r="K8" s="100"/>
      <c r="L8" s="100"/>
      <c r="M8" s="100"/>
      <c r="N8" s="100"/>
    </row>
    <row r="9" spans="1:15" ht="18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85">
        <v>18912</v>
      </c>
      <c r="L9" s="102"/>
      <c r="M9" s="9" t="s">
        <v>74</v>
      </c>
      <c r="N9" s="86">
        <v>2015</v>
      </c>
    </row>
    <row r="10" spans="1:15" ht="18.75" thickBot="1">
      <c r="A10" s="9" t="s">
        <v>6</v>
      </c>
      <c r="B10" s="102" t="s">
        <v>87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02"/>
      <c r="N10" s="102"/>
    </row>
    <row r="11" spans="1:15" ht="16.5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03" t="s">
        <v>75</v>
      </c>
      <c r="N11" s="103" t="s">
        <v>76</v>
      </c>
      <c r="O11" s="15"/>
    </row>
    <row r="12" spans="1:15" ht="15.75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104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34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>
      <c r="A15" s="93"/>
      <c r="B15" s="93" t="s">
        <v>30</v>
      </c>
      <c r="C15" s="93" t="s">
        <v>38</v>
      </c>
      <c r="D15" s="93" t="s">
        <v>30</v>
      </c>
      <c r="E15" s="93"/>
      <c r="F15" s="93" t="s">
        <v>53</v>
      </c>
      <c r="G15" s="93" t="s">
        <v>58</v>
      </c>
      <c r="H15" s="93" t="s">
        <v>60</v>
      </c>
      <c r="I15" s="165"/>
      <c r="J15" s="93"/>
      <c r="K15" s="97" t="s">
        <v>90</v>
      </c>
      <c r="L15" s="93" t="s">
        <v>73</v>
      </c>
      <c r="M15" s="93" t="s">
        <v>21</v>
      </c>
      <c r="N15" s="91" t="s">
        <v>78</v>
      </c>
      <c r="O15" s="15"/>
    </row>
    <row r="16" spans="1:15">
      <c r="A16" s="105" t="s">
        <v>9</v>
      </c>
      <c r="B16" s="121">
        <f>[1]frnklin!B16+'[1]frnk pmp'!B16+[1]nap!B16+[1]sup!B16+'[1]cout ne'!B16</f>
        <v>0</v>
      </c>
      <c r="C16" s="121">
        <v>0</v>
      </c>
      <c r="D16" s="121">
        <v>0</v>
      </c>
      <c r="E16" s="108">
        <f t="shared" ref="E16:E27" si="0">B16+C16-D16</f>
        <v>0</v>
      </c>
      <c r="F16" s="148">
        <f>frnklin!F16+'frnk pmp'!F16+nap!F16+sup!F16+'cout ne'!F16</f>
        <v>0</v>
      </c>
      <c r="G16" s="108">
        <f t="shared" ref="G16:G28" si="1">E16-F16-H16-K16</f>
        <v>0</v>
      </c>
      <c r="H16" s="148">
        <f>frnklin!H16+'frnk pmp'!H16+nap!H16+sup!H16+'cout ne'!H16</f>
        <v>0</v>
      </c>
      <c r="I16" s="121">
        <v>0</v>
      </c>
      <c r="J16" s="108">
        <f t="shared" ref="J16:J28" si="2">H16-I16-L16</f>
        <v>0</v>
      </c>
      <c r="K16" s="148">
        <f>frnklin!K16+'frnk pmp'!K16+nap!K16+sup!K16+'cout ne'!K16</f>
        <v>0</v>
      </c>
      <c r="L16" s="148">
        <f>frnklin!L16+'frnk pmp'!L16+nap!L16+sup!L16+'cout ne'!L16</f>
        <v>0</v>
      </c>
      <c r="M16" s="108">
        <f t="shared" ref="M16:M27" si="3">SUM(K16:L16)</f>
        <v>0</v>
      </c>
      <c r="N16" s="105">
        <f t="shared" ref="N16:N28" si="4">ROUND(+M16/$K$9,3)</f>
        <v>0</v>
      </c>
      <c r="O16" s="15"/>
    </row>
    <row r="17" spans="1:15">
      <c r="A17" s="105" t="s">
        <v>10</v>
      </c>
      <c r="B17" s="121">
        <f>[1]frnklin!B17+'[1]frnk pmp'!B17+[1]nap!B17+[1]sup!B17+'[1]cout ne'!B17</f>
        <v>0</v>
      </c>
      <c r="C17" s="121">
        <v>0</v>
      </c>
      <c r="D17" s="121">
        <v>0</v>
      </c>
      <c r="E17" s="108">
        <f t="shared" si="0"/>
        <v>0</v>
      </c>
      <c r="F17" s="148">
        <f>frnklin!F17+'frnk pmp'!F17+nap!F17+sup!F17+'cout ne'!F17</f>
        <v>0</v>
      </c>
      <c r="G17" s="108">
        <f t="shared" si="1"/>
        <v>0</v>
      </c>
      <c r="H17" s="148">
        <f>frnklin!H17+'frnk pmp'!H17+nap!H17+sup!H17+'cout ne'!H17</f>
        <v>0</v>
      </c>
      <c r="I17" s="121">
        <v>0</v>
      </c>
      <c r="J17" s="108">
        <f t="shared" si="2"/>
        <v>0</v>
      </c>
      <c r="K17" s="148">
        <f>frnklin!K17+'frnk pmp'!K17+nap!K17+sup!K17+'cout ne'!K17</f>
        <v>0</v>
      </c>
      <c r="L17" s="148">
        <f>frnklin!L17+'frnk pmp'!L17+nap!L17+sup!L17+'cout ne'!L17</f>
        <v>0</v>
      </c>
      <c r="M17" s="108">
        <f t="shared" si="3"/>
        <v>0</v>
      </c>
      <c r="N17" s="105">
        <f t="shared" si="4"/>
        <v>0</v>
      </c>
      <c r="O17" s="15"/>
    </row>
    <row r="18" spans="1:15">
      <c r="A18" s="105" t="s">
        <v>11</v>
      </c>
      <c r="B18" s="121">
        <f>[1]frnklin!B18+'[1]frnk pmp'!B18+[1]nap!B18+[1]sup!B18+'[1]cout ne'!B18</f>
        <v>0</v>
      </c>
      <c r="C18" s="121">
        <v>0</v>
      </c>
      <c r="D18" s="121">
        <v>0</v>
      </c>
      <c r="E18" s="108">
        <f t="shared" si="0"/>
        <v>0</v>
      </c>
      <c r="F18" s="148">
        <f>frnklin!F18+'frnk pmp'!F18+nap!F18+sup!F18+'cout ne'!F18</f>
        <v>0</v>
      </c>
      <c r="G18" s="108">
        <f t="shared" si="1"/>
        <v>0</v>
      </c>
      <c r="H18" s="148">
        <f>frnklin!H18+'frnk pmp'!H18+nap!H18+sup!H18+'cout ne'!H18</f>
        <v>0</v>
      </c>
      <c r="I18" s="121">
        <v>0</v>
      </c>
      <c r="J18" s="108">
        <f t="shared" si="2"/>
        <v>0</v>
      </c>
      <c r="K18" s="148">
        <f>frnklin!K18+'frnk pmp'!K18+nap!K18+sup!K18+'cout ne'!K18</f>
        <v>0</v>
      </c>
      <c r="L18" s="148">
        <f>frnklin!L18+'frnk pmp'!L18+nap!L18+sup!L18+'cout ne'!L18</f>
        <v>0</v>
      </c>
      <c r="M18" s="108">
        <f t="shared" si="3"/>
        <v>0</v>
      </c>
      <c r="N18" s="105">
        <f t="shared" si="4"/>
        <v>0</v>
      </c>
      <c r="O18" s="15"/>
    </row>
    <row r="19" spans="1:15">
      <c r="A19" s="105" t="s">
        <v>12</v>
      </c>
      <c r="B19" s="121">
        <f>[1]frnklin!B19+'[1]frnk pmp'!B19+[1]nap!B19+[1]sup!B19+'[1]cout ne'!B19</f>
        <v>157</v>
      </c>
      <c r="C19" s="121">
        <v>0</v>
      </c>
      <c r="D19" s="121">
        <v>0</v>
      </c>
      <c r="E19" s="108">
        <f t="shared" si="0"/>
        <v>157</v>
      </c>
      <c r="F19" s="148">
        <f>frnklin!F19+'frnk pmp'!F19+nap!F19+sup!F19+'cout ne'!F19</f>
        <v>0</v>
      </c>
      <c r="G19" s="108">
        <f t="shared" si="1"/>
        <v>157</v>
      </c>
      <c r="H19" s="148">
        <f>frnklin!H19+'frnk pmp'!H19+nap!H19+sup!H19+'cout ne'!H19</f>
        <v>0</v>
      </c>
      <c r="I19" s="121">
        <v>0</v>
      </c>
      <c r="J19" s="108">
        <f t="shared" si="2"/>
        <v>0</v>
      </c>
      <c r="K19" s="148">
        <f>frnklin!K19+'frnk pmp'!K19+nap!K19+sup!K19+'cout ne'!K19</f>
        <v>0</v>
      </c>
      <c r="L19" s="148">
        <f>frnklin!L19+'frnk pmp'!L19+nap!L19+sup!L19+'cout ne'!L19</f>
        <v>0</v>
      </c>
      <c r="M19" s="108">
        <f t="shared" si="3"/>
        <v>0</v>
      </c>
      <c r="N19" s="105">
        <f t="shared" si="4"/>
        <v>0</v>
      </c>
      <c r="O19" s="15"/>
    </row>
    <row r="20" spans="1:15">
      <c r="A20" s="105" t="s">
        <v>13</v>
      </c>
      <c r="B20" s="121">
        <f>[1]frnklin!B20+'[1]frnk pmp'!B20+[1]nap!B20+[1]sup!B20+'[1]cout ne'!B20</f>
        <v>639</v>
      </c>
      <c r="C20" s="121">
        <v>0</v>
      </c>
      <c r="D20" s="121">
        <v>0</v>
      </c>
      <c r="E20" s="108">
        <f t="shared" si="0"/>
        <v>639</v>
      </c>
      <c r="F20" s="148">
        <f>frnklin!F20+'frnk pmp'!F20+nap!F20+sup!F20+'cout ne'!F20</f>
        <v>0</v>
      </c>
      <c r="G20" s="108">
        <f t="shared" si="1"/>
        <v>639</v>
      </c>
      <c r="H20" s="148">
        <f>frnklin!H20+'frnk pmp'!H20+nap!H20+sup!H20+'cout ne'!H20</f>
        <v>0</v>
      </c>
      <c r="I20" s="121">
        <v>0</v>
      </c>
      <c r="J20" s="108">
        <f t="shared" si="2"/>
        <v>0</v>
      </c>
      <c r="K20" s="148">
        <f>frnklin!K20+'frnk pmp'!K20+nap!K20+sup!K20+'cout ne'!K20</f>
        <v>0</v>
      </c>
      <c r="L20" s="148">
        <f>frnklin!L20+'frnk pmp'!L20+nap!L20+sup!L20+'cout ne'!L20</f>
        <v>0</v>
      </c>
      <c r="M20" s="108">
        <f t="shared" si="3"/>
        <v>0</v>
      </c>
      <c r="N20" s="105">
        <f t="shared" si="4"/>
        <v>0</v>
      </c>
      <c r="O20" s="15"/>
    </row>
    <row r="21" spans="1:15">
      <c r="A21" s="105" t="s">
        <v>14</v>
      </c>
      <c r="B21" s="121">
        <f>[1]frnklin!B21+'[1]frnk pmp'!B21+[1]nap!B21+[1]sup!B21+'[1]cout ne'!B21</f>
        <v>96</v>
      </c>
      <c r="C21" s="121">
        <v>0</v>
      </c>
      <c r="D21" s="121">
        <v>0</v>
      </c>
      <c r="E21" s="108">
        <f t="shared" si="0"/>
        <v>96</v>
      </c>
      <c r="F21" s="148">
        <f>frnklin!F21+'frnk pmp'!F21+nap!F21+sup!F21+'cout ne'!F21</f>
        <v>24</v>
      </c>
      <c r="G21" s="108">
        <f t="shared" si="1"/>
        <v>58</v>
      </c>
      <c r="H21" s="148">
        <f>frnklin!H21+'frnk pmp'!H21+nap!H21+sup!H21+'cout ne'!H21</f>
        <v>0</v>
      </c>
      <c r="I21" s="121">
        <v>0</v>
      </c>
      <c r="J21" s="108">
        <f t="shared" si="2"/>
        <v>0</v>
      </c>
      <c r="K21" s="148">
        <f>frnklin!K21+'frnk pmp'!K21+nap!K21+sup!K21+'cout ne'!K21</f>
        <v>14</v>
      </c>
      <c r="L21" s="148">
        <f>frnklin!L21+'frnk pmp'!L21+nap!L21+sup!L21+'cout ne'!L21</f>
        <v>0</v>
      </c>
      <c r="M21" s="108">
        <f t="shared" si="3"/>
        <v>14</v>
      </c>
      <c r="N21" s="105">
        <f t="shared" si="4"/>
        <v>1E-3</v>
      </c>
      <c r="O21" s="15"/>
    </row>
    <row r="22" spans="1:15">
      <c r="A22" s="105" t="s">
        <v>15</v>
      </c>
      <c r="B22" s="121">
        <f>[1]frnklin!B22+'[1]frnk pmp'!B22+[1]nap!B22+[1]sup!B22+'[1]cout ne'!B22</f>
        <v>13894</v>
      </c>
      <c r="C22" s="121">
        <v>0</v>
      </c>
      <c r="D22" s="121">
        <v>0</v>
      </c>
      <c r="E22" s="108">
        <f t="shared" si="0"/>
        <v>13894</v>
      </c>
      <c r="F22" s="148">
        <f>frnklin!F22+'frnk pmp'!F22+nap!F22+sup!F22+'cout ne'!F22</f>
        <v>574</v>
      </c>
      <c r="G22" s="108">
        <f t="shared" si="1"/>
        <v>8825</v>
      </c>
      <c r="H22" s="148">
        <f>frnklin!H22+'frnk pmp'!H22+nap!H22+sup!H22+'cout ne'!H22</f>
        <v>0</v>
      </c>
      <c r="I22" s="121">
        <v>0</v>
      </c>
      <c r="J22" s="108">
        <f t="shared" si="2"/>
        <v>0</v>
      </c>
      <c r="K22" s="148">
        <f>frnklin!K22+'frnk pmp'!K22+nap!K22+sup!K22+'cout ne'!K22</f>
        <v>4495</v>
      </c>
      <c r="L22" s="148">
        <f>frnklin!L22+'frnk pmp'!L22+nap!L22+sup!L22+'cout ne'!L22</f>
        <v>0</v>
      </c>
      <c r="M22" s="108">
        <f t="shared" si="3"/>
        <v>4495</v>
      </c>
      <c r="N22" s="105">
        <f t="shared" si="4"/>
        <v>0.23799999999999999</v>
      </c>
      <c r="O22" s="15"/>
    </row>
    <row r="23" spans="1:15">
      <c r="A23" s="105" t="s">
        <v>16</v>
      </c>
      <c r="B23" s="121">
        <f>[1]frnklin!B23+'[1]frnk pmp'!B23+[1]nap!B23+[1]sup!B23+'[1]cout ne'!B23</f>
        <v>9347</v>
      </c>
      <c r="C23" s="121">
        <v>0</v>
      </c>
      <c r="D23" s="121">
        <v>0</v>
      </c>
      <c r="E23" s="108">
        <f t="shared" si="0"/>
        <v>9347</v>
      </c>
      <c r="F23" s="148">
        <f>frnklin!F23+'frnk pmp'!F23+nap!F23+sup!F23+'cout ne'!F23</f>
        <v>993</v>
      </c>
      <c r="G23" s="108">
        <f t="shared" si="1"/>
        <v>3900</v>
      </c>
      <c r="H23" s="148">
        <f>frnklin!H23+'frnk pmp'!H23+nap!H23+sup!H23+'cout ne'!H23</f>
        <v>0</v>
      </c>
      <c r="I23" s="121">
        <v>0</v>
      </c>
      <c r="J23" s="108">
        <f t="shared" si="2"/>
        <v>0</v>
      </c>
      <c r="K23" s="148">
        <f>frnklin!K23+'frnk pmp'!K23+nap!K23+sup!K23+'cout ne'!K23</f>
        <v>4454</v>
      </c>
      <c r="L23" s="148">
        <f>frnklin!L23+'frnk pmp'!L23+nap!L23+sup!L23+'cout ne'!L23</f>
        <v>0</v>
      </c>
      <c r="M23" s="108">
        <f t="shared" si="3"/>
        <v>4454</v>
      </c>
      <c r="N23" s="105">
        <f t="shared" si="4"/>
        <v>0.23599999999999999</v>
      </c>
      <c r="O23" s="15"/>
    </row>
    <row r="24" spans="1:15">
      <c r="A24" s="105" t="s">
        <v>17</v>
      </c>
      <c r="B24" s="121">
        <f>[1]frnklin!B24+'[1]frnk pmp'!B24+[1]nap!B24+[1]sup!B24+'[1]cout ne'!B24</f>
        <v>0</v>
      </c>
      <c r="C24" s="121">
        <v>0</v>
      </c>
      <c r="D24" s="121">
        <v>0</v>
      </c>
      <c r="E24" s="108">
        <f t="shared" si="0"/>
        <v>0</v>
      </c>
      <c r="F24" s="148">
        <f>frnklin!F24+'frnk pmp'!F24+nap!F24+sup!F24+'cout ne'!F24</f>
        <v>0</v>
      </c>
      <c r="G24" s="108">
        <f t="shared" si="1"/>
        <v>0</v>
      </c>
      <c r="H24" s="148">
        <f>frnklin!H24+'frnk pmp'!H24+nap!H24+sup!H24+'cout ne'!H24</f>
        <v>0</v>
      </c>
      <c r="I24" s="121">
        <v>0</v>
      </c>
      <c r="J24" s="108">
        <f t="shared" si="2"/>
        <v>0</v>
      </c>
      <c r="K24" s="148">
        <f>frnklin!K24+'frnk pmp'!K24+nap!K24+sup!K24+'cout ne'!K24</f>
        <v>0</v>
      </c>
      <c r="L24" s="148">
        <f>frnklin!L24+'frnk pmp'!L24+nap!L24+sup!L24+'cout ne'!L24</f>
        <v>0</v>
      </c>
      <c r="M24" s="108">
        <f t="shared" si="3"/>
        <v>0</v>
      </c>
      <c r="N24" s="105">
        <f t="shared" si="4"/>
        <v>0</v>
      </c>
      <c r="O24" s="15"/>
    </row>
    <row r="25" spans="1:15">
      <c r="A25" s="105" t="s">
        <v>18</v>
      </c>
      <c r="B25" s="121">
        <f>[1]frnklin!B25+'[1]frnk pmp'!B25+[1]nap!B25+[1]sup!B25+'[1]cout ne'!B25</f>
        <v>0</v>
      </c>
      <c r="C25" s="121">
        <v>0</v>
      </c>
      <c r="D25" s="121">
        <v>0</v>
      </c>
      <c r="E25" s="108">
        <f t="shared" si="0"/>
        <v>0</v>
      </c>
      <c r="F25" s="148">
        <f>frnklin!F25+'frnk pmp'!F25+nap!F25+sup!F25+'cout ne'!F25</f>
        <v>0</v>
      </c>
      <c r="G25" s="108">
        <f t="shared" si="1"/>
        <v>0</v>
      </c>
      <c r="H25" s="148">
        <f>frnklin!H25+'frnk pmp'!H25+nap!H25+sup!H25+'cout ne'!H25</f>
        <v>0</v>
      </c>
      <c r="I25" s="121">
        <v>0</v>
      </c>
      <c r="J25" s="108">
        <f t="shared" si="2"/>
        <v>0</v>
      </c>
      <c r="K25" s="148">
        <f>frnklin!K25+'frnk pmp'!K25+nap!K25+sup!K25+'cout ne'!K25</f>
        <v>0</v>
      </c>
      <c r="L25" s="148">
        <f>frnklin!L25+'frnk pmp'!L25+nap!L25+sup!L25+'cout ne'!L25</f>
        <v>0</v>
      </c>
      <c r="M25" s="108">
        <f t="shared" si="3"/>
        <v>0</v>
      </c>
      <c r="N25" s="105">
        <f t="shared" si="4"/>
        <v>0</v>
      </c>
      <c r="O25" s="15"/>
    </row>
    <row r="26" spans="1:15">
      <c r="A26" s="105" t="s">
        <v>19</v>
      </c>
      <c r="B26" s="121">
        <f>[1]frnklin!B26+'[1]frnk pmp'!B26+[1]nap!B26+[1]sup!B26+'[1]cout ne'!B26</f>
        <v>0</v>
      </c>
      <c r="C26" s="121">
        <v>0</v>
      </c>
      <c r="D26" s="121">
        <v>0</v>
      </c>
      <c r="E26" s="108">
        <f t="shared" si="0"/>
        <v>0</v>
      </c>
      <c r="F26" s="148">
        <f>frnklin!F26+'frnk pmp'!F26+nap!F26+sup!F26+'cout ne'!F26</f>
        <v>0</v>
      </c>
      <c r="G26" s="108">
        <f t="shared" si="1"/>
        <v>0</v>
      </c>
      <c r="H26" s="148">
        <f>frnklin!H26+'frnk pmp'!H26+nap!H26+sup!H26+'cout ne'!H26</f>
        <v>0</v>
      </c>
      <c r="I26" s="121">
        <v>0</v>
      </c>
      <c r="J26" s="108">
        <f t="shared" si="2"/>
        <v>0</v>
      </c>
      <c r="K26" s="148">
        <f>frnklin!K26+'frnk pmp'!K26+nap!K26+sup!K26+'cout ne'!K26</f>
        <v>0</v>
      </c>
      <c r="L26" s="148">
        <f>frnklin!L26+'frnk pmp'!L26+nap!L26+sup!L26+'cout ne'!L26</f>
        <v>0</v>
      </c>
      <c r="M26" s="108">
        <f t="shared" si="3"/>
        <v>0</v>
      </c>
      <c r="N26" s="105">
        <f t="shared" si="4"/>
        <v>0</v>
      </c>
      <c r="O26" s="15"/>
    </row>
    <row r="27" spans="1:15">
      <c r="A27" s="105" t="s">
        <v>20</v>
      </c>
      <c r="B27" s="121">
        <f>[1]frnklin!B27+'[1]frnk pmp'!B27+[1]nap!B27+[1]sup!B27+'[1]cout ne'!B27</f>
        <v>0</v>
      </c>
      <c r="C27" s="121">
        <v>0</v>
      </c>
      <c r="D27" s="121">
        <v>0</v>
      </c>
      <c r="E27" s="108">
        <f t="shared" si="0"/>
        <v>0</v>
      </c>
      <c r="F27" s="148">
        <f>frnklin!F27+'frnk pmp'!F27+nap!F27+sup!F27+'cout ne'!F27</f>
        <v>0</v>
      </c>
      <c r="G27" s="108">
        <f t="shared" si="1"/>
        <v>0</v>
      </c>
      <c r="H27" s="148">
        <f>frnklin!H27+'frnk pmp'!H27+nap!H27+sup!H27+'cout ne'!H27</f>
        <v>0</v>
      </c>
      <c r="I27" s="121">
        <v>0</v>
      </c>
      <c r="J27" s="108">
        <f t="shared" si="2"/>
        <v>0</v>
      </c>
      <c r="K27" s="148">
        <f>frnklin!K27+'frnk pmp'!K27+nap!K27+sup!K27+'cout ne'!K27</f>
        <v>0</v>
      </c>
      <c r="L27" s="148">
        <f>frnklin!L27+'frnk pmp'!L27+nap!L27+sup!L27+'cout ne'!L27</f>
        <v>0</v>
      </c>
      <c r="M27" s="108">
        <f t="shared" si="3"/>
        <v>0</v>
      </c>
      <c r="N27" s="105">
        <f t="shared" si="4"/>
        <v>0</v>
      </c>
      <c r="O27" s="15"/>
    </row>
    <row r="28" spans="1:15" ht="15.75" thickBot="1">
      <c r="A28" s="105" t="s">
        <v>21</v>
      </c>
      <c r="B28" s="121">
        <f>[1]frnklin!B28+'[1]frnk pmp'!B28+[1]nap!B28+[1]sup!B28+'[1]cout ne'!B28</f>
        <v>24133</v>
      </c>
      <c r="C28" s="124">
        <f>SUM(C16:C27)</f>
        <v>0</v>
      </c>
      <c r="D28" s="124">
        <f>SUM(D16:D27)</f>
        <v>0</v>
      </c>
      <c r="E28" s="124">
        <f>SUM(E16:E27)</f>
        <v>24133</v>
      </c>
      <c r="F28" s="148">
        <f>frnklin!F28+'frnk pmp'!F28+nap!F28+sup!F28+'cout ne'!F28</f>
        <v>1591</v>
      </c>
      <c r="G28" s="124">
        <f t="shared" si="1"/>
        <v>13579</v>
      </c>
      <c r="H28" s="148">
        <f>frnklin!H28+'frnk pmp'!H28+nap!H28+sup!H28+'cout ne'!H28</f>
        <v>0</v>
      </c>
      <c r="I28" s="132">
        <f>SUM(I16:I27)</f>
        <v>0</v>
      </c>
      <c r="J28" s="124">
        <f t="shared" si="2"/>
        <v>0</v>
      </c>
      <c r="K28" s="148">
        <f>frnklin!K28+'frnk pmp'!K28+nap!K28+sup!K28+'cout ne'!K28</f>
        <v>8963</v>
      </c>
      <c r="L28" s="148">
        <f>frnklin!L28+'frnk pmp'!L28+nap!L28+sup!L28+'cout ne'!L28</f>
        <v>0</v>
      </c>
      <c r="M28" s="124">
        <f>SUM(M16:M27)</f>
        <v>8963</v>
      </c>
      <c r="N28" s="111">
        <f t="shared" si="4"/>
        <v>0.47399999999999998</v>
      </c>
      <c r="O28" s="15"/>
    </row>
    <row r="29" spans="1:15" ht="15.75" thickTop="1">
      <c r="A29" s="103" t="s">
        <v>22</v>
      </c>
      <c r="B29" s="103"/>
      <c r="C29" s="103"/>
      <c r="D29" s="103"/>
      <c r="E29" s="112">
        <f t="shared" ref="E29:M29" si="5">ROUND(+E28/$K$9,2)</f>
        <v>1.28</v>
      </c>
      <c r="F29" s="112">
        <f t="shared" si="5"/>
        <v>0.08</v>
      </c>
      <c r="G29" s="112">
        <f t="shared" si="5"/>
        <v>0.72</v>
      </c>
      <c r="H29" s="112">
        <f t="shared" si="5"/>
        <v>0</v>
      </c>
      <c r="I29" s="112">
        <f t="shared" si="5"/>
        <v>0</v>
      </c>
      <c r="J29" s="112">
        <f t="shared" si="5"/>
        <v>0</v>
      </c>
      <c r="K29" s="112">
        <f t="shared" si="5"/>
        <v>0.47</v>
      </c>
      <c r="L29" s="112">
        <f t="shared" si="5"/>
        <v>0</v>
      </c>
      <c r="M29" s="112">
        <f t="shared" si="5"/>
        <v>0.47</v>
      </c>
      <c r="N29" s="103"/>
      <c r="O29" s="15"/>
    </row>
    <row r="30" spans="1:15" ht="15.75" thickBot="1">
      <c r="A30" s="105" t="s">
        <v>23</v>
      </c>
      <c r="B30" s="105"/>
      <c r="C30" s="105"/>
      <c r="D30" s="105"/>
      <c r="E30" s="113">
        <f t="shared" ref="E30:M30" si="6">E28/$E$28*100</f>
        <v>100</v>
      </c>
      <c r="F30" s="113">
        <f t="shared" si="6"/>
        <v>6.5926324949239623</v>
      </c>
      <c r="G30" s="113">
        <f t="shared" si="6"/>
        <v>56.267351759002196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37.140015746073843</v>
      </c>
      <c r="L30" s="113">
        <f t="shared" si="6"/>
        <v>0</v>
      </c>
      <c r="M30" s="113">
        <f t="shared" si="6"/>
        <v>37.140015746073843</v>
      </c>
      <c r="N30" s="105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1"/>
      <c r="I36" s="22"/>
      <c r="J36" s="101"/>
      <c r="K36" s="101"/>
      <c r="L36" s="101"/>
      <c r="M36" s="101"/>
      <c r="N36" s="101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01"/>
      <c r="N37" s="101"/>
    </row>
    <row r="38" spans="1:15">
      <c r="A38" s="7"/>
      <c r="C38" s="1" t="s">
        <v>0</v>
      </c>
      <c r="D38" s="1" t="s">
        <v>0</v>
      </c>
      <c r="E38" s="133" t="s">
        <v>0</v>
      </c>
    </row>
    <row r="40" spans="1:15" ht="23.25">
      <c r="B40" s="1" t="s">
        <v>0</v>
      </c>
      <c r="C40" s="157"/>
      <c r="D40" s="157"/>
      <c r="E40" s="157"/>
      <c r="F40" s="157"/>
      <c r="G40" s="157"/>
      <c r="H40" s="157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zoomScale="87" zoomScaleNormal="87" workbookViewId="0">
      <selection activeCell="F26" sqref="F26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5" ht="15.75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5" ht="18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  <c r="M3" s="101"/>
      <c r="N3" s="101"/>
    </row>
    <row r="4" spans="1:15" ht="18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/>
      <c r="M4" s="101"/>
      <c r="N4" s="101"/>
    </row>
    <row r="5" spans="1:15" ht="18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  <c r="M5" s="101"/>
      <c r="N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</row>
    <row r="8" spans="1:15" ht="18">
      <c r="A8" s="8" t="s">
        <v>4</v>
      </c>
      <c r="B8" s="100" t="s">
        <v>135</v>
      </c>
      <c r="C8" s="100"/>
      <c r="D8" s="100"/>
      <c r="E8" s="100"/>
      <c r="F8" s="100"/>
      <c r="G8" s="8" t="s">
        <v>54</v>
      </c>
      <c r="H8" s="100"/>
      <c r="I8" s="100" t="s">
        <v>88</v>
      </c>
      <c r="J8" s="100"/>
      <c r="K8" s="100"/>
      <c r="L8" s="100"/>
      <c r="M8" s="100"/>
      <c r="N8" s="100"/>
    </row>
    <row r="9" spans="1:15" ht="18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85">
        <v>1412</v>
      </c>
      <c r="L9" s="102"/>
      <c r="M9" s="9" t="s">
        <v>74</v>
      </c>
      <c r="N9" s="86">
        <v>2015</v>
      </c>
    </row>
    <row r="10" spans="1:15" ht="18.75" thickBot="1">
      <c r="A10" s="9" t="s">
        <v>6</v>
      </c>
      <c r="B10" s="102" t="s">
        <v>84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02"/>
      <c r="N10" s="102"/>
    </row>
    <row r="11" spans="1:15" ht="16.5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03" t="s">
        <v>75</v>
      </c>
      <c r="N11" s="103" t="s">
        <v>76</v>
      </c>
      <c r="O11" s="15"/>
    </row>
    <row r="12" spans="1:15" ht="15.75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104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/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 ht="15.75" thickBot="1">
      <c r="A15" s="153"/>
      <c r="B15" s="153" t="s">
        <v>30</v>
      </c>
      <c r="C15" s="153" t="s">
        <v>38</v>
      </c>
      <c r="D15" s="153" t="s">
        <v>30</v>
      </c>
      <c r="E15" s="153"/>
      <c r="F15" s="153" t="s">
        <v>53</v>
      </c>
      <c r="G15" s="153" t="s">
        <v>58</v>
      </c>
      <c r="H15" s="153" t="s">
        <v>60</v>
      </c>
      <c r="I15" s="154"/>
      <c r="J15" s="153"/>
      <c r="K15" s="153" t="s">
        <v>90</v>
      </c>
      <c r="L15" s="153" t="s">
        <v>73</v>
      </c>
      <c r="M15" s="153" t="s">
        <v>21</v>
      </c>
      <c r="N15" s="152" t="s">
        <v>78</v>
      </c>
      <c r="O15" s="15"/>
    </row>
    <row r="16" spans="1:15">
      <c r="A16" s="105" t="s">
        <v>9</v>
      </c>
      <c r="B16" s="107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78">
        <v>0</v>
      </c>
      <c r="I16" s="78">
        <v>0</v>
      </c>
      <c r="J16" s="108">
        <f t="shared" ref="J16:J28" si="2">H16-I16-L16</f>
        <v>0</v>
      </c>
      <c r="K16" s="78">
        <v>0</v>
      </c>
      <c r="L16" s="78">
        <v>0</v>
      </c>
      <c r="M16" s="108">
        <f t="shared" ref="M16:M27" si="3">SUM(K16:L16)</f>
        <v>0</v>
      </c>
      <c r="N16" s="105">
        <f t="shared" ref="N16:N28" si="4">ROUND(+M16/$K$9,3)</f>
        <v>0</v>
      </c>
      <c r="O16" s="15"/>
    </row>
    <row r="17" spans="1:15">
      <c r="A17" s="105" t="s">
        <v>10</v>
      </c>
      <c r="B17" s="107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78">
        <v>0</v>
      </c>
      <c r="I17" s="78">
        <v>0</v>
      </c>
      <c r="J17" s="108">
        <f t="shared" si="2"/>
        <v>0</v>
      </c>
      <c r="K17" s="78">
        <v>0</v>
      </c>
      <c r="L17" s="78">
        <v>0</v>
      </c>
      <c r="M17" s="108">
        <f t="shared" si="3"/>
        <v>0</v>
      </c>
      <c r="N17" s="105">
        <f t="shared" si="4"/>
        <v>0</v>
      </c>
      <c r="O17" s="15"/>
    </row>
    <row r="18" spans="1:15">
      <c r="A18" s="105" t="s">
        <v>11</v>
      </c>
      <c r="B18" s="107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78">
        <v>0</v>
      </c>
      <c r="I18" s="78">
        <v>0</v>
      </c>
      <c r="J18" s="108">
        <f t="shared" si="2"/>
        <v>0</v>
      </c>
      <c r="K18" s="78">
        <v>0</v>
      </c>
      <c r="L18" s="78">
        <v>0</v>
      </c>
      <c r="M18" s="108">
        <f t="shared" si="3"/>
        <v>0</v>
      </c>
      <c r="N18" s="105">
        <f t="shared" si="4"/>
        <v>0</v>
      </c>
      <c r="O18" s="15"/>
    </row>
    <row r="19" spans="1:15">
      <c r="A19" s="105" t="s">
        <v>12</v>
      </c>
      <c r="B19" s="107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78">
        <v>0</v>
      </c>
      <c r="I19" s="78">
        <v>0</v>
      </c>
      <c r="J19" s="108">
        <f t="shared" si="2"/>
        <v>0</v>
      </c>
      <c r="K19" s="78">
        <v>0</v>
      </c>
      <c r="L19" s="78">
        <v>0</v>
      </c>
      <c r="M19" s="108">
        <f t="shared" si="3"/>
        <v>0</v>
      </c>
      <c r="N19" s="105">
        <f t="shared" si="4"/>
        <v>0</v>
      </c>
      <c r="O19" s="15"/>
    </row>
    <row r="20" spans="1:15">
      <c r="A20" s="105" t="s">
        <v>13</v>
      </c>
      <c r="B20" s="107">
        <v>0</v>
      </c>
      <c r="C20" s="107">
        <v>0</v>
      </c>
      <c r="D20" s="107">
        <v>0</v>
      </c>
      <c r="E20" s="108">
        <f t="shared" si="0"/>
        <v>0</v>
      </c>
      <c r="F20" s="78">
        <v>0</v>
      </c>
      <c r="G20" s="108">
        <f t="shared" si="1"/>
        <v>0</v>
      </c>
      <c r="H20" s="78">
        <v>0</v>
      </c>
      <c r="I20" s="78">
        <v>0</v>
      </c>
      <c r="J20" s="108">
        <f t="shared" si="2"/>
        <v>0</v>
      </c>
      <c r="K20" s="78">
        <v>0</v>
      </c>
      <c r="L20" s="78">
        <v>0</v>
      </c>
      <c r="M20" s="108">
        <f t="shared" si="3"/>
        <v>0</v>
      </c>
      <c r="N20" s="105">
        <f t="shared" si="4"/>
        <v>0</v>
      </c>
      <c r="O20" s="15"/>
    </row>
    <row r="21" spans="1:15">
      <c r="A21" s="105" t="s">
        <v>14</v>
      </c>
      <c r="B21" s="107">
        <v>0</v>
      </c>
      <c r="C21" s="107">
        <v>0</v>
      </c>
      <c r="D21" s="107">
        <v>0</v>
      </c>
      <c r="E21" s="108">
        <f t="shared" si="0"/>
        <v>0</v>
      </c>
      <c r="F21" s="78">
        <v>0</v>
      </c>
      <c r="G21" s="108">
        <f t="shared" si="1"/>
        <v>0</v>
      </c>
      <c r="H21" s="78">
        <v>0</v>
      </c>
      <c r="I21" s="78">
        <v>0</v>
      </c>
      <c r="J21" s="108">
        <f t="shared" si="2"/>
        <v>0</v>
      </c>
      <c r="K21" s="78">
        <v>0</v>
      </c>
      <c r="L21" s="78">
        <v>0</v>
      </c>
      <c r="M21" s="108">
        <f t="shared" si="3"/>
        <v>0</v>
      </c>
      <c r="N21" s="105">
        <f t="shared" si="4"/>
        <v>0</v>
      </c>
      <c r="O21" s="15"/>
    </row>
    <row r="22" spans="1:15">
      <c r="A22" s="105" t="s">
        <v>15</v>
      </c>
      <c r="B22" s="107">
        <v>305</v>
      </c>
      <c r="C22" s="107">
        <v>0</v>
      </c>
      <c r="D22" s="107">
        <v>0</v>
      </c>
      <c r="E22" s="108">
        <f t="shared" si="0"/>
        <v>305</v>
      </c>
      <c r="F22" s="78">
        <v>0</v>
      </c>
      <c r="G22" s="108">
        <f t="shared" si="1"/>
        <v>31</v>
      </c>
      <c r="H22" s="78">
        <v>0</v>
      </c>
      <c r="I22" s="78">
        <v>0</v>
      </c>
      <c r="J22" s="108">
        <f t="shared" si="2"/>
        <v>0</v>
      </c>
      <c r="K22" s="78">
        <v>274</v>
      </c>
      <c r="L22" s="78">
        <v>0</v>
      </c>
      <c r="M22" s="108">
        <f t="shared" si="3"/>
        <v>274</v>
      </c>
      <c r="N22" s="105">
        <f t="shared" si="4"/>
        <v>0.19400000000000001</v>
      </c>
      <c r="O22" s="15"/>
    </row>
    <row r="23" spans="1:15">
      <c r="A23" s="105" t="s">
        <v>16</v>
      </c>
      <c r="B23" s="107">
        <v>178</v>
      </c>
      <c r="C23" s="107">
        <v>0</v>
      </c>
      <c r="D23" s="107">
        <v>0</v>
      </c>
      <c r="E23" s="108">
        <f t="shared" si="0"/>
        <v>178</v>
      </c>
      <c r="F23" s="78">
        <v>0</v>
      </c>
      <c r="G23" s="108">
        <f t="shared" si="1"/>
        <v>18</v>
      </c>
      <c r="H23" s="78">
        <v>0</v>
      </c>
      <c r="I23" s="78">
        <v>0</v>
      </c>
      <c r="J23" s="108">
        <f t="shared" si="2"/>
        <v>0</v>
      </c>
      <c r="K23" s="78">
        <v>160</v>
      </c>
      <c r="L23" s="78">
        <v>0</v>
      </c>
      <c r="M23" s="108">
        <f t="shared" si="3"/>
        <v>160</v>
      </c>
      <c r="N23" s="105">
        <f t="shared" si="4"/>
        <v>0.113</v>
      </c>
      <c r="O23" s="15"/>
    </row>
    <row r="24" spans="1:15">
      <c r="A24" s="105" t="s">
        <v>17</v>
      </c>
      <c r="B24" s="107">
        <v>0</v>
      </c>
      <c r="C24" s="107">
        <v>0</v>
      </c>
      <c r="D24" s="107">
        <v>0</v>
      </c>
      <c r="E24" s="108">
        <f t="shared" si="0"/>
        <v>0</v>
      </c>
      <c r="F24" s="78">
        <v>0</v>
      </c>
      <c r="G24" s="108">
        <f t="shared" si="1"/>
        <v>0</v>
      </c>
      <c r="H24" s="78">
        <v>0</v>
      </c>
      <c r="I24" s="78">
        <v>0</v>
      </c>
      <c r="J24" s="108">
        <f t="shared" si="2"/>
        <v>0</v>
      </c>
      <c r="K24" s="78">
        <v>0</v>
      </c>
      <c r="L24" s="78">
        <v>0</v>
      </c>
      <c r="M24" s="108">
        <f t="shared" si="3"/>
        <v>0</v>
      </c>
      <c r="N24" s="105">
        <f t="shared" si="4"/>
        <v>0</v>
      </c>
      <c r="O24" s="15"/>
    </row>
    <row r="25" spans="1:15">
      <c r="A25" s="105" t="s">
        <v>18</v>
      </c>
      <c r="B25" s="107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78">
        <v>0</v>
      </c>
      <c r="I25" s="78">
        <v>0</v>
      </c>
      <c r="J25" s="108">
        <f t="shared" si="2"/>
        <v>0</v>
      </c>
      <c r="K25" s="78">
        <v>0</v>
      </c>
      <c r="L25" s="78">
        <v>0</v>
      </c>
      <c r="M25" s="108">
        <f t="shared" si="3"/>
        <v>0</v>
      </c>
      <c r="N25" s="105">
        <f t="shared" si="4"/>
        <v>0</v>
      </c>
      <c r="O25" s="15"/>
    </row>
    <row r="26" spans="1:15">
      <c r="A26" s="105" t="s">
        <v>19</v>
      </c>
      <c r="B26" s="107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78">
        <v>0</v>
      </c>
      <c r="I26" s="78">
        <v>0</v>
      </c>
      <c r="J26" s="108">
        <f t="shared" si="2"/>
        <v>0</v>
      </c>
      <c r="K26" s="78">
        <v>0</v>
      </c>
      <c r="L26" s="78">
        <v>0</v>
      </c>
      <c r="M26" s="108">
        <f t="shared" si="3"/>
        <v>0</v>
      </c>
      <c r="N26" s="105">
        <f t="shared" si="4"/>
        <v>0</v>
      </c>
      <c r="O26" s="15"/>
    </row>
    <row r="27" spans="1:15">
      <c r="A27" s="105" t="s">
        <v>20</v>
      </c>
      <c r="B27" s="107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78">
        <v>0</v>
      </c>
      <c r="I27" s="78">
        <v>0</v>
      </c>
      <c r="J27" s="108">
        <f t="shared" si="2"/>
        <v>0</v>
      </c>
      <c r="K27" s="78">
        <v>0</v>
      </c>
      <c r="L27" s="78">
        <v>0</v>
      </c>
      <c r="M27" s="108">
        <f t="shared" si="3"/>
        <v>0</v>
      </c>
      <c r="N27" s="105">
        <f t="shared" si="4"/>
        <v>0</v>
      </c>
      <c r="O27" s="15"/>
    </row>
    <row r="28" spans="1:15" ht="15.75" thickBot="1">
      <c r="A28" s="105" t="s">
        <v>21</v>
      </c>
      <c r="B28" s="124">
        <f>SUM(B16:B27)</f>
        <v>483</v>
      </c>
      <c r="C28" s="124">
        <f>SUM(C16:C27)</f>
        <v>0</v>
      </c>
      <c r="D28" s="124">
        <f>SUM(D16:D27)</f>
        <v>0</v>
      </c>
      <c r="E28" s="124">
        <f>SUM(E16:E27)</f>
        <v>483</v>
      </c>
      <c r="F28" s="124">
        <f>SUM(F16:F27)</f>
        <v>0</v>
      </c>
      <c r="G28" s="124">
        <f t="shared" si="1"/>
        <v>49</v>
      </c>
      <c r="H28" s="124">
        <f>SUM(H16:H27)</f>
        <v>0</v>
      </c>
      <c r="I28" s="124">
        <f>SUM(I16:I27)</f>
        <v>0</v>
      </c>
      <c r="J28" s="124">
        <f t="shared" si="2"/>
        <v>0</v>
      </c>
      <c r="K28" s="124">
        <f>SUM(K16:K27)</f>
        <v>434</v>
      </c>
      <c r="L28" s="124">
        <f>SUM(L16:L27)</f>
        <v>0</v>
      </c>
      <c r="M28" s="124">
        <f>SUM(M16:M27)</f>
        <v>434</v>
      </c>
      <c r="N28" s="111">
        <f t="shared" si="4"/>
        <v>0.307</v>
      </c>
      <c r="O28" s="15"/>
    </row>
    <row r="29" spans="1:15" ht="15.75" thickTop="1">
      <c r="A29" s="103" t="s">
        <v>22</v>
      </c>
      <c r="B29" s="104"/>
      <c r="C29" s="104"/>
      <c r="D29" s="104"/>
      <c r="E29" s="127">
        <f t="shared" ref="E29:M29" si="5">ROUND(+E28/$K$9,2)</f>
        <v>0.34</v>
      </c>
      <c r="F29" s="127">
        <f t="shared" si="5"/>
        <v>0</v>
      </c>
      <c r="G29" s="127">
        <f t="shared" si="5"/>
        <v>0.03</v>
      </c>
      <c r="H29" s="127">
        <f t="shared" si="5"/>
        <v>0</v>
      </c>
      <c r="I29" s="127">
        <f t="shared" si="5"/>
        <v>0</v>
      </c>
      <c r="J29" s="127">
        <f t="shared" si="5"/>
        <v>0</v>
      </c>
      <c r="K29" s="127">
        <f t="shared" si="5"/>
        <v>0.31</v>
      </c>
      <c r="L29" s="127">
        <f t="shared" si="5"/>
        <v>0</v>
      </c>
      <c r="M29" s="127">
        <f t="shared" si="5"/>
        <v>0.31</v>
      </c>
      <c r="N29" s="104"/>
      <c r="O29" s="15"/>
    </row>
    <row r="30" spans="1:15" ht="15.75" thickBot="1">
      <c r="A30" s="105" t="s">
        <v>23</v>
      </c>
      <c r="B30" s="105"/>
      <c r="C30" s="105"/>
      <c r="D30" s="105"/>
      <c r="E30" s="113">
        <f t="shared" ref="E30:M30" si="6">E28/$E$28*100</f>
        <v>100</v>
      </c>
      <c r="F30" s="113">
        <f t="shared" si="6"/>
        <v>0</v>
      </c>
      <c r="G30" s="113">
        <f t="shared" si="6"/>
        <v>10.144927536231885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89.85507246376811</v>
      </c>
      <c r="L30" s="113">
        <f t="shared" si="6"/>
        <v>0</v>
      </c>
      <c r="M30" s="113">
        <f t="shared" si="6"/>
        <v>89.85507246376811</v>
      </c>
      <c r="N30" s="105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1"/>
      <c r="I36" s="22"/>
      <c r="J36" s="101"/>
      <c r="K36" s="101"/>
      <c r="L36" s="101"/>
      <c r="M36" s="101"/>
      <c r="N36" s="101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01"/>
      <c r="N37" s="101"/>
    </row>
    <row r="38" spans="1:15">
      <c r="A38" s="7"/>
      <c r="C38" s="1" t="s">
        <v>0</v>
      </c>
      <c r="D38" s="1" t="s">
        <v>0</v>
      </c>
      <c r="E38" s="133" t="s">
        <v>0</v>
      </c>
    </row>
  </sheetData>
  <pageMargins left="0.5" right="0.5" top="0.5" bottom="0.5" header="0" footer="0"/>
  <pageSetup scale="8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tabSelected="1" showOutlineSymbols="0" topLeftCell="A7" zoomScale="87" zoomScaleNormal="87" workbookViewId="0">
      <selection activeCell="F17" sqref="F17"/>
    </sheetView>
  </sheetViews>
  <sheetFormatPr defaultColWidth="9.6640625" defaultRowHeight="15"/>
  <cols>
    <col min="1" max="1" width="15.77734375" style="1" customWidth="1"/>
    <col min="2" max="3" width="7.6640625" style="1" customWidth="1"/>
    <col min="4" max="4" width="8.109375" style="1" customWidth="1"/>
    <col min="5" max="10" width="7.6640625" style="1" customWidth="1"/>
    <col min="11" max="11" width="8.109375" style="1" customWidth="1"/>
    <col min="12" max="14" width="7.6640625" style="1" customWidth="1"/>
    <col min="15" max="15" width="3.77734375" style="1" customWidth="1"/>
    <col min="16" max="16384" width="9.66406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5" ht="15.75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5" ht="18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  <c r="M3" s="101"/>
      <c r="N3" s="101"/>
    </row>
    <row r="4" spans="1:15" ht="18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/>
      <c r="M4" s="101"/>
      <c r="N4" s="101"/>
    </row>
    <row r="5" spans="1:15" ht="18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  <c r="M5" s="101"/>
      <c r="N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</row>
    <row r="8" spans="1:15" ht="18">
      <c r="A8" s="8" t="s">
        <v>4</v>
      </c>
      <c r="B8" s="100" t="s">
        <v>79</v>
      </c>
      <c r="C8" s="100"/>
      <c r="D8" s="100"/>
      <c r="E8" s="100"/>
      <c r="F8" s="100"/>
      <c r="G8" s="8" t="s">
        <v>54</v>
      </c>
      <c r="H8" s="100"/>
      <c r="I8" s="100" t="s">
        <v>81</v>
      </c>
      <c r="J8" s="100"/>
      <c r="K8" s="100"/>
      <c r="L8" s="100"/>
      <c r="M8" s="100"/>
      <c r="N8" s="100"/>
    </row>
    <row r="9" spans="1:15" ht="18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75">
        <v>0</v>
      </c>
      <c r="L9" s="102"/>
      <c r="M9" s="9" t="s">
        <v>74</v>
      </c>
      <c r="N9" s="74">
        <v>2015</v>
      </c>
    </row>
    <row r="10" spans="1:15" ht="18.75" thickBot="1">
      <c r="A10" s="9" t="s">
        <v>6</v>
      </c>
      <c r="B10" s="102" t="s">
        <v>80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02"/>
      <c r="N10" s="102"/>
    </row>
    <row r="11" spans="1:15" ht="16.5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03" t="s">
        <v>75</v>
      </c>
      <c r="N11" s="103" t="s">
        <v>76</v>
      </c>
      <c r="O11" s="15"/>
    </row>
    <row r="12" spans="1:15" ht="15.75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104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34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104"/>
      <c r="J15" s="21"/>
      <c r="K15" s="21" t="s">
        <v>71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105" t="s">
        <v>9</v>
      </c>
      <c r="B16" s="106">
        <v>0</v>
      </c>
      <c r="C16" s="107">
        <v>0</v>
      </c>
      <c r="D16" s="107">
        <v>0</v>
      </c>
      <c r="E16" s="108">
        <f t="shared" ref="E16:E21" si="0">B16+C16-D16</f>
        <v>0</v>
      </c>
      <c r="F16" s="106">
        <v>0</v>
      </c>
      <c r="G16" s="108">
        <f t="shared" ref="G16:G28" si="1">E16-F16-H16-K16</f>
        <v>0</v>
      </c>
      <c r="H16" s="106">
        <v>0</v>
      </c>
      <c r="I16" s="106">
        <v>0</v>
      </c>
      <c r="J16" s="108">
        <f t="shared" ref="J16:J28" si="2">H16-I16-L16</f>
        <v>0</v>
      </c>
      <c r="K16" s="106">
        <v>0</v>
      </c>
      <c r="L16" s="106">
        <v>0</v>
      </c>
      <c r="M16" s="108">
        <f t="shared" ref="M16:M27" si="3">SUM(K16:L16)</f>
        <v>0</v>
      </c>
      <c r="N16" s="105" t="e">
        <f t="shared" ref="N16:N28" si="4">ROUND(+M16/$K$9,3)</f>
        <v>#DIV/0!</v>
      </c>
      <c r="O16" s="15"/>
    </row>
    <row r="17" spans="1:15">
      <c r="A17" s="105" t="s">
        <v>10</v>
      </c>
      <c r="B17" s="106">
        <v>0</v>
      </c>
      <c r="C17" s="107">
        <v>0</v>
      </c>
      <c r="D17" s="107">
        <v>0</v>
      </c>
      <c r="E17" s="108">
        <f t="shared" si="0"/>
        <v>0</v>
      </c>
      <c r="F17" s="106">
        <v>0</v>
      </c>
      <c r="G17" s="108">
        <f t="shared" si="1"/>
        <v>0</v>
      </c>
      <c r="H17" s="106">
        <v>0</v>
      </c>
      <c r="I17" s="106">
        <v>0</v>
      </c>
      <c r="J17" s="108">
        <f t="shared" si="2"/>
        <v>0</v>
      </c>
      <c r="K17" s="106">
        <v>0</v>
      </c>
      <c r="L17" s="106">
        <v>0</v>
      </c>
      <c r="M17" s="108">
        <f t="shared" si="3"/>
        <v>0</v>
      </c>
      <c r="N17" s="105" t="e">
        <f t="shared" si="4"/>
        <v>#DIV/0!</v>
      </c>
      <c r="O17" s="15"/>
    </row>
    <row r="18" spans="1:15">
      <c r="A18" s="105" t="s">
        <v>11</v>
      </c>
      <c r="B18" s="106">
        <v>0</v>
      </c>
      <c r="C18" s="107">
        <v>0</v>
      </c>
      <c r="D18" s="107">
        <v>0</v>
      </c>
      <c r="E18" s="108">
        <f t="shared" si="0"/>
        <v>0</v>
      </c>
      <c r="F18" s="106">
        <v>0</v>
      </c>
      <c r="G18" s="108">
        <f t="shared" si="1"/>
        <v>0</v>
      </c>
      <c r="H18" s="106">
        <v>0</v>
      </c>
      <c r="I18" s="106">
        <v>0</v>
      </c>
      <c r="J18" s="108">
        <f t="shared" si="2"/>
        <v>0</v>
      </c>
      <c r="K18" s="106">
        <v>0</v>
      </c>
      <c r="L18" s="106">
        <v>0</v>
      </c>
      <c r="M18" s="108">
        <f t="shared" si="3"/>
        <v>0</v>
      </c>
      <c r="N18" s="105" t="e">
        <f t="shared" si="4"/>
        <v>#DIV/0!</v>
      </c>
      <c r="O18" s="15"/>
    </row>
    <row r="19" spans="1:15">
      <c r="A19" s="105" t="s">
        <v>12</v>
      </c>
      <c r="B19" s="106">
        <v>0</v>
      </c>
      <c r="C19" s="107">
        <v>0</v>
      </c>
      <c r="D19" s="107">
        <v>0</v>
      </c>
      <c r="E19" s="108">
        <f t="shared" si="0"/>
        <v>0</v>
      </c>
      <c r="F19" s="106">
        <v>0</v>
      </c>
      <c r="G19" s="108">
        <f t="shared" si="1"/>
        <v>0</v>
      </c>
      <c r="H19" s="106">
        <v>0</v>
      </c>
      <c r="I19" s="106">
        <v>0</v>
      </c>
      <c r="J19" s="108">
        <f t="shared" si="2"/>
        <v>0</v>
      </c>
      <c r="K19" s="106">
        <v>0</v>
      </c>
      <c r="L19" s="106">
        <v>0</v>
      </c>
      <c r="M19" s="108">
        <f t="shared" si="3"/>
        <v>0</v>
      </c>
      <c r="N19" s="105" t="e">
        <f t="shared" si="4"/>
        <v>#DIV/0!</v>
      </c>
      <c r="O19" s="15"/>
    </row>
    <row r="20" spans="1:15">
      <c r="A20" s="105" t="s">
        <v>13</v>
      </c>
      <c r="B20" s="106">
        <v>0</v>
      </c>
      <c r="C20" s="107">
        <v>0</v>
      </c>
      <c r="D20" s="107">
        <v>0</v>
      </c>
      <c r="E20" s="108">
        <f t="shared" si="0"/>
        <v>0</v>
      </c>
      <c r="F20" s="106">
        <v>0</v>
      </c>
      <c r="G20" s="108">
        <f t="shared" si="1"/>
        <v>0</v>
      </c>
      <c r="H20" s="106">
        <v>0</v>
      </c>
      <c r="I20" s="106">
        <v>0</v>
      </c>
      <c r="J20" s="108">
        <f t="shared" si="2"/>
        <v>0</v>
      </c>
      <c r="K20" s="106">
        <v>0</v>
      </c>
      <c r="L20" s="106">
        <v>0</v>
      </c>
      <c r="M20" s="108">
        <f t="shared" si="3"/>
        <v>0</v>
      </c>
      <c r="N20" s="105" t="e">
        <f t="shared" si="4"/>
        <v>#DIV/0!</v>
      </c>
      <c r="O20" s="15"/>
    </row>
    <row r="21" spans="1:15">
      <c r="A21" s="105" t="s">
        <v>14</v>
      </c>
      <c r="B21" s="106">
        <v>0</v>
      </c>
      <c r="C21" s="107">
        <v>0</v>
      </c>
      <c r="D21" s="107">
        <v>0</v>
      </c>
      <c r="E21" s="108">
        <f t="shared" si="0"/>
        <v>0</v>
      </c>
      <c r="F21" s="106">
        <v>0</v>
      </c>
      <c r="G21" s="108">
        <f t="shared" si="1"/>
        <v>0</v>
      </c>
      <c r="H21" s="106">
        <v>0</v>
      </c>
      <c r="I21" s="106">
        <v>0</v>
      </c>
      <c r="J21" s="108">
        <f t="shared" si="2"/>
        <v>0</v>
      </c>
      <c r="K21" s="106">
        <v>0</v>
      </c>
      <c r="L21" s="106">
        <v>0</v>
      </c>
      <c r="M21" s="108">
        <f t="shared" si="3"/>
        <v>0</v>
      </c>
      <c r="N21" s="105" t="e">
        <f t="shared" si="4"/>
        <v>#DIV/0!</v>
      </c>
      <c r="O21" s="15"/>
    </row>
    <row r="22" spans="1:15">
      <c r="A22" s="105" t="s">
        <v>15</v>
      </c>
      <c r="B22" s="106">
        <v>0</v>
      </c>
      <c r="C22" s="107">
        <v>0</v>
      </c>
      <c r="D22" s="107">
        <v>0</v>
      </c>
      <c r="E22" s="108">
        <f t="shared" ref="E22:E27" si="5">B22+C22-D22</f>
        <v>0</v>
      </c>
      <c r="F22" s="106">
        <v>0</v>
      </c>
      <c r="G22" s="108">
        <f t="shared" si="1"/>
        <v>0</v>
      </c>
      <c r="H22" s="106">
        <v>0</v>
      </c>
      <c r="I22" s="106">
        <v>0</v>
      </c>
      <c r="J22" s="108">
        <f>H22-I22-L22</f>
        <v>0</v>
      </c>
      <c r="K22" s="106">
        <v>0</v>
      </c>
      <c r="L22" s="106">
        <v>0</v>
      </c>
      <c r="M22" s="108">
        <f t="shared" si="3"/>
        <v>0</v>
      </c>
      <c r="N22" s="105" t="e">
        <f t="shared" si="4"/>
        <v>#DIV/0!</v>
      </c>
      <c r="O22" s="15"/>
    </row>
    <row r="23" spans="1:15">
      <c r="A23" s="105" t="s">
        <v>16</v>
      </c>
      <c r="B23" s="106">
        <v>0</v>
      </c>
      <c r="C23" s="107">
        <v>0</v>
      </c>
      <c r="D23" s="107">
        <v>0</v>
      </c>
      <c r="E23" s="108">
        <f t="shared" si="5"/>
        <v>0</v>
      </c>
      <c r="F23" s="106">
        <v>0</v>
      </c>
      <c r="G23" s="108">
        <f t="shared" si="1"/>
        <v>0</v>
      </c>
      <c r="H23" s="106">
        <v>0</v>
      </c>
      <c r="I23" s="106">
        <v>0</v>
      </c>
      <c r="J23" s="108">
        <f t="shared" si="2"/>
        <v>0</v>
      </c>
      <c r="K23" s="106">
        <v>0</v>
      </c>
      <c r="L23" s="106">
        <v>0</v>
      </c>
      <c r="M23" s="108">
        <f t="shared" si="3"/>
        <v>0</v>
      </c>
      <c r="N23" s="105" t="e">
        <f t="shared" si="4"/>
        <v>#DIV/0!</v>
      </c>
      <c r="O23" s="15"/>
    </row>
    <row r="24" spans="1:15">
      <c r="A24" s="105" t="s">
        <v>17</v>
      </c>
      <c r="B24" s="106">
        <v>0</v>
      </c>
      <c r="C24" s="107">
        <v>0</v>
      </c>
      <c r="D24" s="107">
        <v>0</v>
      </c>
      <c r="E24" s="108">
        <f t="shared" si="5"/>
        <v>0</v>
      </c>
      <c r="F24" s="106">
        <v>0</v>
      </c>
      <c r="G24" s="108">
        <f t="shared" si="1"/>
        <v>0</v>
      </c>
      <c r="H24" s="106">
        <v>0</v>
      </c>
      <c r="I24" s="106">
        <v>0</v>
      </c>
      <c r="J24" s="108">
        <f t="shared" si="2"/>
        <v>0</v>
      </c>
      <c r="K24" s="106">
        <v>0</v>
      </c>
      <c r="L24" s="106">
        <v>0</v>
      </c>
      <c r="M24" s="108">
        <f t="shared" si="3"/>
        <v>0</v>
      </c>
      <c r="N24" s="105" t="e">
        <f t="shared" si="4"/>
        <v>#DIV/0!</v>
      </c>
      <c r="O24" s="15"/>
    </row>
    <row r="25" spans="1:15">
      <c r="A25" s="105" t="s">
        <v>18</v>
      </c>
      <c r="B25" s="106">
        <v>0</v>
      </c>
      <c r="C25" s="107">
        <v>0</v>
      </c>
      <c r="D25" s="107">
        <v>0</v>
      </c>
      <c r="E25" s="108">
        <f t="shared" si="5"/>
        <v>0</v>
      </c>
      <c r="F25" s="106">
        <v>0</v>
      </c>
      <c r="G25" s="108">
        <f t="shared" si="1"/>
        <v>0</v>
      </c>
      <c r="H25" s="106">
        <v>0</v>
      </c>
      <c r="I25" s="106">
        <v>0</v>
      </c>
      <c r="J25" s="108">
        <f t="shared" si="2"/>
        <v>0</v>
      </c>
      <c r="K25" s="106">
        <v>0</v>
      </c>
      <c r="L25" s="106">
        <v>0</v>
      </c>
      <c r="M25" s="108">
        <f t="shared" si="3"/>
        <v>0</v>
      </c>
      <c r="N25" s="105" t="e">
        <f t="shared" si="4"/>
        <v>#DIV/0!</v>
      </c>
      <c r="O25" s="15"/>
    </row>
    <row r="26" spans="1:15">
      <c r="A26" s="105" t="s">
        <v>19</v>
      </c>
      <c r="B26" s="106">
        <v>0</v>
      </c>
      <c r="C26" s="107">
        <v>0</v>
      </c>
      <c r="D26" s="107">
        <v>0</v>
      </c>
      <c r="E26" s="108">
        <f t="shared" si="5"/>
        <v>0</v>
      </c>
      <c r="F26" s="106">
        <v>0</v>
      </c>
      <c r="G26" s="108">
        <f t="shared" si="1"/>
        <v>0</v>
      </c>
      <c r="H26" s="106">
        <v>0</v>
      </c>
      <c r="I26" s="106">
        <v>0</v>
      </c>
      <c r="J26" s="108">
        <f t="shared" si="2"/>
        <v>0</v>
      </c>
      <c r="K26" s="106">
        <v>0</v>
      </c>
      <c r="L26" s="106">
        <v>0</v>
      </c>
      <c r="M26" s="108">
        <f t="shared" si="3"/>
        <v>0</v>
      </c>
      <c r="N26" s="105" t="e">
        <f t="shared" si="4"/>
        <v>#DIV/0!</v>
      </c>
      <c r="O26" s="15"/>
    </row>
    <row r="27" spans="1:15">
      <c r="A27" s="105" t="s">
        <v>20</v>
      </c>
      <c r="B27" s="106">
        <v>0</v>
      </c>
      <c r="C27" s="107">
        <v>0</v>
      </c>
      <c r="D27" s="107">
        <v>0</v>
      </c>
      <c r="E27" s="108">
        <f t="shared" si="5"/>
        <v>0</v>
      </c>
      <c r="F27" s="106">
        <v>0</v>
      </c>
      <c r="G27" s="108">
        <f t="shared" si="1"/>
        <v>0</v>
      </c>
      <c r="H27" s="106">
        <v>0</v>
      </c>
      <c r="I27" s="106">
        <v>0</v>
      </c>
      <c r="J27" s="108">
        <f t="shared" si="2"/>
        <v>0</v>
      </c>
      <c r="K27" s="106">
        <v>0</v>
      </c>
      <c r="L27" s="106">
        <v>0</v>
      </c>
      <c r="M27" s="108">
        <f t="shared" si="3"/>
        <v>0</v>
      </c>
      <c r="N27" s="105" t="e">
        <f t="shared" si="4"/>
        <v>#DIV/0!</v>
      </c>
      <c r="O27" s="15"/>
    </row>
    <row r="28" spans="1:15" ht="15.75" thickBot="1">
      <c r="A28" s="105" t="s">
        <v>21</v>
      </c>
      <c r="B28" s="109">
        <f>SUM(B16:B27)</f>
        <v>0</v>
      </c>
      <c r="C28" s="108">
        <f>SUM(C16:C27)</f>
        <v>0</v>
      </c>
      <c r="D28" s="108">
        <f>SUM(D16:D27)</f>
        <v>0</v>
      </c>
      <c r="E28" s="108">
        <f>SUM(E16:E27)</f>
        <v>0</v>
      </c>
      <c r="F28" s="110">
        <f>SUM(F16:F27)</f>
        <v>0</v>
      </c>
      <c r="G28" s="108">
        <f t="shared" si="1"/>
        <v>0</v>
      </c>
      <c r="H28" s="109">
        <f>SUM(H16:H27)</f>
        <v>0</v>
      </c>
      <c r="I28" s="109">
        <f>SUM(I16:I27)</f>
        <v>0</v>
      </c>
      <c r="J28" s="108">
        <f t="shared" si="2"/>
        <v>0</v>
      </c>
      <c r="K28" s="109">
        <f>SUM(K16:K27)</f>
        <v>0</v>
      </c>
      <c r="L28" s="109">
        <f>SUM(L16:L27)</f>
        <v>0</v>
      </c>
      <c r="M28" s="108">
        <f>SUM(M16:M27)</f>
        <v>0</v>
      </c>
      <c r="N28" s="111" t="e">
        <f t="shared" si="4"/>
        <v>#DIV/0!</v>
      </c>
      <c r="O28" s="15"/>
    </row>
    <row r="29" spans="1:15" ht="15.75" thickTop="1">
      <c r="A29" s="103" t="s">
        <v>22</v>
      </c>
      <c r="B29" s="103"/>
      <c r="C29" s="103"/>
      <c r="D29" s="103"/>
      <c r="E29" s="112" t="e">
        <f t="shared" ref="E29:M29" si="6">ROUND(+E28/$K$9,2)</f>
        <v>#DIV/0!</v>
      </c>
      <c r="F29" s="112" t="e">
        <f t="shared" si="6"/>
        <v>#DIV/0!</v>
      </c>
      <c r="G29" s="112" t="e">
        <f t="shared" si="6"/>
        <v>#DIV/0!</v>
      </c>
      <c r="H29" s="112" t="e">
        <f t="shared" si="6"/>
        <v>#DIV/0!</v>
      </c>
      <c r="I29" s="112" t="e">
        <f t="shared" si="6"/>
        <v>#DIV/0!</v>
      </c>
      <c r="J29" s="112" t="e">
        <f t="shared" si="6"/>
        <v>#DIV/0!</v>
      </c>
      <c r="K29" s="112" t="e">
        <f t="shared" si="6"/>
        <v>#DIV/0!</v>
      </c>
      <c r="L29" s="112" t="e">
        <f t="shared" si="6"/>
        <v>#DIV/0!</v>
      </c>
      <c r="M29" s="112" t="e">
        <f t="shared" si="6"/>
        <v>#DIV/0!</v>
      </c>
      <c r="N29" s="104"/>
      <c r="O29" s="15"/>
    </row>
    <row r="30" spans="1:15" ht="15.75" thickBot="1">
      <c r="A30" s="111" t="s">
        <v>23</v>
      </c>
      <c r="B30" s="111"/>
      <c r="C30" s="105"/>
      <c r="D30" s="105"/>
      <c r="E30" s="113" t="e">
        <f t="shared" ref="E30:M30" si="7">E28/$E$28*100</f>
        <v>#DIV/0!</v>
      </c>
      <c r="F30" s="113" t="e">
        <f t="shared" si="7"/>
        <v>#DIV/0!</v>
      </c>
      <c r="G30" s="113" t="e">
        <f t="shared" si="7"/>
        <v>#DIV/0!</v>
      </c>
      <c r="H30" s="113" t="e">
        <f t="shared" si="7"/>
        <v>#DIV/0!</v>
      </c>
      <c r="I30" s="113" t="e">
        <f t="shared" si="7"/>
        <v>#DIV/0!</v>
      </c>
      <c r="J30" s="113" t="e">
        <f t="shared" si="7"/>
        <v>#DIV/0!</v>
      </c>
      <c r="K30" s="113" t="e">
        <f t="shared" si="7"/>
        <v>#DIV/0!</v>
      </c>
      <c r="L30" s="113" t="e">
        <f t="shared" si="7"/>
        <v>#DIV/0!</v>
      </c>
      <c r="M30" s="113" t="e">
        <f t="shared" si="7"/>
        <v>#DIV/0!</v>
      </c>
      <c r="N30" s="105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5">
      <c r="A36" s="35" t="s">
        <v>0</v>
      </c>
      <c r="B36" s="100"/>
      <c r="C36" s="100"/>
      <c r="D36" s="100"/>
      <c r="E36" s="100"/>
      <c r="F36" s="100"/>
      <c r="G36" s="100"/>
      <c r="H36" s="100"/>
      <c r="I36" s="32"/>
      <c r="J36" s="100"/>
      <c r="K36" s="100"/>
      <c r="L36" s="100"/>
      <c r="M36" s="100"/>
      <c r="N36" s="100"/>
      <c r="O36" s="7"/>
    </row>
    <row r="37" spans="1:15">
      <c r="A37" s="35" t="s">
        <v>0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7"/>
    </row>
    <row r="38" spans="1:15">
      <c r="A38" s="100"/>
      <c r="B38" s="100"/>
      <c r="C38" s="100"/>
      <c r="D38" s="100"/>
      <c r="E38" s="115"/>
      <c r="F38" s="100"/>
      <c r="G38" s="100"/>
      <c r="H38" s="100"/>
      <c r="I38" s="100"/>
      <c r="J38" s="100"/>
      <c r="K38" s="100"/>
      <c r="L38" s="100"/>
      <c r="M38" s="100"/>
      <c r="N38" s="100"/>
      <c r="O38" s="7"/>
    </row>
    <row r="39" spans="1:15">
      <c r="A39" s="101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</row>
  </sheetData>
  <phoneticPr fontId="0" type="noConversion"/>
  <pageMargins left="0.5" right="0.5" top="0.5" bottom="0.5" header="0" footer="0"/>
  <pageSetup scale="89" orientation="landscape" r:id="rId1"/>
  <headerFooter alignWithMargins="0"/>
  <rowBreaks count="1" manualBreakCount="1">
    <brk id="17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topLeftCell="A6" zoomScale="87" zoomScaleNormal="87" workbookViewId="0">
      <selection activeCell="H24" sqref="H24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4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98" t="s">
        <v>0</v>
      </c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108</v>
      </c>
      <c r="C8" s="2"/>
      <c r="D8" s="2"/>
      <c r="E8" s="2"/>
      <c r="F8" s="2"/>
      <c r="G8" s="8" t="s">
        <v>54</v>
      </c>
      <c r="H8" s="2"/>
      <c r="I8" s="2" t="s">
        <v>119</v>
      </c>
      <c r="J8" s="2"/>
      <c r="K8" s="2"/>
      <c r="L8" s="2"/>
      <c r="M8" s="2"/>
      <c r="N8" s="2"/>
    </row>
    <row r="9" spans="1:15" ht="18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145">
        <v>11173</v>
      </c>
      <c r="L9" s="10"/>
      <c r="M9" s="9" t="s">
        <v>74</v>
      </c>
      <c r="N9" s="86">
        <v>2015</v>
      </c>
    </row>
    <row r="10" spans="1:15" ht="18">
      <c r="A10" s="9" t="s">
        <v>6</v>
      </c>
      <c r="B10" s="10" t="s">
        <v>84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109</v>
      </c>
      <c r="C12" s="16" t="s">
        <v>109</v>
      </c>
      <c r="D12" s="16" t="s">
        <v>109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110</v>
      </c>
      <c r="C13" s="21" t="s">
        <v>110</v>
      </c>
      <c r="D13" s="21" t="s">
        <v>116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 t="s">
        <v>82</v>
      </c>
      <c r="O13" s="15"/>
    </row>
    <row r="14" spans="1:15">
      <c r="A14" s="21" t="s">
        <v>8</v>
      </c>
      <c r="B14" s="21" t="s">
        <v>111</v>
      </c>
      <c r="C14" s="21" t="s">
        <v>111</v>
      </c>
      <c r="D14" s="21" t="s">
        <v>117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112</v>
      </c>
      <c r="C15" s="21" t="s">
        <v>115</v>
      </c>
      <c r="D15" s="21" t="s">
        <v>118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71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27" t="s">
        <v>9</v>
      </c>
      <c r="B16" s="146">
        <v>0</v>
      </c>
      <c r="C16" s="146">
        <v>0</v>
      </c>
      <c r="D16" s="167">
        <f t="shared" ref="D16:D28" si="0">H16+K16</f>
        <v>0</v>
      </c>
      <c r="E16" s="28">
        <f t="shared" ref="E16:E27" si="1">B16+C16+D16</f>
        <v>0</v>
      </c>
      <c r="F16" s="78">
        <v>0</v>
      </c>
      <c r="G16" s="28">
        <f t="shared" ref="G16:G28" si="2">E16-F16-H16-K16</f>
        <v>0</v>
      </c>
      <c r="H16" s="78">
        <v>0</v>
      </c>
      <c r="I16" s="78">
        <v>0</v>
      </c>
      <c r="J16" s="28">
        <f t="shared" ref="J16:J28" si="3">H16-I16-L16</f>
        <v>0</v>
      </c>
      <c r="K16" s="78">
        <v>0</v>
      </c>
      <c r="L16" s="78">
        <v>0</v>
      </c>
      <c r="M16" s="28">
        <f t="shared" ref="M16:M27" si="4">SUM(K16:L16)</f>
        <v>0</v>
      </c>
      <c r="N16" s="27">
        <f t="shared" ref="N16:N27" si="5">ROUND(+M16/$K$9,3)</f>
        <v>0</v>
      </c>
      <c r="O16" s="15"/>
    </row>
    <row r="17" spans="1:15">
      <c r="A17" s="27" t="s">
        <v>10</v>
      </c>
      <c r="B17" s="146">
        <v>0</v>
      </c>
      <c r="C17" s="146">
        <v>0</v>
      </c>
      <c r="D17" s="167">
        <f t="shared" si="0"/>
        <v>0</v>
      </c>
      <c r="E17" s="28">
        <f t="shared" si="1"/>
        <v>0</v>
      </c>
      <c r="F17" s="78">
        <v>0</v>
      </c>
      <c r="G17" s="28">
        <f t="shared" si="2"/>
        <v>0</v>
      </c>
      <c r="H17" s="78">
        <v>0</v>
      </c>
      <c r="I17" s="78">
        <v>0</v>
      </c>
      <c r="J17" s="28">
        <f t="shared" si="3"/>
        <v>0</v>
      </c>
      <c r="K17" s="78">
        <v>0</v>
      </c>
      <c r="L17" s="78">
        <v>0</v>
      </c>
      <c r="M17" s="28">
        <f t="shared" si="4"/>
        <v>0</v>
      </c>
      <c r="N17" s="27">
        <f t="shared" si="5"/>
        <v>0</v>
      </c>
      <c r="O17" s="15"/>
    </row>
    <row r="18" spans="1:15">
      <c r="A18" s="27" t="s">
        <v>11</v>
      </c>
      <c r="B18" s="146">
        <v>0</v>
      </c>
      <c r="C18" s="146">
        <v>0</v>
      </c>
      <c r="D18" s="167">
        <f t="shared" si="0"/>
        <v>0</v>
      </c>
      <c r="E18" s="28">
        <f t="shared" si="1"/>
        <v>0</v>
      </c>
      <c r="F18" s="78">
        <v>0</v>
      </c>
      <c r="G18" s="28">
        <f t="shared" si="2"/>
        <v>0</v>
      </c>
      <c r="H18" s="78">
        <v>0</v>
      </c>
      <c r="I18" s="78">
        <v>0</v>
      </c>
      <c r="J18" s="28">
        <f t="shared" si="3"/>
        <v>0</v>
      </c>
      <c r="K18" s="78">
        <v>0</v>
      </c>
      <c r="L18" s="78">
        <v>0</v>
      </c>
      <c r="M18" s="28">
        <f t="shared" si="4"/>
        <v>0</v>
      </c>
      <c r="N18" s="27">
        <f t="shared" si="5"/>
        <v>0</v>
      </c>
      <c r="O18" s="15"/>
    </row>
    <row r="19" spans="1:15">
      <c r="A19" s="27" t="s">
        <v>12</v>
      </c>
      <c r="B19" s="146">
        <v>0</v>
      </c>
      <c r="C19" s="146">
        <v>0</v>
      </c>
      <c r="D19" s="167">
        <f t="shared" si="0"/>
        <v>0</v>
      </c>
      <c r="E19" s="28">
        <f t="shared" si="1"/>
        <v>0</v>
      </c>
      <c r="F19" s="78">
        <v>0</v>
      </c>
      <c r="G19" s="28">
        <f t="shared" si="2"/>
        <v>0</v>
      </c>
      <c r="H19" s="78">
        <v>0</v>
      </c>
      <c r="I19" s="78">
        <v>0</v>
      </c>
      <c r="J19" s="28">
        <f t="shared" si="3"/>
        <v>0</v>
      </c>
      <c r="K19" s="78">
        <v>0</v>
      </c>
      <c r="L19" s="78">
        <v>0</v>
      </c>
      <c r="M19" s="28">
        <f t="shared" si="4"/>
        <v>0</v>
      </c>
      <c r="N19" s="27">
        <f t="shared" si="5"/>
        <v>0</v>
      </c>
      <c r="O19" s="15"/>
    </row>
    <row r="20" spans="1:15">
      <c r="A20" s="27" t="s">
        <v>13</v>
      </c>
      <c r="B20" s="146">
        <v>0</v>
      </c>
      <c r="C20" s="146">
        <v>0</v>
      </c>
      <c r="D20" s="167">
        <f t="shared" si="0"/>
        <v>0</v>
      </c>
      <c r="E20" s="28">
        <f t="shared" si="1"/>
        <v>0</v>
      </c>
      <c r="F20" s="78">
        <v>0</v>
      </c>
      <c r="G20" s="28">
        <f t="shared" si="2"/>
        <v>0</v>
      </c>
      <c r="H20" s="78">
        <v>0</v>
      </c>
      <c r="I20" s="78">
        <v>0</v>
      </c>
      <c r="J20" s="28">
        <f t="shared" si="3"/>
        <v>0</v>
      </c>
      <c r="K20" s="78">
        <v>0</v>
      </c>
      <c r="L20" s="78">
        <v>0</v>
      </c>
      <c r="M20" s="28">
        <f t="shared" si="4"/>
        <v>0</v>
      </c>
      <c r="N20" s="27">
        <f t="shared" si="5"/>
        <v>0</v>
      </c>
      <c r="O20" s="15"/>
    </row>
    <row r="21" spans="1:15">
      <c r="A21" s="27" t="s">
        <v>14</v>
      </c>
      <c r="B21" s="146">
        <v>693</v>
      </c>
      <c r="C21" s="146">
        <v>602</v>
      </c>
      <c r="D21" s="167">
        <f>H21+K21</f>
        <v>1285</v>
      </c>
      <c r="E21" s="28">
        <f t="shared" si="1"/>
        <v>2580</v>
      </c>
      <c r="F21" s="78">
        <v>0</v>
      </c>
      <c r="G21" s="28">
        <f t="shared" si="2"/>
        <v>1295</v>
      </c>
      <c r="H21" s="78">
        <v>1255</v>
      </c>
      <c r="I21" s="78">
        <v>49</v>
      </c>
      <c r="J21" s="28">
        <f t="shared" si="3"/>
        <v>1097</v>
      </c>
      <c r="K21" s="78">
        <v>30</v>
      </c>
      <c r="L21" s="78">
        <v>109</v>
      </c>
      <c r="M21" s="28">
        <f t="shared" si="4"/>
        <v>139</v>
      </c>
      <c r="N21" s="27">
        <f t="shared" si="5"/>
        <v>1.2E-2</v>
      </c>
      <c r="O21" s="15"/>
    </row>
    <row r="22" spans="1:15">
      <c r="A22" s="27" t="s">
        <v>15</v>
      </c>
      <c r="B22" s="146">
        <v>830</v>
      </c>
      <c r="C22" s="146">
        <v>644</v>
      </c>
      <c r="D22" s="167">
        <f t="shared" si="0"/>
        <v>6914</v>
      </c>
      <c r="E22" s="28">
        <f t="shared" si="1"/>
        <v>8388</v>
      </c>
      <c r="F22" s="78">
        <v>0</v>
      </c>
      <c r="G22" s="28">
        <f t="shared" si="2"/>
        <v>1474</v>
      </c>
      <c r="H22" s="78">
        <v>6176</v>
      </c>
      <c r="I22" s="78">
        <v>810</v>
      </c>
      <c r="J22" s="28">
        <f t="shared" si="3"/>
        <v>2731</v>
      </c>
      <c r="K22" s="78">
        <v>738</v>
      </c>
      <c r="L22" s="78">
        <v>2635</v>
      </c>
      <c r="M22" s="28">
        <f t="shared" si="4"/>
        <v>3373</v>
      </c>
      <c r="N22" s="27">
        <f t="shared" si="5"/>
        <v>0.30199999999999999</v>
      </c>
      <c r="O22" s="15"/>
    </row>
    <row r="23" spans="1:15">
      <c r="A23" s="27" t="s">
        <v>16</v>
      </c>
      <c r="B23" s="146">
        <v>735</v>
      </c>
      <c r="C23" s="146">
        <v>340</v>
      </c>
      <c r="D23" s="167">
        <f t="shared" si="0"/>
        <v>6006</v>
      </c>
      <c r="E23" s="28">
        <f t="shared" si="1"/>
        <v>7081</v>
      </c>
      <c r="F23" s="78">
        <v>0</v>
      </c>
      <c r="G23" s="28">
        <f t="shared" si="2"/>
        <v>1075</v>
      </c>
      <c r="H23" s="78">
        <v>5025</v>
      </c>
      <c r="I23" s="146">
        <v>599</v>
      </c>
      <c r="J23" s="28">
        <f t="shared" si="3"/>
        <v>2147</v>
      </c>
      <c r="K23" s="78">
        <v>981</v>
      </c>
      <c r="L23" s="78">
        <v>2279</v>
      </c>
      <c r="M23" s="28">
        <f t="shared" si="4"/>
        <v>3260</v>
      </c>
      <c r="N23" s="162">
        <f t="shared" si="5"/>
        <v>0.29199999999999998</v>
      </c>
      <c r="O23" s="15"/>
    </row>
    <row r="24" spans="1:15">
      <c r="A24" s="27" t="s">
        <v>17</v>
      </c>
      <c r="B24" s="149">
        <v>122</v>
      </c>
      <c r="C24" s="146">
        <v>148</v>
      </c>
      <c r="D24" s="167">
        <f t="shared" si="0"/>
        <v>2117</v>
      </c>
      <c r="E24" s="28">
        <f t="shared" si="1"/>
        <v>2387</v>
      </c>
      <c r="F24" s="78">
        <v>0</v>
      </c>
      <c r="G24" s="44">
        <f t="shared" si="2"/>
        <v>270</v>
      </c>
      <c r="H24" s="78">
        <v>1834</v>
      </c>
      <c r="I24" s="146">
        <v>227</v>
      </c>
      <c r="J24" s="28">
        <f t="shared" si="3"/>
        <v>596</v>
      </c>
      <c r="K24" s="78">
        <v>283</v>
      </c>
      <c r="L24" s="78">
        <v>1011</v>
      </c>
      <c r="M24" s="28">
        <f t="shared" si="4"/>
        <v>1294</v>
      </c>
      <c r="N24" s="27">
        <f t="shared" si="5"/>
        <v>0.11600000000000001</v>
      </c>
      <c r="O24" s="15"/>
    </row>
    <row r="25" spans="1:15">
      <c r="A25" s="27" t="s">
        <v>18</v>
      </c>
      <c r="B25" s="146">
        <v>0</v>
      </c>
      <c r="C25" s="146">
        <v>0</v>
      </c>
      <c r="D25" s="167">
        <f t="shared" si="0"/>
        <v>0</v>
      </c>
      <c r="E25" s="28">
        <f t="shared" si="1"/>
        <v>0</v>
      </c>
      <c r="F25" s="78">
        <v>0</v>
      </c>
      <c r="G25" s="28">
        <f t="shared" si="2"/>
        <v>0</v>
      </c>
      <c r="H25" s="78">
        <v>0</v>
      </c>
      <c r="I25" s="78">
        <v>0</v>
      </c>
      <c r="J25" s="28">
        <f t="shared" si="3"/>
        <v>0</v>
      </c>
      <c r="K25" s="78">
        <v>0</v>
      </c>
      <c r="L25" s="78">
        <v>0</v>
      </c>
      <c r="M25" s="28">
        <f t="shared" si="4"/>
        <v>0</v>
      </c>
      <c r="N25" s="27">
        <f t="shared" si="5"/>
        <v>0</v>
      </c>
      <c r="O25" s="15"/>
    </row>
    <row r="26" spans="1:15">
      <c r="A26" s="27" t="s">
        <v>19</v>
      </c>
      <c r="B26" s="146">
        <v>0</v>
      </c>
      <c r="C26" s="146">
        <v>0</v>
      </c>
      <c r="D26" s="167">
        <f t="shared" si="0"/>
        <v>0</v>
      </c>
      <c r="E26" s="28">
        <f t="shared" si="1"/>
        <v>0</v>
      </c>
      <c r="F26" s="78">
        <v>0</v>
      </c>
      <c r="G26" s="28">
        <f t="shared" si="2"/>
        <v>0</v>
      </c>
      <c r="H26" s="78">
        <v>0</v>
      </c>
      <c r="I26" s="78">
        <v>0</v>
      </c>
      <c r="J26" s="28">
        <f t="shared" si="3"/>
        <v>0</v>
      </c>
      <c r="K26" s="78">
        <v>0</v>
      </c>
      <c r="L26" s="78">
        <v>0</v>
      </c>
      <c r="M26" s="28">
        <f t="shared" si="4"/>
        <v>0</v>
      </c>
      <c r="N26" s="27">
        <f t="shared" si="5"/>
        <v>0</v>
      </c>
      <c r="O26" s="15"/>
    </row>
    <row r="27" spans="1:15">
      <c r="A27" s="27" t="s">
        <v>20</v>
      </c>
      <c r="B27" s="146">
        <v>0</v>
      </c>
      <c r="C27" s="146">
        <v>0</v>
      </c>
      <c r="D27" s="167">
        <f t="shared" si="0"/>
        <v>0</v>
      </c>
      <c r="E27" s="28">
        <f t="shared" si="1"/>
        <v>0</v>
      </c>
      <c r="F27" s="78">
        <v>0</v>
      </c>
      <c r="G27" s="28">
        <f t="shared" si="2"/>
        <v>0</v>
      </c>
      <c r="H27" s="78">
        <v>0</v>
      </c>
      <c r="I27" s="78">
        <v>0</v>
      </c>
      <c r="J27" s="28">
        <f t="shared" si="3"/>
        <v>0</v>
      </c>
      <c r="K27" s="78">
        <v>0</v>
      </c>
      <c r="L27" s="78">
        <v>0</v>
      </c>
      <c r="M27" s="28">
        <f t="shared" si="4"/>
        <v>0</v>
      </c>
      <c r="N27" s="27">
        <f t="shared" si="5"/>
        <v>0</v>
      </c>
      <c r="O27" s="15"/>
    </row>
    <row r="28" spans="1:15" ht="15.75" thickBot="1">
      <c r="A28" s="27" t="s">
        <v>21</v>
      </c>
      <c r="B28" s="150">
        <f>SUM(B16:B27)</f>
        <v>2380</v>
      </c>
      <c r="C28" s="150">
        <f>SUM(C16:C27)</f>
        <v>1734</v>
      </c>
      <c r="D28" s="28">
        <f t="shared" si="0"/>
        <v>16322</v>
      </c>
      <c r="E28" s="28">
        <f>SUM(E16:E27)</f>
        <v>20436</v>
      </c>
      <c r="F28" s="28">
        <f>SUM(F16:F27)</f>
        <v>0</v>
      </c>
      <c r="G28" s="28">
        <f t="shared" si="2"/>
        <v>4114</v>
      </c>
      <c r="H28" s="28">
        <f>SUM(H16:H27)</f>
        <v>14290</v>
      </c>
      <c r="I28" s="28">
        <f>SUM(I16:I27)</f>
        <v>1685</v>
      </c>
      <c r="J28" s="90">
        <f t="shared" si="3"/>
        <v>6571</v>
      </c>
      <c r="K28" s="28">
        <f>SUM(K16:K27)</f>
        <v>2032</v>
      </c>
      <c r="L28" s="28">
        <f>SUM(L16:L27)</f>
        <v>6034</v>
      </c>
      <c r="M28" s="28">
        <f>SUM(M16:M27)</f>
        <v>8066</v>
      </c>
      <c r="N28" s="162">
        <f>SUM(N16:N27)</f>
        <v>0.72199999999999998</v>
      </c>
      <c r="O28" s="15"/>
    </row>
    <row r="29" spans="1:15" ht="15.75" thickTop="1">
      <c r="A29" s="45" t="s">
        <v>22</v>
      </c>
      <c r="B29" s="45"/>
      <c r="C29" s="45"/>
      <c r="D29" s="45"/>
      <c r="E29" s="45">
        <f t="shared" ref="E29:M29" si="6">ROUND(+E28/$K$9,2)</f>
        <v>1.83</v>
      </c>
      <c r="F29" s="45">
        <f t="shared" si="6"/>
        <v>0</v>
      </c>
      <c r="G29" s="45">
        <f t="shared" si="6"/>
        <v>0.37</v>
      </c>
      <c r="H29" s="45">
        <f t="shared" si="6"/>
        <v>1.28</v>
      </c>
      <c r="I29" s="45">
        <f t="shared" si="6"/>
        <v>0.15</v>
      </c>
      <c r="J29" s="45">
        <f t="shared" si="6"/>
        <v>0.59</v>
      </c>
      <c r="K29" s="29">
        <f t="shared" si="6"/>
        <v>0.18</v>
      </c>
      <c r="L29" s="29">
        <f t="shared" si="6"/>
        <v>0.54</v>
      </c>
      <c r="M29" s="29">
        <f t="shared" si="6"/>
        <v>0.72</v>
      </c>
      <c r="N29" s="45"/>
      <c r="O29" s="15"/>
    </row>
    <row r="30" spans="1:15">
      <c r="A30" s="27" t="s">
        <v>23</v>
      </c>
      <c r="B30" s="27"/>
      <c r="C30" s="27"/>
      <c r="D30" s="27"/>
      <c r="E30" s="44">
        <f t="shared" ref="E30:M30" si="7">E28/$E$28*100</f>
        <v>100</v>
      </c>
      <c r="F30" s="44">
        <f t="shared" si="7"/>
        <v>0</v>
      </c>
      <c r="G30" s="30">
        <f t="shared" si="7"/>
        <v>20.131141123507533</v>
      </c>
      <c r="H30" s="30">
        <f t="shared" si="7"/>
        <v>69.925621452339001</v>
      </c>
      <c r="I30" s="30">
        <f t="shared" si="7"/>
        <v>8.2452534742611086</v>
      </c>
      <c r="J30" s="30">
        <f t="shared" si="7"/>
        <v>32.154041886866317</v>
      </c>
      <c r="K30" s="30">
        <f t="shared" si="7"/>
        <v>9.9432374241534554</v>
      </c>
      <c r="L30" s="30">
        <f t="shared" si="7"/>
        <v>29.526326091211587</v>
      </c>
      <c r="M30" s="30">
        <f t="shared" si="7"/>
        <v>39.469563515365039</v>
      </c>
      <c r="N30" s="27"/>
      <c r="O30" s="15"/>
    </row>
    <row r="31" spans="1:15">
      <c r="A31" s="17" t="s">
        <v>24</v>
      </c>
      <c r="B31" s="17" t="s">
        <v>113</v>
      </c>
      <c r="C31" s="46"/>
      <c r="D31" s="46"/>
      <c r="E31" s="46"/>
      <c r="F31" s="46"/>
      <c r="G31" s="46"/>
      <c r="H31" s="46"/>
      <c r="I31" s="17" t="s">
        <v>63</v>
      </c>
      <c r="J31" s="46"/>
      <c r="K31" s="46"/>
      <c r="L31" s="46"/>
      <c r="M31" s="46"/>
      <c r="N31" s="46"/>
    </row>
    <row r="32" spans="1:15">
      <c r="A32" s="22"/>
      <c r="B32" s="22" t="s">
        <v>114</v>
      </c>
      <c r="C32" s="3"/>
      <c r="D32" s="3"/>
      <c r="E32" s="3"/>
      <c r="F32" s="3"/>
      <c r="G32" s="3"/>
      <c r="H32" s="3"/>
      <c r="I32" s="22" t="s">
        <v>64</v>
      </c>
      <c r="J32" s="3"/>
      <c r="K32" s="3"/>
      <c r="L32" s="3"/>
      <c r="M32" s="3"/>
      <c r="N32" s="3"/>
    </row>
    <row r="33" spans="1:15">
      <c r="A33" s="22"/>
      <c r="B33" s="22" t="s">
        <v>33</v>
      </c>
      <c r="C33" s="3"/>
      <c r="D33" s="3"/>
      <c r="E33" s="3"/>
      <c r="F33" s="3"/>
      <c r="G33" s="3"/>
      <c r="H33" s="3"/>
      <c r="I33" s="22" t="s">
        <v>65</v>
      </c>
      <c r="J33" s="3"/>
      <c r="K33" s="3"/>
      <c r="L33" s="3"/>
      <c r="M33" s="3"/>
      <c r="N33" s="3"/>
    </row>
    <row r="34" spans="1:15">
      <c r="A34" s="22"/>
      <c r="B34" s="22" t="s">
        <v>34</v>
      </c>
      <c r="C34" s="3"/>
      <c r="D34" s="3"/>
      <c r="E34" s="3"/>
      <c r="F34" s="3"/>
      <c r="G34" s="3"/>
      <c r="H34" s="3"/>
      <c r="I34" s="22" t="s">
        <v>66</v>
      </c>
      <c r="J34" s="3"/>
      <c r="K34" s="3"/>
      <c r="L34" s="3"/>
      <c r="M34" s="3"/>
      <c r="N34" s="3"/>
    </row>
    <row r="35" spans="1:15">
      <c r="A35" s="2" t="s">
        <v>106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5">
      <c r="A36" s="2" t="s">
        <v>107</v>
      </c>
      <c r="B36" s="2"/>
      <c r="C36" s="2"/>
      <c r="D36" s="2"/>
      <c r="E36" s="47"/>
      <c r="F36" s="2"/>
      <c r="G36" s="2"/>
      <c r="H36" s="2"/>
      <c r="I36" s="48"/>
      <c r="J36" s="2"/>
      <c r="K36" s="2"/>
      <c r="L36" s="2"/>
      <c r="M36" s="2"/>
      <c r="N36" s="2"/>
    </row>
    <row r="37" spans="1:15">
      <c r="A37" s="49" t="s">
        <v>0</v>
      </c>
      <c r="B37" s="2"/>
      <c r="C37" s="2"/>
      <c r="D37" s="2"/>
      <c r="E37" s="47"/>
      <c r="F37" s="2"/>
      <c r="G37" s="2"/>
      <c r="H37" s="2"/>
      <c r="I37" s="2"/>
      <c r="J37" s="2"/>
      <c r="K37" s="2"/>
      <c r="L37" s="2"/>
      <c r="M37" s="2"/>
      <c r="N37" s="2"/>
    </row>
    <row r="38" spans="1:15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50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7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topLeftCell="A7" zoomScale="87" zoomScaleNormal="87" workbookViewId="0">
      <selection activeCell="L23" sqref="L23"/>
    </sheetView>
  </sheetViews>
  <sheetFormatPr defaultColWidth="9.6640625" defaultRowHeight="15"/>
  <cols>
    <col min="1" max="1" width="15.77734375" style="51" customWidth="1"/>
    <col min="2" max="14" width="8.6640625" style="51" customWidth="1"/>
    <col min="15" max="15" width="4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 t="s">
        <v>0</v>
      </c>
      <c r="M3" s="47"/>
      <c r="N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  <c r="M4" s="47"/>
      <c r="N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  <c r="M5" s="47"/>
      <c r="N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99" t="s">
        <v>0</v>
      </c>
      <c r="M6" s="47"/>
      <c r="N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5" ht="18">
      <c r="A8" s="55" t="s">
        <v>4</v>
      </c>
      <c r="B8" s="47" t="s">
        <v>120</v>
      </c>
      <c r="C8" s="47"/>
      <c r="D8" s="47"/>
      <c r="E8" s="47"/>
      <c r="F8" s="47"/>
      <c r="G8" s="55" t="s">
        <v>54</v>
      </c>
      <c r="H8" s="47"/>
      <c r="I8" s="47" t="s">
        <v>119</v>
      </c>
      <c r="J8" s="47"/>
      <c r="K8" s="47"/>
      <c r="L8" s="47"/>
      <c r="M8" s="47"/>
      <c r="N8" s="47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147">
        <v>27797</v>
      </c>
      <c r="L9" s="57"/>
      <c r="M9" s="56" t="s">
        <v>74</v>
      </c>
      <c r="N9" s="88">
        <v>2015</v>
      </c>
    </row>
    <row r="10" spans="1:15" ht="18">
      <c r="A10" s="56" t="s">
        <v>6</v>
      </c>
      <c r="B10" s="57" t="s">
        <v>121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57"/>
      <c r="N10" s="57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45" t="s">
        <v>75</v>
      </c>
      <c r="N11" s="45" t="s">
        <v>76</v>
      </c>
      <c r="O11" s="58"/>
    </row>
    <row r="12" spans="1:15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0"/>
      <c r="N12" s="5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48"/>
      <c r="N13" s="62" t="s">
        <v>82</v>
      </c>
      <c r="O13" s="58"/>
    </row>
    <row r="14" spans="1:15">
      <c r="A14" s="62" t="s">
        <v>8</v>
      </c>
      <c r="B14" s="62" t="s">
        <v>122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63"/>
      <c r="N14" s="62" t="s">
        <v>77</v>
      </c>
      <c r="O14" s="58"/>
    </row>
    <row r="15" spans="1:15">
      <c r="A15" s="62"/>
      <c r="B15" s="62" t="s">
        <v>30</v>
      </c>
      <c r="C15" s="62" t="s">
        <v>38</v>
      </c>
      <c r="D15" s="62" t="s">
        <v>30</v>
      </c>
      <c r="E15" s="62"/>
      <c r="F15" s="62" t="s">
        <v>53</v>
      </c>
      <c r="G15" s="62" t="s">
        <v>58</v>
      </c>
      <c r="H15" s="62" t="s">
        <v>60</v>
      </c>
      <c r="I15" s="61"/>
      <c r="J15" s="62"/>
      <c r="K15" s="62" t="s">
        <v>71</v>
      </c>
      <c r="L15" s="62" t="s">
        <v>73</v>
      </c>
      <c r="M15" s="62" t="s">
        <v>21</v>
      </c>
      <c r="N15" s="62" t="s">
        <v>78</v>
      </c>
      <c r="O15" s="58"/>
    </row>
    <row r="16" spans="1:15">
      <c r="A16" s="44" t="s">
        <v>9</v>
      </c>
      <c r="B16" s="79">
        <v>0</v>
      </c>
      <c r="C16" s="79">
        <v>0</v>
      </c>
      <c r="D16" s="79">
        <v>0</v>
      </c>
      <c r="E16" s="28">
        <f t="shared" ref="E16:E27" si="0">B16+C16-D16</f>
        <v>0</v>
      </c>
      <c r="F16" s="79">
        <v>0</v>
      </c>
      <c r="G16" s="28">
        <f t="shared" ref="G16:G28" si="1">E16-F16-H16-K16</f>
        <v>0</v>
      </c>
      <c r="H16" s="79">
        <v>0</v>
      </c>
      <c r="I16" s="79">
        <v>0</v>
      </c>
      <c r="J16" s="28">
        <f t="shared" ref="J16:J28" si="2">H16-I16-L16</f>
        <v>0</v>
      </c>
      <c r="K16" s="79">
        <v>0</v>
      </c>
      <c r="L16" s="79">
        <v>0</v>
      </c>
      <c r="M16" s="28">
        <f t="shared" ref="M16:M27" si="3">ROUND(SUM(K16:L16),0)</f>
        <v>0</v>
      </c>
      <c r="N16" s="44">
        <f t="shared" ref="N16:N27" si="4">ROUND(+M16/$K$9,3)</f>
        <v>0</v>
      </c>
      <c r="O16" s="58"/>
    </row>
    <row r="17" spans="1:15">
      <c r="A17" s="44" t="s">
        <v>10</v>
      </c>
      <c r="B17" s="79">
        <v>0</v>
      </c>
      <c r="C17" s="79">
        <v>0</v>
      </c>
      <c r="D17" s="79">
        <v>0</v>
      </c>
      <c r="E17" s="28">
        <f t="shared" si="0"/>
        <v>0</v>
      </c>
      <c r="F17" s="79">
        <v>0</v>
      </c>
      <c r="G17" s="28">
        <f t="shared" si="1"/>
        <v>0</v>
      </c>
      <c r="H17" s="79">
        <v>0</v>
      </c>
      <c r="I17" s="79">
        <v>0</v>
      </c>
      <c r="J17" s="28">
        <f t="shared" si="2"/>
        <v>0</v>
      </c>
      <c r="K17" s="79">
        <v>0</v>
      </c>
      <c r="L17" s="79">
        <v>0</v>
      </c>
      <c r="M17" s="28">
        <f t="shared" si="3"/>
        <v>0</v>
      </c>
      <c r="N17" s="44">
        <f t="shared" si="4"/>
        <v>0</v>
      </c>
      <c r="O17" s="58"/>
    </row>
    <row r="18" spans="1:15">
      <c r="A18" s="44" t="s">
        <v>11</v>
      </c>
      <c r="B18" s="79">
        <v>0</v>
      </c>
      <c r="C18" s="79">
        <v>0</v>
      </c>
      <c r="D18" s="79">
        <v>0</v>
      </c>
      <c r="E18" s="28">
        <f t="shared" si="0"/>
        <v>0</v>
      </c>
      <c r="F18" s="79">
        <v>0</v>
      </c>
      <c r="G18" s="28">
        <f t="shared" si="1"/>
        <v>0</v>
      </c>
      <c r="H18" s="79">
        <v>0</v>
      </c>
      <c r="I18" s="79">
        <v>0</v>
      </c>
      <c r="J18" s="28">
        <f t="shared" si="2"/>
        <v>0</v>
      </c>
      <c r="K18" s="79">
        <v>0</v>
      </c>
      <c r="L18" s="79">
        <v>0</v>
      </c>
      <c r="M18" s="28">
        <f t="shared" si="3"/>
        <v>0</v>
      </c>
      <c r="N18" s="44">
        <f t="shared" si="4"/>
        <v>0</v>
      </c>
      <c r="O18" s="58"/>
    </row>
    <row r="19" spans="1:15">
      <c r="A19" s="44" t="s">
        <v>12</v>
      </c>
      <c r="B19" s="79">
        <v>0</v>
      </c>
      <c r="C19" s="79">
        <v>0</v>
      </c>
      <c r="D19" s="79">
        <v>0</v>
      </c>
      <c r="E19" s="28">
        <f t="shared" si="0"/>
        <v>0</v>
      </c>
      <c r="F19" s="79">
        <v>0</v>
      </c>
      <c r="G19" s="28">
        <f t="shared" si="1"/>
        <v>0</v>
      </c>
      <c r="H19" s="79">
        <v>0</v>
      </c>
      <c r="I19" s="79">
        <v>0</v>
      </c>
      <c r="J19" s="28">
        <f t="shared" si="2"/>
        <v>0</v>
      </c>
      <c r="K19" s="79">
        <v>0</v>
      </c>
      <c r="L19" s="79">
        <v>0</v>
      </c>
      <c r="M19" s="28">
        <f t="shared" si="3"/>
        <v>0</v>
      </c>
      <c r="N19" s="44">
        <f t="shared" si="4"/>
        <v>0</v>
      </c>
      <c r="O19" s="58"/>
    </row>
    <row r="20" spans="1:15">
      <c r="A20" s="44" t="s">
        <v>13</v>
      </c>
      <c r="B20" s="79">
        <v>385</v>
      </c>
      <c r="C20" s="79">
        <v>0</v>
      </c>
      <c r="D20" s="79">
        <v>0</v>
      </c>
      <c r="E20" s="28">
        <f t="shared" si="0"/>
        <v>385</v>
      </c>
      <c r="F20" s="79">
        <v>0</v>
      </c>
      <c r="G20" s="28">
        <f t="shared" si="1"/>
        <v>385</v>
      </c>
      <c r="H20" s="79">
        <v>0</v>
      </c>
      <c r="I20" s="79">
        <v>0</v>
      </c>
      <c r="J20" s="28">
        <f t="shared" si="2"/>
        <v>0</v>
      </c>
      <c r="K20" s="79">
        <v>0</v>
      </c>
      <c r="L20" s="79">
        <v>0</v>
      </c>
      <c r="M20" s="28">
        <f t="shared" si="3"/>
        <v>0</v>
      </c>
      <c r="N20" s="44">
        <f t="shared" si="4"/>
        <v>0</v>
      </c>
      <c r="O20" s="58"/>
    </row>
    <row r="21" spans="1:15">
      <c r="A21" s="44" t="s">
        <v>14</v>
      </c>
      <c r="B21" s="79">
        <v>3709</v>
      </c>
      <c r="C21" s="79">
        <v>0</v>
      </c>
      <c r="D21" s="79">
        <v>0</v>
      </c>
      <c r="E21" s="28">
        <f t="shared" si="0"/>
        <v>3709</v>
      </c>
      <c r="F21" s="79">
        <v>0</v>
      </c>
      <c r="G21" s="28">
        <f t="shared" si="1"/>
        <v>1461</v>
      </c>
      <c r="H21" s="79">
        <v>2238</v>
      </c>
      <c r="I21" s="79">
        <v>366</v>
      </c>
      <c r="J21" s="28">
        <f t="shared" si="2"/>
        <v>1378</v>
      </c>
      <c r="K21" s="79">
        <v>10</v>
      </c>
      <c r="L21" s="79">
        <v>494</v>
      </c>
      <c r="M21" s="28">
        <f t="shared" si="3"/>
        <v>504</v>
      </c>
      <c r="N21" s="44">
        <f t="shared" si="4"/>
        <v>1.7999999999999999E-2</v>
      </c>
      <c r="O21" s="58"/>
    </row>
    <row r="22" spans="1:15">
      <c r="A22" s="44" t="s">
        <v>15</v>
      </c>
      <c r="B22" s="79">
        <v>11268</v>
      </c>
      <c r="C22" s="79">
        <v>0</v>
      </c>
      <c r="D22" s="79">
        <v>0</v>
      </c>
      <c r="E22" s="28">
        <f t="shared" si="0"/>
        <v>11268</v>
      </c>
      <c r="F22" s="79">
        <v>0</v>
      </c>
      <c r="G22" s="28">
        <f t="shared" si="1"/>
        <v>1212</v>
      </c>
      <c r="H22" s="79">
        <v>9894</v>
      </c>
      <c r="I22" s="79">
        <v>1314</v>
      </c>
      <c r="J22" s="28">
        <f t="shared" si="2"/>
        <v>1979</v>
      </c>
      <c r="K22" s="79">
        <v>162</v>
      </c>
      <c r="L22" s="79">
        <v>6601</v>
      </c>
      <c r="M22" s="28">
        <f t="shared" si="3"/>
        <v>6763</v>
      </c>
      <c r="N22" s="44">
        <f t="shared" si="4"/>
        <v>0.24299999999999999</v>
      </c>
      <c r="O22" s="58"/>
    </row>
    <row r="23" spans="1:15">
      <c r="A23" s="44" t="s">
        <v>16</v>
      </c>
      <c r="B23" s="79">
        <v>11378</v>
      </c>
      <c r="C23" s="79">
        <v>0</v>
      </c>
      <c r="D23" s="79">
        <v>0</v>
      </c>
      <c r="E23" s="28">
        <f t="shared" si="0"/>
        <v>11378</v>
      </c>
      <c r="F23" s="79">
        <v>0</v>
      </c>
      <c r="G23" s="28">
        <f t="shared" si="1"/>
        <v>1274</v>
      </c>
      <c r="H23" s="79">
        <v>9925</v>
      </c>
      <c r="I23" s="79">
        <v>1310</v>
      </c>
      <c r="J23" s="28">
        <f t="shared" si="2"/>
        <v>1673</v>
      </c>
      <c r="K23" s="79">
        <v>179</v>
      </c>
      <c r="L23" s="79">
        <v>6942</v>
      </c>
      <c r="M23" s="28">
        <f t="shared" si="3"/>
        <v>7121</v>
      </c>
      <c r="N23" s="44">
        <f t="shared" si="4"/>
        <v>0.25600000000000001</v>
      </c>
      <c r="O23" s="58"/>
    </row>
    <row r="24" spans="1:15">
      <c r="A24" s="44" t="s">
        <v>17</v>
      </c>
      <c r="B24" s="79">
        <v>4804</v>
      </c>
      <c r="C24" s="79">
        <v>0</v>
      </c>
      <c r="D24" s="79">
        <v>0</v>
      </c>
      <c r="E24" s="28">
        <f t="shared" si="0"/>
        <v>4804</v>
      </c>
      <c r="F24" s="79">
        <v>0</v>
      </c>
      <c r="G24" s="28">
        <f t="shared" si="1"/>
        <v>662</v>
      </c>
      <c r="H24" s="79">
        <v>4096</v>
      </c>
      <c r="I24" s="79">
        <v>568</v>
      </c>
      <c r="J24" s="28">
        <f t="shared" si="2"/>
        <v>363</v>
      </c>
      <c r="K24" s="79">
        <v>46</v>
      </c>
      <c r="L24" s="79">
        <v>3165</v>
      </c>
      <c r="M24" s="28">
        <f t="shared" si="3"/>
        <v>3211</v>
      </c>
      <c r="N24" s="44">
        <f t="shared" si="4"/>
        <v>0.11600000000000001</v>
      </c>
      <c r="O24" s="58"/>
    </row>
    <row r="25" spans="1:15">
      <c r="A25" s="44" t="s">
        <v>18</v>
      </c>
      <c r="B25" s="79">
        <v>0</v>
      </c>
      <c r="C25" s="79">
        <v>0</v>
      </c>
      <c r="D25" s="79">
        <v>0</v>
      </c>
      <c r="E25" s="28">
        <f t="shared" si="0"/>
        <v>0</v>
      </c>
      <c r="F25" s="79">
        <v>0</v>
      </c>
      <c r="G25" s="28">
        <f t="shared" si="1"/>
        <v>0</v>
      </c>
      <c r="H25" s="79">
        <v>0</v>
      </c>
      <c r="I25" s="79">
        <v>0</v>
      </c>
      <c r="J25" s="28">
        <f t="shared" si="2"/>
        <v>0</v>
      </c>
      <c r="K25" s="79">
        <v>0</v>
      </c>
      <c r="L25" s="79">
        <v>0</v>
      </c>
      <c r="M25" s="28">
        <f t="shared" si="3"/>
        <v>0</v>
      </c>
      <c r="N25" s="44">
        <f t="shared" si="4"/>
        <v>0</v>
      </c>
      <c r="O25" s="58"/>
    </row>
    <row r="26" spans="1:15">
      <c r="A26" s="44" t="s">
        <v>19</v>
      </c>
      <c r="B26" s="79">
        <v>0</v>
      </c>
      <c r="C26" s="79">
        <v>0</v>
      </c>
      <c r="D26" s="79">
        <v>0</v>
      </c>
      <c r="E26" s="28">
        <f t="shared" si="0"/>
        <v>0</v>
      </c>
      <c r="F26" s="79">
        <v>0</v>
      </c>
      <c r="G26" s="28">
        <f t="shared" si="1"/>
        <v>0</v>
      </c>
      <c r="H26" s="79">
        <v>0</v>
      </c>
      <c r="I26" s="79">
        <v>0</v>
      </c>
      <c r="J26" s="28">
        <f t="shared" si="2"/>
        <v>0</v>
      </c>
      <c r="K26" s="79">
        <v>0</v>
      </c>
      <c r="L26" s="79">
        <v>0</v>
      </c>
      <c r="M26" s="28">
        <f t="shared" si="3"/>
        <v>0</v>
      </c>
      <c r="N26" s="44">
        <f t="shared" si="4"/>
        <v>0</v>
      </c>
      <c r="O26" s="58"/>
    </row>
    <row r="27" spans="1:15">
      <c r="A27" s="44" t="s">
        <v>20</v>
      </c>
      <c r="B27" s="79">
        <v>0</v>
      </c>
      <c r="C27" s="79">
        <v>0</v>
      </c>
      <c r="D27" s="79">
        <v>0</v>
      </c>
      <c r="E27" s="28">
        <f t="shared" si="0"/>
        <v>0</v>
      </c>
      <c r="F27" s="79">
        <v>0</v>
      </c>
      <c r="G27" s="28">
        <f t="shared" si="1"/>
        <v>0</v>
      </c>
      <c r="H27" s="79">
        <v>0</v>
      </c>
      <c r="I27" s="79">
        <v>0</v>
      </c>
      <c r="J27" s="28">
        <f t="shared" si="2"/>
        <v>0</v>
      </c>
      <c r="K27" s="79">
        <v>0</v>
      </c>
      <c r="L27" s="79">
        <v>0</v>
      </c>
      <c r="M27" s="28">
        <f t="shared" si="3"/>
        <v>0</v>
      </c>
      <c r="N27" s="44">
        <f t="shared" si="4"/>
        <v>0</v>
      </c>
      <c r="O27" s="58"/>
    </row>
    <row r="28" spans="1:15" ht="15.75" thickBot="1">
      <c r="A28" s="44" t="s">
        <v>21</v>
      </c>
      <c r="B28" s="144">
        <f>SUM(B16:B27)</f>
        <v>31544</v>
      </c>
      <c r="C28" s="144">
        <f>SUM(C16:C27)</f>
        <v>0</v>
      </c>
      <c r="D28" s="144">
        <f>SUM(D16:D27)</f>
        <v>0</v>
      </c>
      <c r="E28" s="144">
        <f>SUM(E16:E27)</f>
        <v>31544</v>
      </c>
      <c r="F28" s="144">
        <f>SUM(F16:F27)</f>
        <v>0</v>
      </c>
      <c r="G28" s="144">
        <f t="shared" si="1"/>
        <v>4994</v>
      </c>
      <c r="H28" s="144">
        <f>SUM(H16:H27)</f>
        <v>26153</v>
      </c>
      <c r="I28" s="144">
        <f>SUM(I16:I27)</f>
        <v>3558</v>
      </c>
      <c r="J28" s="144">
        <f t="shared" si="2"/>
        <v>5393</v>
      </c>
      <c r="K28" s="144">
        <f>SUM(K16:K27)</f>
        <v>397</v>
      </c>
      <c r="L28" s="144">
        <f>SUM(L16:L27)</f>
        <v>17202</v>
      </c>
      <c r="M28" s="144">
        <f>ROUND(SUM(M16:M27),0)</f>
        <v>17599</v>
      </c>
      <c r="N28" s="164">
        <f>SUM(N16:N27)</f>
        <v>0.63300000000000001</v>
      </c>
      <c r="O28" s="58"/>
    </row>
    <row r="29" spans="1:15" ht="15.75" thickTop="1">
      <c r="A29" s="45" t="s">
        <v>22</v>
      </c>
      <c r="B29" s="61"/>
      <c r="C29" s="61"/>
      <c r="D29" s="61"/>
      <c r="E29" s="61">
        <f t="shared" ref="E29:M29" si="5">ROUND(+E28/$K$9,2)</f>
        <v>1.1299999999999999</v>
      </c>
      <c r="F29" s="61">
        <f t="shared" si="5"/>
        <v>0</v>
      </c>
      <c r="G29" s="61">
        <f t="shared" si="5"/>
        <v>0.18</v>
      </c>
      <c r="H29" s="163">
        <f t="shared" si="5"/>
        <v>0.94</v>
      </c>
      <c r="I29" s="61">
        <f t="shared" si="5"/>
        <v>0.13</v>
      </c>
      <c r="J29" s="61">
        <f t="shared" si="5"/>
        <v>0.19</v>
      </c>
      <c r="K29" s="163">
        <f t="shared" si="5"/>
        <v>0.01</v>
      </c>
      <c r="L29" s="61">
        <f t="shared" si="5"/>
        <v>0.62</v>
      </c>
      <c r="M29" s="61">
        <f t="shared" si="5"/>
        <v>0.63</v>
      </c>
      <c r="N29" s="61"/>
      <c r="O29" s="58"/>
    </row>
    <row r="30" spans="1:15">
      <c r="A30" s="44" t="s">
        <v>23</v>
      </c>
      <c r="B30" s="44"/>
      <c r="C30" s="44"/>
      <c r="D30" s="44"/>
      <c r="E30" s="44">
        <f t="shared" ref="E30:M30" si="6">E28/$E$28*100</f>
        <v>100</v>
      </c>
      <c r="F30" s="44">
        <f t="shared" si="6"/>
        <v>0</v>
      </c>
      <c r="G30" s="30">
        <f t="shared" si="6"/>
        <v>15.831853918336291</v>
      </c>
      <c r="H30" s="30">
        <f t="shared" si="6"/>
        <v>82.909586609180835</v>
      </c>
      <c r="I30" s="30">
        <f t="shared" si="6"/>
        <v>11.279482627441034</v>
      </c>
      <c r="J30" s="30">
        <f t="shared" si="6"/>
        <v>17.096753740806491</v>
      </c>
      <c r="K30" s="30">
        <f t="shared" si="6"/>
        <v>1.258559472482881</v>
      </c>
      <c r="L30" s="30">
        <f t="shared" si="6"/>
        <v>54.533350240933295</v>
      </c>
      <c r="M30" s="30">
        <f t="shared" si="6"/>
        <v>55.791909713416175</v>
      </c>
      <c r="N30" s="44"/>
      <c r="O30" s="58"/>
    </row>
    <row r="31" spans="1:15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</row>
    <row r="32" spans="1:15">
      <c r="A32" s="48" t="s">
        <v>24</v>
      </c>
      <c r="B32" s="48" t="s">
        <v>31</v>
      </c>
      <c r="C32" s="47"/>
      <c r="D32" s="47"/>
      <c r="E32" s="47"/>
      <c r="F32" s="47"/>
      <c r="G32" s="47"/>
      <c r="H32" s="47"/>
      <c r="I32" s="48" t="s">
        <v>63</v>
      </c>
      <c r="J32" s="47"/>
      <c r="K32" s="47"/>
      <c r="L32" s="47"/>
      <c r="M32" s="47"/>
      <c r="N32" s="47"/>
    </row>
    <row r="33" spans="1:15">
      <c r="A33" s="48"/>
      <c r="B33" s="48" t="s">
        <v>32</v>
      </c>
      <c r="C33" s="47"/>
      <c r="D33" s="47"/>
      <c r="E33" s="47"/>
      <c r="F33" s="47"/>
      <c r="G33" s="47"/>
      <c r="H33" s="47"/>
      <c r="I33" s="48" t="s">
        <v>64</v>
      </c>
      <c r="J33" s="47"/>
      <c r="K33" s="47"/>
      <c r="L33" s="47"/>
      <c r="M33" s="47"/>
      <c r="N33" s="47"/>
    </row>
    <row r="34" spans="1:15">
      <c r="A34" s="48"/>
      <c r="B34" s="48" t="s">
        <v>33</v>
      </c>
      <c r="C34" s="47"/>
      <c r="D34" s="47"/>
      <c r="E34" s="47"/>
      <c r="F34" s="47"/>
      <c r="G34" s="47"/>
      <c r="H34" s="47"/>
      <c r="I34" s="48" t="s">
        <v>65</v>
      </c>
      <c r="J34" s="47"/>
      <c r="K34" s="47"/>
      <c r="L34" s="47"/>
      <c r="M34" s="47"/>
      <c r="N34" s="47"/>
    </row>
    <row r="35" spans="1:15">
      <c r="A35" s="48"/>
      <c r="B35" s="48" t="s">
        <v>34</v>
      </c>
      <c r="C35" s="47"/>
      <c r="D35" s="47"/>
      <c r="E35" s="47"/>
      <c r="F35" s="47"/>
      <c r="G35" s="47"/>
      <c r="H35" s="47"/>
      <c r="I35" s="48" t="s">
        <v>66</v>
      </c>
      <c r="J35" s="47"/>
      <c r="K35" s="47"/>
      <c r="L35" s="47"/>
      <c r="M35" s="47"/>
      <c r="N35" s="47"/>
    </row>
    <row r="36" spans="1:15">
      <c r="A36" s="49" t="s">
        <v>0</v>
      </c>
      <c r="B36" s="47"/>
      <c r="C36" s="47"/>
      <c r="D36" s="47"/>
      <c r="E36" s="47"/>
      <c r="F36" s="47"/>
      <c r="G36" s="47"/>
      <c r="H36" s="47"/>
      <c r="I36" s="48"/>
      <c r="J36" s="47"/>
      <c r="K36" s="47"/>
      <c r="L36" s="47"/>
      <c r="M36" s="47"/>
      <c r="N36" s="47"/>
    </row>
    <row r="37" spans="1:1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</row>
    <row r="38" spans="1:1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6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showOutlineSymbols="0" topLeftCell="A2" zoomScale="87" zoomScaleNormal="87" workbookViewId="0">
      <selection activeCell="J15" sqref="J15"/>
    </sheetView>
  </sheetViews>
  <sheetFormatPr defaultColWidth="9.6640625" defaultRowHeight="15"/>
  <cols>
    <col min="1" max="1" width="15.77734375" style="51" customWidth="1"/>
    <col min="2" max="10" width="7.6640625" style="51" customWidth="1"/>
    <col min="11" max="11" width="8.109375" style="51" customWidth="1"/>
    <col min="12" max="14" width="7.6640625" style="51" customWidth="1"/>
    <col min="15" max="15" width="4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50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 t="s">
        <v>0</v>
      </c>
      <c r="M3" s="47"/>
      <c r="N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 t="s">
        <v>0</v>
      </c>
      <c r="M4" s="47"/>
      <c r="N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  <c r="M5" s="47"/>
      <c r="N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99" t="s">
        <v>0</v>
      </c>
      <c r="M6" s="47"/>
      <c r="N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5" ht="18">
      <c r="A8" s="55" t="s">
        <v>4</v>
      </c>
      <c r="B8" s="47" t="s">
        <v>123</v>
      </c>
      <c r="C8" s="47"/>
      <c r="D8" s="47"/>
      <c r="E8" s="47"/>
      <c r="F8" s="47"/>
      <c r="G8" s="55" t="s">
        <v>54</v>
      </c>
      <c r="H8" s="47"/>
      <c r="I8" s="47" t="s">
        <v>119</v>
      </c>
      <c r="J8" s="47"/>
      <c r="K8" s="47"/>
      <c r="L8" s="47"/>
      <c r="M8" s="47"/>
      <c r="N8" s="47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151">
        <v>38970</v>
      </c>
      <c r="L9" s="57"/>
      <c r="M9" s="56" t="s">
        <v>74</v>
      </c>
      <c r="N9" s="88">
        <v>2015</v>
      </c>
    </row>
    <row r="10" spans="1:15" ht="18">
      <c r="A10" s="56" t="s">
        <v>6</v>
      </c>
      <c r="B10" s="57" t="s">
        <v>124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57"/>
      <c r="N10" s="57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45" t="s">
        <v>75</v>
      </c>
      <c r="N11" s="45" t="s">
        <v>76</v>
      </c>
      <c r="O11" s="58"/>
    </row>
    <row r="12" spans="1:15">
      <c r="A12" s="59"/>
      <c r="B12" s="59" t="s">
        <v>21</v>
      </c>
      <c r="C12" s="59" t="s">
        <v>27</v>
      </c>
      <c r="D12" s="59" t="s">
        <v>36</v>
      </c>
      <c r="E12" s="59"/>
      <c r="F12" s="59"/>
      <c r="G12" s="59"/>
      <c r="H12" s="59"/>
      <c r="I12" s="59"/>
      <c r="J12" s="59"/>
      <c r="K12" s="59"/>
      <c r="L12" s="60"/>
      <c r="M12" s="60"/>
      <c r="N12" s="59"/>
      <c r="O12" s="58"/>
    </row>
    <row r="13" spans="1:15">
      <c r="A13" s="61"/>
      <c r="B13" s="62" t="s">
        <v>125</v>
      </c>
      <c r="C13" s="62" t="s">
        <v>28</v>
      </c>
      <c r="D13" s="62" t="s">
        <v>28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48"/>
      <c r="N13" s="62" t="s">
        <v>82</v>
      </c>
      <c r="O13" s="58"/>
    </row>
    <row r="14" spans="1:15">
      <c r="A14" s="62" t="s">
        <v>8</v>
      </c>
      <c r="B14" s="62" t="s">
        <v>126</v>
      </c>
      <c r="C14" s="62" t="s">
        <v>122</v>
      </c>
      <c r="D14" s="62" t="s">
        <v>37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63"/>
      <c r="N14" s="62" t="s">
        <v>77</v>
      </c>
      <c r="O14" s="58"/>
    </row>
    <row r="15" spans="1:15">
      <c r="A15" s="62"/>
      <c r="B15" s="62" t="s">
        <v>122</v>
      </c>
      <c r="C15" s="62" t="s">
        <v>128</v>
      </c>
      <c r="D15" s="62" t="s">
        <v>38</v>
      </c>
      <c r="E15" s="62"/>
      <c r="F15" s="62" t="s">
        <v>53</v>
      </c>
      <c r="G15" s="62" t="s">
        <v>58</v>
      </c>
      <c r="H15" s="62" t="s">
        <v>60</v>
      </c>
      <c r="I15" s="61"/>
      <c r="J15" s="62"/>
      <c r="K15" s="62" t="s">
        <v>71</v>
      </c>
      <c r="L15" s="62" t="s">
        <v>73</v>
      </c>
      <c r="M15" s="62" t="s">
        <v>21</v>
      </c>
      <c r="N15" s="62" t="s">
        <v>78</v>
      </c>
      <c r="O15" s="58"/>
    </row>
    <row r="16" spans="1:15">
      <c r="A16" s="44" t="s">
        <v>9</v>
      </c>
      <c r="B16" s="37">
        <v>0</v>
      </c>
      <c r="C16" s="37">
        <f>'ks below'!B16</f>
        <v>0</v>
      </c>
      <c r="D16" s="37">
        <v>0</v>
      </c>
      <c r="E16" s="28">
        <f t="shared" ref="E16:E27" si="0">B16+C16+D16</f>
        <v>0</v>
      </c>
      <c r="F16" s="79">
        <v>0</v>
      </c>
      <c r="G16" s="28">
        <f>E16-F16-H16-K16</f>
        <v>0</v>
      </c>
      <c r="H16" s="37">
        <f>'ks abov'!H16+'ks below'!H16</f>
        <v>0</v>
      </c>
      <c r="I16" s="37">
        <f>'ks abov'!I16+'ks below'!I16</f>
        <v>0</v>
      </c>
      <c r="J16" s="28">
        <f>H16-I16-L16</f>
        <v>0</v>
      </c>
      <c r="K16" s="37">
        <f>'ks abov'!K16+'ks below'!K16</f>
        <v>0</v>
      </c>
      <c r="L16" s="37">
        <f>'ks abov'!L16+'ks below'!L16</f>
        <v>0</v>
      </c>
      <c r="M16" s="28">
        <f t="shared" ref="M16:M27" si="1">SUM(K16:L16)</f>
        <v>0</v>
      </c>
      <c r="N16" s="44">
        <f t="shared" ref="N16:N28" si="2">ROUND(+M16/$K$9,3)</f>
        <v>0</v>
      </c>
      <c r="O16" s="58"/>
    </row>
    <row r="17" spans="1:15">
      <c r="A17" s="44" t="s">
        <v>10</v>
      </c>
      <c r="B17" s="37">
        <v>0</v>
      </c>
      <c r="C17" s="37">
        <f>'ks below'!B17</f>
        <v>0</v>
      </c>
      <c r="D17" s="37">
        <v>0</v>
      </c>
      <c r="E17" s="28">
        <f t="shared" si="0"/>
        <v>0</v>
      </c>
      <c r="F17" s="79">
        <v>0</v>
      </c>
      <c r="G17" s="28">
        <f>E17-F17-H17-K17</f>
        <v>0</v>
      </c>
      <c r="H17" s="37">
        <f>'ks abov'!H17+'ks below'!H17</f>
        <v>0</v>
      </c>
      <c r="I17" s="37">
        <f>'ks abov'!I17+'ks below'!I17</f>
        <v>0</v>
      </c>
      <c r="J17" s="28">
        <f>H17-I17-L17</f>
        <v>0</v>
      </c>
      <c r="K17" s="37">
        <f>'ks abov'!K17+'ks below'!K17</f>
        <v>0</v>
      </c>
      <c r="L17" s="37">
        <f>'ks abov'!L17+'ks below'!L17</f>
        <v>0</v>
      </c>
      <c r="M17" s="28">
        <f t="shared" si="1"/>
        <v>0</v>
      </c>
      <c r="N17" s="44">
        <f t="shared" si="2"/>
        <v>0</v>
      </c>
      <c r="O17" s="58"/>
    </row>
    <row r="18" spans="1:15">
      <c r="A18" s="44" t="s">
        <v>11</v>
      </c>
      <c r="B18" s="37">
        <v>0</v>
      </c>
      <c r="C18" s="37">
        <f>'ks below'!B18</f>
        <v>0</v>
      </c>
      <c r="D18" s="37">
        <v>0</v>
      </c>
      <c r="E18" s="28">
        <f t="shared" si="0"/>
        <v>0</v>
      </c>
      <c r="F18" s="79">
        <v>0</v>
      </c>
      <c r="G18" s="28">
        <f>E18-F18-H18-K18</f>
        <v>0</v>
      </c>
      <c r="H18" s="37">
        <f>'ks abov'!H18+'ks below'!H18</f>
        <v>0</v>
      </c>
      <c r="I18" s="37">
        <f>'ks abov'!I18+'ks below'!I18</f>
        <v>0</v>
      </c>
      <c r="J18" s="28">
        <f>H18-I18-L18</f>
        <v>0</v>
      </c>
      <c r="K18" s="37">
        <f>'ks abov'!K18+'ks below'!K18</f>
        <v>0</v>
      </c>
      <c r="L18" s="37">
        <f>'ks abov'!L18+'ks below'!L18</f>
        <v>0</v>
      </c>
      <c r="M18" s="28">
        <f t="shared" si="1"/>
        <v>0</v>
      </c>
      <c r="N18" s="44">
        <f t="shared" si="2"/>
        <v>0</v>
      </c>
      <c r="O18" s="58"/>
    </row>
    <row r="19" spans="1:15">
      <c r="A19" s="44" t="s">
        <v>12</v>
      </c>
      <c r="B19" s="37">
        <f>'ks abov'!E19</f>
        <v>0</v>
      </c>
      <c r="C19" s="37">
        <f>'ks below'!B19</f>
        <v>0</v>
      </c>
      <c r="D19" s="37">
        <v>0</v>
      </c>
      <c r="E19" s="28">
        <f t="shared" si="0"/>
        <v>0</v>
      </c>
      <c r="F19" s="79">
        <v>0</v>
      </c>
      <c r="G19" s="28">
        <f>E19-F19-H19-K19</f>
        <v>0</v>
      </c>
      <c r="H19" s="37">
        <f>'ks abov'!H19+'ks below'!H19</f>
        <v>0</v>
      </c>
      <c r="I19" s="37">
        <f>'ks abov'!I19+'ks below'!I19</f>
        <v>0</v>
      </c>
      <c r="J19" s="28">
        <f>H19-I19-I15</f>
        <v>0</v>
      </c>
      <c r="K19" s="37">
        <f>'ks abov'!K19+'ks below'!K19</f>
        <v>0</v>
      </c>
      <c r="L19" s="37">
        <f>'ks abov'!L19+'ks below'!L19</f>
        <v>0</v>
      </c>
      <c r="M19" s="28">
        <f t="shared" si="1"/>
        <v>0</v>
      </c>
      <c r="N19" s="44">
        <f t="shared" si="2"/>
        <v>0</v>
      </c>
      <c r="O19" s="58"/>
    </row>
    <row r="20" spans="1:15">
      <c r="A20" s="44" t="s">
        <v>13</v>
      </c>
      <c r="B20" s="37">
        <f>'ks abov'!E20</f>
        <v>0</v>
      </c>
      <c r="C20" s="37">
        <f>'ks below'!B20</f>
        <v>385</v>
      </c>
      <c r="D20" s="37">
        <v>0</v>
      </c>
      <c r="E20" s="28">
        <f t="shared" si="0"/>
        <v>385</v>
      </c>
      <c r="F20" s="79">
        <v>0</v>
      </c>
      <c r="G20" s="28">
        <f t="shared" ref="G20:G27" si="3">E20-F20-H20-K20</f>
        <v>385</v>
      </c>
      <c r="H20" s="37">
        <f>'ks abov'!H20+'ks below'!H20</f>
        <v>0</v>
      </c>
      <c r="I20" s="37">
        <f>'ks abov'!I20+'ks below'!I20</f>
        <v>0</v>
      </c>
      <c r="J20" s="28">
        <f t="shared" ref="J20:J28" si="4">H20-I20-L20</f>
        <v>0</v>
      </c>
      <c r="K20" s="37">
        <f>'ks abov'!K20+'ks below'!K20</f>
        <v>0</v>
      </c>
      <c r="L20" s="37">
        <f>'ks abov'!L20+'ks below'!L20</f>
        <v>0</v>
      </c>
      <c r="M20" s="28">
        <f t="shared" si="1"/>
        <v>0</v>
      </c>
      <c r="N20" s="44">
        <f t="shared" si="2"/>
        <v>0</v>
      </c>
      <c r="O20" s="58"/>
    </row>
    <row r="21" spans="1:15">
      <c r="A21" s="44" t="s">
        <v>14</v>
      </c>
      <c r="B21" s="37">
        <f>'ks abov'!E21</f>
        <v>2580</v>
      </c>
      <c r="C21" s="37">
        <f>'ks below'!B21</f>
        <v>3709</v>
      </c>
      <c r="D21" s="37">
        <v>0</v>
      </c>
      <c r="E21" s="28">
        <f t="shared" si="0"/>
        <v>6289</v>
      </c>
      <c r="F21" s="79">
        <v>0</v>
      </c>
      <c r="G21" s="28">
        <f t="shared" si="3"/>
        <v>2756</v>
      </c>
      <c r="H21" s="37">
        <f>'ks abov'!H21+'ks below'!H21</f>
        <v>3493</v>
      </c>
      <c r="I21" s="37">
        <f>'ks abov'!I21+'ks below'!I21</f>
        <v>415</v>
      </c>
      <c r="J21" s="28">
        <f t="shared" si="4"/>
        <v>2475</v>
      </c>
      <c r="K21" s="37">
        <f>'ks abov'!K21+'ks below'!K21</f>
        <v>40</v>
      </c>
      <c r="L21" s="37">
        <f>'ks abov'!L21+'ks below'!L21</f>
        <v>603</v>
      </c>
      <c r="M21" s="28">
        <f t="shared" si="1"/>
        <v>643</v>
      </c>
      <c r="N21" s="44">
        <f t="shared" si="2"/>
        <v>1.6E-2</v>
      </c>
      <c r="O21" s="58"/>
    </row>
    <row r="22" spans="1:15">
      <c r="A22" s="44" t="s">
        <v>15</v>
      </c>
      <c r="B22" s="37">
        <f>'ks abov'!E22</f>
        <v>8388</v>
      </c>
      <c r="C22" s="37">
        <f>'ks below'!B22</f>
        <v>11268</v>
      </c>
      <c r="D22" s="37">
        <v>0</v>
      </c>
      <c r="E22" s="28">
        <f t="shared" si="0"/>
        <v>19656</v>
      </c>
      <c r="F22" s="79">
        <v>0</v>
      </c>
      <c r="G22" s="28">
        <f t="shared" si="3"/>
        <v>2686</v>
      </c>
      <c r="H22" s="37">
        <f>'ks abov'!H22+'ks below'!H22</f>
        <v>16070</v>
      </c>
      <c r="I22" s="37">
        <f>'ks abov'!I22+'ks below'!I22</f>
        <v>2124</v>
      </c>
      <c r="J22" s="28">
        <f t="shared" si="4"/>
        <v>4710</v>
      </c>
      <c r="K22" s="37">
        <f>'ks abov'!K22+'ks below'!K22</f>
        <v>900</v>
      </c>
      <c r="L22" s="37">
        <f>'ks abov'!L22+'ks below'!L22</f>
        <v>9236</v>
      </c>
      <c r="M22" s="28">
        <f t="shared" si="1"/>
        <v>10136</v>
      </c>
      <c r="N22" s="44">
        <f t="shared" si="2"/>
        <v>0.26</v>
      </c>
      <c r="O22" s="58"/>
    </row>
    <row r="23" spans="1:15">
      <c r="A23" s="44" t="s">
        <v>16</v>
      </c>
      <c r="B23" s="37">
        <f>'ks abov'!E23</f>
        <v>7081</v>
      </c>
      <c r="C23" s="37">
        <f>'ks below'!B23</f>
        <v>11378</v>
      </c>
      <c r="D23" s="37">
        <v>0</v>
      </c>
      <c r="E23" s="28">
        <f t="shared" si="0"/>
        <v>18459</v>
      </c>
      <c r="F23" s="79">
        <v>0</v>
      </c>
      <c r="G23" s="28">
        <f t="shared" si="3"/>
        <v>2349</v>
      </c>
      <c r="H23" s="37">
        <f>'ks abov'!H23+'ks below'!H23</f>
        <v>14950</v>
      </c>
      <c r="I23" s="37">
        <f>'ks abov'!I23+'ks below'!I23</f>
        <v>1909</v>
      </c>
      <c r="J23" s="28">
        <f t="shared" si="4"/>
        <v>3820</v>
      </c>
      <c r="K23" s="37">
        <f>'ks abov'!K23+'ks below'!K23</f>
        <v>1160</v>
      </c>
      <c r="L23" s="37">
        <f>'ks abov'!L23+'ks below'!L23</f>
        <v>9221</v>
      </c>
      <c r="M23" s="28">
        <f t="shared" si="1"/>
        <v>10381</v>
      </c>
      <c r="N23" s="44">
        <f t="shared" si="2"/>
        <v>0.26600000000000001</v>
      </c>
      <c r="O23" s="58"/>
    </row>
    <row r="24" spans="1:15">
      <c r="A24" s="44" t="s">
        <v>17</v>
      </c>
      <c r="B24" s="37">
        <f>'ks abov'!E24</f>
        <v>2387</v>
      </c>
      <c r="C24" s="37">
        <f>'ks below'!B24</f>
        <v>4804</v>
      </c>
      <c r="D24" s="37">
        <v>0</v>
      </c>
      <c r="E24" s="28">
        <f t="shared" si="0"/>
        <v>7191</v>
      </c>
      <c r="F24" s="79">
        <v>0</v>
      </c>
      <c r="G24" s="28">
        <f t="shared" si="3"/>
        <v>932</v>
      </c>
      <c r="H24" s="37">
        <f>'ks abov'!H24+'ks below'!H24</f>
        <v>5930</v>
      </c>
      <c r="I24" s="37">
        <f>'ks abov'!I24+'ks below'!I24</f>
        <v>795</v>
      </c>
      <c r="J24" s="28">
        <f t="shared" si="4"/>
        <v>959</v>
      </c>
      <c r="K24" s="37">
        <f>'ks abov'!K24+'ks below'!K24</f>
        <v>329</v>
      </c>
      <c r="L24" s="37">
        <f>'ks abov'!L24+'ks below'!L24</f>
        <v>4176</v>
      </c>
      <c r="M24" s="28">
        <f t="shared" si="1"/>
        <v>4505</v>
      </c>
      <c r="N24" s="44">
        <f t="shared" si="2"/>
        <v>0.11600000000000001</v>
      </c>
      <c r="O24" s="58"/>
    </row>
    <row r="25" spans="1:15">
      <c r="A25" s="44" t="s">
        <v>18</v>
      </c>
      <c r="B25" s="37">
        <f>'ks abov'!E25</f>
        <v>0</v>
      </c>
      <c r="C25" s="37">
        <f>'ks below'!B25</f>
        <v>0</v>
      </c>
      <c r="D25" s="37">
        <v>0</v>
      </c>
      <c r="E25" s="28">
        <f t="shared" si="0"/>
        <v>0</v>
      </c>
      <c r="F25" s="79">
        <v>0</v>
      </c>
      <c r="G25" s="28">
        <f t="shared" si="3"/>
        <v>0</v>
      </c>
      <c r="H25" s="37">
        <f>'ks abov'!H25+'ks below'!H25</f>
        <v>0</v>
      </c>
      <c r="I25" s="37">
        <f>'ks abov'!I25+'ks below'!I25</f>
        <v>0</v>
      </c>
      <c r="J25" s="28">
        <f t="shared" si="4"/>
        <v>0</v>
      </c>
      <c r="K25" s="37">
        <f>'ks abov'!K25+'ks below'!K25</f>
        <v>0</v>
      </c>
      <c r="L25" s="37">
        <f>'ks abov'!L25+'ks below'!L25</f>
        <v>0</v>
      </c>
      <c r="M25" s="28">
        <f t="shared" si="1"/>
        <v>0</v>
      </c>
      <c r="N25" s="44">
        <f t="shared" si="2"/>
        <v>0</v>
      </c>
      <c r="O25" s="58"/>
    </row>
    <row r="26" spans="1:15">
      <c r="A26" s="44" t="s">
        <v>19</v>
      </c>
      <c r="B26" s="37">
        <f>'ks abov'!E26</f>
        <v>0</v>
      </c>
      <c r="C26" s="37">
        <f>'ks below'!B26</f>
        <v>0</v>
      </c>
      <c r="D26" s="37">
        <v>0</v>
      </c>
      <c r="E26" s="28">
        <f t="shared" si="0"/>
        <v>0</v>
      </c>
      <c r="F26" s="79">
        <v>0</v>
      </c>
      <c r="G26" s="28">
        <f t="shared" si="3"/>
        <v>0</v>
      </c>
      <c r="H26" s="37">
        <f>'ks abov'!H26+'ks below'!H26</f>
        <v>0</v>
      </c>
      <c r="I26" s="37">
        <f>'ks abov'!I26+'ks below'!I26</f>
        <v>0</v>
      </c>
      <c r="J26" s="28">
        <f t="shared" si="4"/>
        <v>0</v>
      </c>
      <c r="K26" s="37">
        <f>'ks abov'!K26+'ks below'!K26</f>
        <v>0</v>
      </c>
      <c r="L26" s="37">
        <f>'ks abov'!L26+'ks below'!L26</f>
        <v>0</v>
      </c>
      <c r="M26" s="28">
        <f t="shared" si="1"/>
        <v>0</v>
      </c>
      <c r="N26" s="44">
        <f t="shared" si="2"/>
        <v>0</v>
      </c>
      <c r="O26" s="58"/>
    </row>
    <row r="27" spans="1:15">
      <c r="A27" s="44" t="s">
        <v>20</v>
      </c>
      <c r="B27" s="37">
        <f>'ks abov'!E27</f>
        <v>0</v>
      </c>
      <c r="C27" s="37">
        <f>'ks below'!B27</f>
        <v>0</v>
      </c>
      <c r="D27" s="37">
        <v>0</v>
      </c>
      <c r="E27" s="28">
        <f t="shared" si="0"/>
        <v>0</v>
      </c>
      <c r="F27" s="79">
        <v>0</v>
      </c>
      <c r="G27" s="28">
        <f t="shared" si="3"/>
        <v>0</v>
      </c>
      <c r="H27" s="37">
        <f>'ks abov'!H27+'ks below'!H27</f>
        <v>0</v>
      </c>
      <c r="I27" s="37">
        <f>'ks abov'!I27+'ks below'!I27</f>
        <v>0</v>
      </c>
      <c r="J27" s="28">
        <f t="shared" si="4"/>
        <v>0</v>
      </c>
      <c r="K27" s="37">
        <f>'ks abov'!K27+'ks below'!K27</f>
        <v>0</v>
      </c>
      <c r="L27" s="37">
        <f>'ks abov'!L27+'ks below'!L27</f>
        <v>0</v>
      </c>
      <c r="M27" s="28">
        <f t="shared" si="1"/>
        <v>0</v>
      </c>
      <c r="N27" s="44">
        <f t="shared" si="2"/>
        <v>0</v>
      </c>
      <c r="O27" s="58"/>
    </row>
    <row r="28" spans="1:15" ht="15.75" thickBot="1">
      <c r="A28" s="44" t="s">
        <v>21</v>
      </c>
      <c r="B28" s="28">
        <f t="shared" ref="B28:I28" si="5">SUM(B16:B27)</f>
        <v>20436</v>
      </c>
      <c r="C28" s="28">
        <f t="shared" si="5"/>
        <v>31544</v>
      </c>
      <c r="D28" s="28">
        <f t="shared" si="5"/>
        <v>0</v>
      </c>
      <c r="E28" s="28">
        <f t="shared" si="5"/>
        <v>51980</v>
      </c>
      <c r="F28" s="28">
        <f t="shared" si="5"/>
        <v>0</v>
      </c>
      <c r="G28" s="28">
        <f t="shared" si="5"/>
        <v>9108</v>
      </c>
      <c r="H28" s="28">
        <f t="shared" si="5"/>
        <v>40443</v>
      </c>
      <c r="I28" s="28">
        <f t="shared" si="5"/>
        <v>5243</v>
      </c>
      <c r="J28" s="28">
        <f t="shared" si="4"/>
        <v>11964</v>
      </c>
      <c r="K28" s="28">
        <f>SUM(K16:K27)</f>
        <v>2429</v>
      </c>
      <c r="L28" s="28">
        <f>SUM(L16:L27)</f>
        <v>23236</v>
      </c>
      <c r="M28" s="28">
        <f>SUM(M16:M27)</f>
        <v>25665</v>
      </c>
      <c r="N28" s="80">
        <f t="shared" si="2"/>
        <v>0.65900000000000003</v>
      </c>
      <c r="O28" s="58"/>
    </row>
    <row r="29" spans="1:15" ht="15.75" thickTop="1">
      <c r="A29" s="45" t="s">
        <v>22</v>
      </c>
      <c r="B29" s="45"/>
      <c r="C29" s="45"/>
      <c r="D29" s="45"/>
      <c r="E29" s="45">
        <f t="shared" ref="E29:M29" si="6">ROUND(+E28/$K$9,2)</f>
        <v>1.33</v>
      </c>
      <c r="F29" s="45">
        <f t="shared" si="6"/>
        <v>0</v>
      </c>
      <c r="G29" s="45">
        <f t="shared" si="6"/>
        <v>0.23</v>
      </c>
      <c r="H29" s="29">
        <f t="shared" si="6"/>
        <v>1.04</v>
      </c>
      <c r="I29" s="45">
        <f t="shared" si="6"/>
        <v>0.13</v>
      </c>
      <c r="J29" s="45">
        <f t="shared" si="6"/>
        <v>0.31</v>
      </c>
      <c r="K29" s="45">
        <f t="shared" si="6"/>
        <v>0.06</v>
      </c>
      <c r="L29" s="45">
        <f t="shared" si="6"/>
        <v>0.6</v>
      </c>
      <c r="M29" s="45">
        <f t="shared" si="6"/>
        <v>0.66</v>
      </c>
      <c r="N29" s="61"/>
      <c r="O29" s="58"/>
    </row>
    <row r="30" spans="1:15">
      <c r="A30" s="44" t="s">
        <v>23</v>
      </c>
      <c r="B30" s="44"/>
      <c r="C30" s="44"/>
      <c r="D30" s="44"/>
      <c r="E30" s="44">
        <f t="shared" ref="E30:M30" si="7">ROUND(+E28/$E$28*100,1)</f>
        <v>100</v>
      </c>
      <c r="F30" s="44">
        <f t="shared" si="7"/>
        <v>0</v>
      </c>
      <c r="G30" s="44">
        <f t="shared" si="7"/>
        <v>17.5</v>
      </c>
      <c r="H30" s="44">
        <f t="shared" si="7"/>
        <v>77.8</v>
      </c>
      <c r="I30" s="44">
        <f t="shared" si="7"/>
        <v>10.1</v>
      </c>
      <c r="J30" s="44">
        <f t="shared" si="7"/>
        <v>23</v>
      </c>
      <c r="K30" s="44">
        <f t="shared" si="7"/>
        <v>4.7</v>
      </c>
      <c r="L30" s="44">
        <f t="shared" si="7"/>
        <v>44.7</v>
      </c>
      <c r="M30" s="44">
        <f t="shared" si="7"/>
        <v>49.4</v>
      </c>
      <c r="N30" s="44"/>
      <c r="O30" s="58"/>
    </row>
    <row r="31" spans="1:15">
      <c r="A31" s="60" t="s">
        <v>24</v>
      </c>
      <c r="B31" s="60" t="s">
        <v>127</v>
      </c>
      <c r="C31" s="46"/>
      <c r="D31" s="46"/>
      <c r="E31" s="46"/>
      <c r="F31" s="46"/>
      <c r="G31" s="46"/>
      <c r="H31" s="46"/>
      <c r="I31" s="60" t="s">
        <v>63</v>
      </c>
      <c r="J31" s="46"/>
      <c r="K31" s="46"/>
      <c r="L31" s="46"/>
      <c r="M31" s="46"/>
      <c r="N31" s="46"/>
    </row>
    <row r="32" spans="1:15">
      <c r="A32" s="48"/>
      <c r="B32" s="48" t="s">
        <v>114</v>
      </c>
      <c r="C32" s="47"/>
      <c r="D32" s="47"/>
      <c r="E32" s="47"/>
      <c r="F32" s="47"/>
      <c r="G32" s="47"/>
      <c r="H32" s="47"/>
      <c r="I32" s="48" t="s">
        <v>64</v>
      </c>
      <c r="J32" s="47"/>
      <c r="K32" s="47"/>
      <c r="L32" s="47"/>
      <c r="M32" s="47"/>
      <c r="N32" s="47"/>
    </row>
    <row r="33" spans="1:15">
      <c r="A33" s="48"/>
      <c r="B33" s="48" t="s">
        <v>33</v>
      </c>
      <c r="C33" s="47"/>
      <c r="D33" s="47"/>
      <c r="E33" s="47"/>
      <c r="F33" s="47"/>
      <c r="G33" s="47"/>
      <c r="H33" s="47"/>
      <c r="I33" s="48" t="s">
        <v>65</v>
      </c>
      <c r="J33" s="47"/>
      <c r="K33" s="47"/>
      <c r="L33" s="47"/>
      <c r="M33" s="47"/>
      <c r="N33" s="47"/>
    </row>
    <row r="34" spans="1:15">
      <c r="A34" s="48"/>
      <c r="B34" s="48" t="s">
        <v>34</v>
      </c>
      <c r="C34" s="47"/>
      <c r="D34" s="47"/>
      <c r="E34" s="47"/>
      <c r="F34" s="47"/>
      <c r="G34" s="47"/>
      <c r="H34" s="47"/>
      <c r="I34" s="48" t="s">
        <v>66</v>
      </c>
      <c r="J34" s="47"/>
      <c r="K34" s="47"/>
      <c r="L34" s="47"/>
      <c r="M34" s="47"/>
      <c r="N34" s="47"/>
    </row>
    <row r="35" spans="1:15">
      <c r="A35" s="48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50"/>
    </row>
    <row r="36" spans="1:15">
      <c r="A36" s="49" t="s">
        <v>0</v>
      </c>
      <c r="B36" s="47"/>
      <c r="C36" s="47"/>
      <c r="D36" s="47"/>
      <c r="E36" s="47"/>
      <c r="F36" s="47"/>
      <c r="G36" s="47"/>
      <c r="H36" s="47"/>
      <c r="I36" s="48"/>
      <c r="J36" s="47"/>
      <c r="K36" s="47"/>
      <c r="L36" s="47"/>
      <c r="M36" s="47"/>
      <c r="N36" s="47"/>
    </row>
    <row r="37" spans="1:1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</row>
    <row r="38" spans="1:1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</row>
    <row r="39" spans="1:15">
      <c r="E39" s="50"/>
      <c r="J39" s="50"/>
    </row>
  </sheetData>
  <phoneticPr fontId="0" type="noConversion"/>
  <pageMargins left="0.5" right="0.5" top="0.5" bottom="0.5" header="0" footer="0"/>
  <pageSetup scale="88" orientation="landscape" r:id="rId1"/>
  <headerFooter alignWithMargins="0"/>
  <rowBreaks count="33" manualBreakCount="33">
    <brk id="1" min="2" max="3" man="1"/>
    <brk id="4" min="5" max="6" man="1"/>
    <brk id="7" min="8" max="9" man="1"/>
    <brk id="10" min="11" max="12" man="1"/>
    <brk id="13" min="14" max="15" man="1"/>
    <brk id="16" min="17" max="18" man="1"/>
    <brk id="19" min="20" max="21" man="1"/>
    <brk id="22" min="23" max="24" man="1"/>
    <brk id="25" min="26" max="27" man="1"/>
    <brk id="28" min="29" max="30" man="1"/>
    <brk id="31" min="32" max="33"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zoomScale="87" zoomScaleNormal="87" workbookViewId="0">
      <selection activeCell="N10" sqref="N10"/>
    </sheetView>
  </sheetViews>
  <sheetFormatPr defaultColWidth="9.6640625" defaultRowHeight="15"/>
  <cols>
    <col min="1" max="1" width="15.6640625" style="1" customWidth="1"/>
    <col min="2" max="14" width="7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100" t="s">
        <v>136</v>
      </c>
      <c r="C8" s="2"/>
      <c r="D8" s="2"/>
      <c r="E8" s="100" t="s">
        <v>0</v>
      </c>
      <c r="F8" s="2"/>
      <c r="G8" s="8" t="s">
        <v>54</v>
      </c>
      <c r="H8" s="2"/>
      <c r="I8" s="2" t="s">
        <v>100</v>
      </c>
      <c r="J8" s="2"/>
      <c r="K8" s="2"/>
      <c r="L8" s="2"/>
      <c r="M8" s="2"/>
      <c r="N8" s="2"/>
    </row>
    <row r="9" spans="1:15" ht="18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11" t="s">
        <v>0</v>
      </c>
      <c r="L9" s="10"/>
      <c r="M9" s="9" t="s">
        <v>74</v>
      </c>
      <c r="N9" s="86">
        <v>2015</v>
      </c>
    </row>
    <row r="10" spans="1:15" ht="18">
      <c r="A10" s="9" t="s">
        <v>6</v>
      </c>
      <c r="B10" s="10" t="s">
        <v>99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34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71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23" spans="1:14" ht="23.25">
      <c r="A23" s="41"/>
      <c r="B23" s="41" t="s">
        <v>137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</row>
    <row r="35" spans="1:15" ht="15.75">
      <c r="A35" s="4"/>
      <c r="B35" s="3"/>
      <c r="C35" s="3"/>
      <c r="D35" s="3"/>
      <c r="E35" s="3"/>
      <c r="F35" s="3"/>
      <c r="G35" s="3"/>
      <c r="H35" s="3"/>
      <c r="I35" s="22"/>
      <c r="J35" s="3"/>
      <c r="K35" s="3"/>
      <c r="L35" s="3"/>
      <c r="M35" s="3"/>
      <c r="N35" s="3"/>
    </row>
    <row r="36" spans="1:15">
      <c r="A36" s="2" t="s">
        <v>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3"/>
    </row>
    <row r="38" spans="1:15" ht="24" customHeight="1">
      <c r="E38" s="43"/>
    </row>
  </sheetData>
  <phoneticPr fontId="0" type="noConversion"/>
  <pageMargins left="0.5" right="0.5" top="0.5" bottom="0.5" header="0" footer="0"/>
  <pageSetup scale="89" orientation="landscape" r:id="rId1"/>
  <headerFooter alignWithMargins="0"/>
  <rowBreaks count="1" manualBreakCount="1">
    <brk id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showOutlineSymbols="0" zoomScale="87" zoomScaleNormal="87" workbookViewId="0">
      <selection activeCell="R23" sqref="R23"/>
    </sheetView>
  </sheetViews>
  <sheetFormatPr defaultColWidth="9.6640625" defaultRowHeight="15"/>
  <cols>
    <col min="1" max="1" width="15.6640625" style="51" customWidth="1"/>
    <col min="2" max="3" width="7.6640625" style="51" customWidth="1"/>
    <col min="4" max="4" width="8.109375" style="51" customWidth="1"/>
    <col min="5" max="10" width="7.6640625" style="51" customWidth="1"/>
    <col min="11" max="11" width="8.109375" style="51" customWidth="1"/>
    <col min="12" max="14" width="7.6640625" style="51" customWidth="1"/>
    <col min="15" max="15" width="3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50"/>
      <c r="N7" s="50"/>
    </row>
    <row r="8" spans="1:15" ht="18">
      <c r="A8" s="55" t="s">
        <v>4</v>
      </c>
      <c r="B8" s="142" t="s">
        <v>129</v>
      </c>
      <c r="C8" s="47"/>
      <c r="D8" s="47"/>
      <c r="E8" s="47"/>
      <c r="F8" s="47"/>
      <c r="G8" s="55" t="s">
        <v>54</v>
      </c>
      <c r="H8" s="47"/>
      <c r="I8" s="47" t="s">
        <v>85</v>
      </c>
      <c r="J8" s="47"/>
      <c r="K8" s="47"/>
      <c r="L8" s="47"/>
      <c r="M8" s="64"/>
      <c r="N8" s="64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9">
        <v>9326</v>
      </c>
      <c r="L9" s="161" t="s">
        <v>0</v>
      </c>
      <c r="M9" s="65" t="s">
        <v>74</v>
      </c>
      <c r="N9" s="92">
        <v>2015</v>
      </c>
    </row>
    <row r="10" spans="1:15" ht="18.75" thickBot="1">
      <c r="A10" s="56" t="s">
        <v>6</v>
      </c>
      <c r="B10" s="143" t="s">
        <v>130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66"/>
      <c r="N10" s="66"/>
    </row>
    <row r="11" spans="1:15" ht="16.5" thickTop="1" thickBot="1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67" t="s">
        <v>75</v>
      </c>
      <c r="N11" s="67" t="s">
        <v>76</v>
      </c>
      <c r="O11" s="58"/>
    </row>
    <row r="12" spans="1:15" ht="15.75" thickTop="1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8"/>
      <c r="N12" s="6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70"/>
      <c r="N13" s="71" t="s">
        <v>82</v>
      </c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72"/>
      <c r="N14" s="73" t="s">
        <v>77</v>
      </c>
      <c r="O14" s="58"/>
    </row>
    <row r="15" spans="1:15" ht="15.75" thickBot="1">
      <c r="A15" s="81"/>
      <c r="B15" s="81" t="s">
        <v>30</v>
      </c>
      <c r="C15" s="81" t="s">
        <v>38</v>
      </c>
      <c r="D15" s="81" t="s">
        <v>30</v>
      </c>
      <c r="E15" s="81"/>
      <c r="F15" s="81" t="s">
        <v>53</v>
      </c>
      <c r="G15" s="81" t="s">
        <v>58</v>
      </c>
      <c r="H15" s="81" t="s">
        <v>60</v>
      </c>
      <c r="I15" s="82"/>
      <c r="J15" s="81"/>
      <c r="K15" s="81" t="s">
        <v>71</v>
      </c>
      <c r="L15" s="81" t="s">
        <v>73</v>
      </c>
      <c r="M15" s="83" t="s">
        <v>21</v>
      </c>
      <c r="N15" s="84" t="s">
        <v>78</v>
      </c>
      <c r="O15" s="58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121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>
        <f t="shared" si="5"/>
        <v>0</v>
      </c>
      <c r="O19" s="15"/>
    </row>
    <row r="20" spans="1:15">
      <c r="A20" s="105" t="s">
        <v>13</v>
      </c>
      <c r="B20" s="78">
        <v>0</v>
      </c>
      <c r="C20" s="107">
        <v>0</v>
      </c>
      <c r="D20" s="107">
        <v>0</v>
      </c>
      <c r="E20" s="108">
        <f t="shared" si="0"/>
        <v>0</v>
      </c>
      <c r="F20" s="78">
        <v>0</v>
      </c>
      <c r="G20" s="108">
        <f t="shared" si="1"/>
        <v>0</v>
      </c>
      <c r="H20" s="121">
        <f t="shared" si="2"/>
        <v>0</v>
      </c>
      <c r="I20" s="78">
        <v>0</v>
      </c>
      <c r="J20" s="108">
        <f t="shared" si="3"/>
        <v>0</v>
      </c>
      <c r="K20" s="78">
        <v>0</v>
      </c>
      <c r="L20" s="78">
        <v>0</v>
      </c>
      <c r="M20" s="122">
        <f t="shared" si="4"/>
        <v>0</v>
      </c>
      <c r="N20" s="123">
        <f t="shared" si="5"/>
        <v>0</v>
      </c>
      <c r="O20" s="15"/>
    </row>
    <row r="21" spans="1:15">
      <c r="A21" s="105" t="s">
        <v>14</v>
      </c>
      <c r="B21" s="78">
        <v>833</v>
      </c>
      <c r="C21" s="107">
        <v>0</v>
      </c>
      <c r="D21" s="107">
        <v>0</v>
      </c>
      <c r="E21" s="108">
        <f t="shared" si="0"/>
        <v>833</v>
      </c>
      <c r="F21" s="78">
        <v>0</v>
      </c>
      <c r="G21" s="108">
        <f t="shared" si="1"/>
        <v>821</v>
      </c>
      <c r="H21" s="121">
        <f t="shared" si="2"/>
        <v>4</v>
      </c>
      <c r="I21" s="78">
        <v>0</v>
      </c>
      <c r="J21" s="108">
        <f t="shared" si="3"/>
        <v>0</v>
      </c>
      <c r="K21" s="78">
        <v>8</v>
      </c>
      <c r="L21" s="78">
        <v>4</v>
      </c>
      <c r="M21" s="122">
        <f t="shared" si="4"/>
        <v>12</v>
      </c>
      <c r="N21" s="123">
        <f t="shared" si="5"/>
        <v>1E-3</v>
      </c>
      <c r="O21" s="15"/>
    </row>
    <row r="22" spans="1:15">
      <c r="A22" s="105" t="s">
        <v>15</v>
      </c>
      <c r="B22" s="78">
        <v>7948</v>
      </c>
      <c r="C22" s="107">
        <v>0</v>
      </c>
      <c r="D22" s="107">
        <v>0</v>
      </c>
      <c r="E22" s="108">
        <f t="shared" si="0"/>
        <v>7948</v>
      </c>
      <c r="F22" s="78">
        <v>218</v>
      </c>
      <c r="G22" s="108">
        <f t="shared" si="1"/>
        <v>5118</v>
      </c>
      <c r="H22" s="121">
        <f t="shared" si="2"/>
        <v>1764</v>
      </c>
      <c r="I22" s="78">
        <v>0</v>
      </c>
      <c r="J22" s="108">
        <f t="shared" si="3"/>
        <v>0</v>
      </c>
      <c r="K22" s="78">
        <v>848</v>
      </c>
      <c r="L22" s="78">
        <v>1764</v>
      </c>
      <c r="M22" s="122">
        <f t="shared" si="4"/>
        <v>2612</v>
      </c>
      <c r="N22" s="123">
        <f t="shared" si="5"/>
        <v>0.28000000000000003</v>
      </c>
      <c r="O22" s="15"/>
    </row>
    <row r="23" spans="1:15">
      <c r="A23" s="105" t="s">
        <v>16</v>
      </c>
      <c r="B23" s="78">
        <v>5951</v>
      </c>
      <c r="C23" s="107">
        <v>0</v>
      </c>
      <c r="D23" s="107">
        <v>0</v>
      </c>
      <c r="E23" s="108">
        <f t="shared" si="0"/>
        <v>5951</v>
      </c>
      <c r="F23" s="78">
        <v>242</v>
      </c>
      <c r="G23" s="108">
        <f t="shared" si="1"/>
        <v>3385</v>
      </c>
      <c r="H23" s="121">
        <f t="shared" si="2"/>
        <v>1644</v>
      </c>
      <c r="I23" s="78">
        <v>0</v>
      </c>
      <c r="J23" s="108">
        <f t="shared" si="3"/>
        <v>0</v>
      </c>
      <c r="K23" s="78">
        <v>680</v>
      </c>
      <c r="L23" s="78">
        <v>1644</v>
      </c>
      <c r="M23" s="122">
        <f t="shared" si="4"/>
        <v>2324</v>
      </c>
      <c r="N23" s="123">
        <f t="shared" si="5"/>
        <v>0.249</v>
      </c>
      <c r="O23" s="15"/>
    </row>
    <row r="24" spans="1:15">
      <c r="A24" s="105" t="s">
        <v>17</v>
      </c>
      <c r="B24" s="78">
        <v>618</v>
      </c>
      <c r="C24" s="107">
        <v>0</v>
      </c>
      <c r="D24" s="107">
        <v>0</v>
      </c>
      <c r="E24" s="108">
        <f t="shared" si="0"/>
        <v>618</v>
      </c>
      <c r="F24" s="78">
        <v>72</v>
      </c>
      <c r="G24" s="108">
        <f t="shared" si="1"/>
        <v>246</v>
      </c>
      <c r="H24" s="121">
        <f t="shared" si="2"/>
        <v>213</v>
      </c>
      <c r="I24" s="78">
        <v>0</v>
      </c>
      <c r="J24" s="108">
        <f t="shared" si="3"/>
        <v>0</v>
      </c>
      <c r="K24" s="78">
        <v>87</v>
      </c>
      <c r="L24" s="78">
        <v>213</v>
      </c>
      <c r="M24" s="122">
        <f t="shared" si="4"/>
        <v>300</v>
      </c>
      <c r="N24" s="123">
        <f t="shared" si="5"/>
        <v>3.2000000000000001E-2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>
        <f t="shared" si="5"/>
        <v>0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ht="15.75" thickBot="1">
      <c r="A28" s="105" t="s">
        <v>21</v>
      </c>
      <c r="B28" s="124">
        <f>SUM(B16:B27)</f>
        <v>15350</v>
      </c>
      <c r="C28" s="124">
        <f>SUM(C16:C27)</f>
        <v>0</v>
      </c>
      <c r="D28" s="124">
        <f>SUM(D16:D27)</f>
        <v>0</v>
      </c>
      <c r="E28" s="124">
        <f>SUM(E16:E27)</f>
        <v>15350</v>
      </c>
      <c r="F28" s="124">
        <f>SUM(F16:F27)</f>
        <v>532</v>
      </c>
      <c r="G28" s="124">
        <f t="shared" si="1"/>
        <v>9570</v>
      </c>
      <c r="H28" s="124">
        <f>SUM(H16:H27)</f>
        <v>3625</v>
      </c>
      <c r="I28" s="124">
        <f>SUM(I16:I27)</f>
        <v>0</v>
      </c>
      <c r="J28" s="124">
        <f t="shared" si="3"/>
        <v>0</v>
      </c>
      <c r="K28" s="124">
        <f>SUM(K16:K27)</f>
        <v>1623</v>
      </c>
      <c r="L28" s="124">
        <f>SUM(L16:L27)</f>
        <v>3625</v>
      </c>
      <c r="M28" s="125">
        <f>SUM(M16:M27)</f>
        <v>5248</v>
      </c>
      <c r="N28" s="126">
        <f t="shared" si="5"/>
        <v>0.56299999999999994</v>
      </c>
      <c r="O28" s="15"/>
    </row>
    <row r="29" spans="1:15" ht="15.75" thickTop="1">
      <c r="A29" s="103" t="s">
        <v>22</v>
      </c>
      <c r="B29" s="127"/>
      <c r="C29" s="127"/>
      <c r="D29" s="127"/>
      <c r="E29" s="127">
        <f t="shared" ref="E29:M29" si="6">ROUND(+E28/$K$9,2)</f>
        <v>1.65</v>
      </c>
      <c r="F29" s="127">
        <f t="shared" si="6"/>
        <v>0.06</v>
      </c>
      <c r="G29" s="127">
        <f t="shared" si="6"/>
        <v>1.03</v>
      </c>
      <c r="H29" s="127">
        <f t="shared" si="6"/>
        <v>0.39</v>
      </c>
      <c r="I29" s="127">
        <f t="shared" si="6"/>
        <v>0</v>
      </c>
      <c r="J29" s="127">
        <f t="shared" si="6"/>
        <v>0</v>
      </c>
      <c r="K29" s="127">
        <f t="shared" si="6"/>
        <v>0.17</v>
      </c>
      <c r="L29" s="127">
        <f t="shared" si="6"/>
        <v>0.39</v>
      </c>
      <c r="M29" s="128">
        <f t="shared" si="6"/>
        <v>0.56000000000000005</v>
      </c>
      <c r="N29" s="129"/>
      <c r="O29" s="15"/>
    </row>
    <row r="30" spans="1:15" ht="15.75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3.4657980456026061</v>
      </c>
      <c r="G30" s="113">
        <f t="shared" si="7"/>
        <v>62.34527687296417</v>
      </c>
      <c r="H30" s="113">
        <f t="shared" si="7"/>
        <v>23.615635179153095</v>
      </c>
      <c r="I30" s="113">
        <f t="shared" si="7"/>
        <v>0</v>
      </c>
      <c r="J30" s="113">
        <f t="shared" si="7"/>
        <v>0</v>
      </c>
      <c r="K30" s="113">
        <f t="shared" si="7"/>
        <v>10.573289902280131</v>
      </c>
      <c r="L30" s="113">
        <f t="shared" si="7"/>
        <v>23.615635179153095</v>
      </c>
      <c r="M30" s="131">
        <f t="shared" si="7"/>
        <v>34.188925081433226</v>
      </c>
      <c r="N30" s="123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  <c r="O31" s="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"/>
      <c r="N32" s="1"/>
      <c r="O32" s="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"/>
      <c r="N33" s="1"/>
      <c r="O33" s="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"/>
      <c r="N34" s="1"/>
      <c r="O34" s="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"/>
      <c r="N35" s="1"/>
      <c r="O35" s="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"/>
      <c r="N37" s="1"/>
      <c r="O37" s="1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topLeftCell="A5" zoomScale="87" zoomScaleNormal="87" workbookViewId="0">
      <selection activeCell="S39" sqref="S39"/>
    </sheetView>
  </sheetViews>
  <sheetFormatPr defaultColWidth="9.6640625" defaultRowHeight="15"/>
  <cols>
    <col min="1" max="1" width="15.6640625" style="51" customWidth="1"/>
    <col min="2" max="3" width="7.6640625" style="51" customWidth="1"/>
    <col min="4" max="4" width="8.109375" style="51" customWidth="1"/>
    <col min="5" max="10" width="7.6640625" style="51" customWidth="1"/>
    <col min="11" max="11" width="8.109375" style="51" customWidth="1"/>
    <col min="12" max="14" width="7.6640625" style="51" customWidth="1"/>
    <col min="15" max="15" width="3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50"/>
      <c r="N7" s="50"/>
    </row>
    <row r="8" spans="1:15" ht="18">
      <c r="A8" s="55" t="s">
        <v>4</v>
      </c>
      <c r="B8" s="142" t="s">
        <v>83</v>
      </c>
      <c r="C8" s="47"/>
      <c r="D8" s="47"/>
      <c r="E8" s="47"/>
      <c r="F8" s="47"/>
      <c r="G8" s="55" t="s">
        <v>54</v>
      </c>
      <c r="H8" s="47"/>
      <c r="I8" s="47" t="s">
        <v>85</v>
      </c>
      <c r="J8" s="47"/>
      <c r="K8" s="47"/>
      <c r="L8" s="47"/>
      <c r="M8" s="64"/>
      <c r="N8" s="64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9">
        <v>1117</v>
      </c>
      <c r="L9" s="57"/>
      <c r="M9" s="65" t="s">
        <v>74</v>
      </c>
      <c r="N9" s="92">
        <v>2015</v>
      </c>
    </row>
    <row r="10" spans="1:15" ht="18.75" thickBot="1">
      <c r="A10" s="56" t="s">
        <v>6</v>
      </c>
      <c r="B10" s="143" t="s">
        <v>84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66"/>
      <c r="N10" s="66"/>
    </row>
    <row r="11" spans="1:15" ht="16.5" thickTop="1" thickBot="1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67" t="s">
        <v>75</v>
      </c>
      <c r="N11" s="67" t="s">
        <v>76</v>
      </c>
      <c r="O11" s="58"/>
    </row>
    <row r="12" spans="1:15" ht="15.75" thickTop="1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8"/>
      <c r="N12" s="6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70"/>
      <c r="N13" s="71" t="s">
        <v>82</v>
      </c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72"/>
      <c r="N14" s="73" t="s">
        <v>77</v>
      </c>
      <c r="O14" s="58"/>
    </row>
    <row r="15" spans="1:15" ht="15.75" thickBot="1">
      <c r="A15" s="81"/>
      <c r="B15" s="81" t="s">
        <v>30</v>
      </c>
      <c r="C15" s="81" t="s">
        <v>38</v>
      </c>
      <c r="D15" s="81" t="s">
        <v>30</v>
      </c>
      <c r="E15" s="81"/>
      <c r="F15" s="81" t="s">
        <v>53</v>
      </c>
      <c r="G15" s="81" t="s">
        <v>58</v>
      </c>
      <c r="H15" s="81" t="s">
        <v>60</v>
      </c>
      <c r="I15" s="82"/>
      <c r="J15" s="81"/>
      <c r="K15" s="81" t="s">
        <v>71</v>
      </c>
      <c r="L15" s="81" t="s">
        <v>73</v>
      </c>
      <c r="M15" s="83" t="s">
        <v>21</v>
      </c>
      <c r="N15" s="84" t="s">
        <v>78</v>
      </c>
      <c r="O15" s="58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>
      <c r="A19" s="105" t="s">
        <v>12</v>
      </c>
      <c r="B19" s="78">
        <v>1517</v>
      </c>
      <c r="C19" s="107">
        <v>0</v>
      </c>
      <c r="D19" s="107">
        <v>0</v>
      </c>
      <c r="E19" s="108">
        <f t="shared" si="0"/>
        <v>1517</v>
      </c>
      <c r="F19" s="78">
        <v>0</v>
      </c>
      <c r="G19" s="108">
        <f t="shared" si="1"/>
        <v>1517</v>
      </c>
      <c r="H19" s="121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>
        <f t="shared" si="5"/>
        <v>0</v>
      </c>
      <c r="O19" s="15"/>
    </row>
    <row r="20" spans="1:15">
      <c r="A20" s="105" t="s">
        <v>13</v>
      </c>
      <c r="B20" s="78">
        <v>2331</v>
      </c>
      <c r="C20" s="107">
        <v>0</v>
      </c>
      <c r="D20" s="107">
        <v>0</v>
      </c>
      <c r="E20" s="108">
        <f t="shared" si="0"/>
        <v>2331</v>
      </c>
      <c r="F20" s="78">
        <v>0</v>
      </c>
      <c r="G20" s="108">
        <f t="shared" si="1"/>
        <v>2274</v>
      </c>
      <c r="H20" s="121">
        <f t="shared" si="2"/>
        <v>30</v>
      </c>
      <c r="I20" s="78">
        <v>0</v>
      </c>
      <c r="J20" s="108">
        <f t="shared" si="3"/>
        <v>0</v>
      </c>
      <c r="K20" s="78">
        <v>27</v>
      </c>
      <c r="L20" s="78">
        <v>30</v>
      </c>
      <c r="M20" s="122">
        <f t="shared" si="4"/>
        <v>57</v>
      </c>
      <c r="N20" s="123">
        <f t="shared" si="5"/>
        <v>5.0999999999999997E-2</v>
      </c>
      <c r="O20" s="15"/>
    </row>
    <row r="21" spans="1:15">
      <c r="A21" s="105" t="s">
        <v>14</v>
      </c>
      <c r="B21" s="78">
        <v>2153</v>
      </c>
      <c r="C21" s="107">
        <v>0</v>
      </c>
      <c r="D21" s="107">
        <v>0</v>
      </c>
      <c r="E21" s="108">
        <f t="shared" si="0"/>
        <v>2153</v>
      </c>
      <c r="F21" s="78">
        <v>0</v>
      </c>
      <c r="G21" s="108">
        <f t="shared" si="1"/>
        <v>2117</v>
      </c>
      <c r="H21" s="121">
        <f t="shared" si="2"/>
        <v>13</v>
      </c>
      <c r="I21" s="78">
        <v>0</v>
      </c>
      <c r="J21" s="108">
        <f t="shared" si="3"/>
        <v>0</v>
      </c>
      <c r="K21" s="78">
        <v>23</v>
      </c>
      <c r="L21" s="78">
        <v>13</v>
      </c>
      <c r="M21" s="122">
        <f t="shared" si="4"/>
        <v>36</v>
      </c>
      <c r="N21" s="123">
        <f t="shared" si="5"/>
        <v>3.2000000000000001E-2</v>
      </c>
      <c r="O21" s="15"/>
    </row>
    <row r="22" spans="1:15">
      <c r="A22" s="105" t="s">
        <v>15</v>
      </c>
      <c r="B22" s="78">
        <v>1403</v>
      </c>
      <c r="C22" s="107">
        <v>0</v>
      </c>
      <c r="D22" s="107">
        <v>0</v>
      </c>
      <c r="E22" s="108">
        <f t="shared" si="0"/>
        <v>1403</v>
      </c>
      <c r="F22" s="78">
        <v>525</v>
      </c>
      <c r="G22" s="108">
        <f t="shared" si="1"/>
        <v>698</v>
      </c>
      <c r="H22" s="121">
        <f t="shared" si="2"/>
        <v>79</v>
      </c>
      <c r="I22" s="78">
        <v>0</v>
      </c>
      <c r="J22" s="108">
        <f t="shared" si="3"/>
        <v>0</v>
      </c>
      <c r="K22" s="78">
        <v>101</v>
      </c>
      <c r="L22" s="78">
        <v>79</v>
      </c>
      <c r="M22" s="122">
        <f t="shared" si="4"/>
        <v>180</v>
      </c>
      <c r="N22" s="123">
        <f t="shared" si="5"/>
        <v>0.161</v>
      </c>
      <c r="O22" s="15"/>
    </row>
    <row r="23" spans="1:15">
      <c r="A23" s="105" t="s">
        <v>16</v>
      </c>
      <c r="B23" s="78">
        <v>1084</v>
      </c>
      <c r="C23" s="107">
        <v>0</v>
      </c>
      <c r="D23" s="107">
        <v>0</v>
      </c>
      <c r="E23" s="108">
        <f t="shared" si="0"/>
        <v>1084</v>
      </c>
      <c r="F23" s="78">
        <v>560</v>
      </c>
      <c r="G23" s="108">
        <f t="shared" si="1"/>
        <v>391</v>
      </c>
      <c r="H23" s="121">
        <f t="shared" si="2"/>
        <v>43</v>
      </c>
      <c r="I23" s="78">
        <v>0</v>
      </c>
      <c r="J23" s="108">
        <f t="shared" si="3"/>
        <v>0</v>
      </c>
      <c r="K23" s="78">
        <v>90</v>
      </c>
      <c r="L23" s="78">
        <v>43</v>
      </c>
      <c r="M23" s="122">
        <f t="shared" si="4"/>
        <v>133</v>
      </c>
      <c r="N23" s="123">
        <f t="shared" si="5"/>
        <v>0.11899999999999999</v>
      </c>
      <c r="O23" s="15"/>
    </row>
    <row r="24" spans="1:15">
      <c r="A24" s="105" t="s">
        <v>17</v>
      </c>
      <c r="B24" s="78">
        <v>102</v>
      </c>
      <c r="C24" s="107">
        <v>0</v>
      </c>
      <c r="D24" s="107">
        <v>0</v>
      </c>
      <c r="E24" s="108">
        <f t="shared" si="0"/>
        <v>102</v>
      </c>
      <c r="F24" s="78">
        <v>15</v>
      </c>
      <c r="G24" s="108">
        <f t="shared" si="1"/>
        <v>32</v>
      </c>
      <c r="H24" s="121">
        <f t="shared" si="2"/>
        <v>28</v>
      </c>
      <c r="I24" s="78">
        <v>0</v>
      </c>
      <c r="J24" s="108">
        <f t="shared" si="3"/>
        <v>0</v>
      </c>
      <c r="K24" s="78">
        <v>27</v>
      </c>
      <c r="L24" s="78">
        <v>28</v>
      </c>
      <c r="M24" s="122">
        <f t="shared" si="4"/>
        <v>55</v>
      </c>
      <c r="N24" s="123">
        <f t="shared" si="5"/>
        <v>4.9000000000000002E-2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>
        <f t="shared" si="5"/>
        <v>0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ht="15.75" thickBot="1">
      <c r="A28" s="105" t="s">
        <v>21</v>
      </c>
      <c r="B28" s="124">
        <f>SUM(B16:B27)</f>
        <v>8590</v>
      </c>
      <c r="C28" s="124">
        <f>SUM(C16:C27)</f>
        <v>0</v>
      </c>
      <c r="D28" s="124">
        <f>SUM(D16:D27)</f>
        <v>0</v>
      </c>
      <c r="E28" s="124">
        <f>SUM(E16:E27)</f>
        <v>8590</v>
      </c>
      <c r="F28" s="124">
        <f>SUM(F16:F27)</f>
        <v>1100</v>
      </c>
      <c r="G28" s="124">
        <f t="shared" si="1"/>
        <v>7029</v>
      </c>
      <c r="H28" s="124">
        <f>SUM(H16:H27)</f>
        <v>193</v>
      </c>
      <c r="I28" s="124">
        <f>SUM(I16:I27)</f>
        <v>0</v>
      </c>
      <c r="J28" s="124">
        <f t="shared" si="3"/>
        <v>0</v>
      </c>
      <c r="K28" s="124">
        <f>SUM(K16:K27)</f>
        <v>268</v>
      </c>
      <c r="L28" s="124">
        <f>SUM(L16:L27)</f>
        <v>193</v>
      </c>
      <c r="M28" s="125">
        <f>SUM(M16:M27)</f>
        <v>461</v>
      </c>
      <c r="N28" s="126">
        <f t="shared" si="5"/>
        <v>0.41299999999999998</v>
      </c>
      <c r="O28" s="15"/>
    </row>
    <row r="29" spans="1:15" ht="15.75" thickTop="1">
      <c r="A29" s="103" t="s">
        <v>22</v>
      </c>
      <c r="B29" s="127"/>
      <c r="C29" s="127"/>
      <c r="D29" s="127"/>
      <c r="E29" s="127">
        <f t="shared" ref="E29:M29" si="6">ROUND(+E28/$K$9,2)</f>
        <v>7.69</v>
      </c>
      <c r="F29" s="127">
        <f t="shared" si="6"/>
        <v>0.98</v>
      </c>
      <c r="G29" s="127">
        <f t="shared" si="6"/>
        <v>6.29</v>
      </c>
      <c r="H29" s="127">
        <f t="shared" si="6"/>
        <v>0.17</v>
      </c>
      <c r="I29" s="127">
        <f t="shared" si="6"/>
        <v>0</v>
      </c>
      <c r="J29" s="127">
        <f t="shared" si="6"/>
        <v>0</v>
      </c>
      <c r="K29" s="127">
        <f t="shared" si="6"/>
        <v>0.24</v>
      </c>
      <c r="L29" s="127">
        <f t="shared" si="6"/>
        <v>0.17</v>
      </c>
      <c r="M29" s="128">
        <f t="shared" si="6"/>
        <v>0.41</v>
      </c>
      <c r="N29" s="129"/>
      <c r="O29" s="15"/>
    </row>
    <row r="30" spans="1:15" ht="15.75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12.805587892898721</v>
      </c>
      <c r="G30" s="113">
        <f t="shared" si="7"/>
        <v>81.827706635622818</v>
      </c>
      <c r="H30" s="113">
        <f t="shared" si="7"/>
        <v>2.2467986030267753</v>
      </c>
      <c r="I30" s="113">
        <f t="shared" si="7"/>
        <v>0</v>
      </c>
      <c r="J30" s="113">
        <f t="shared" si="7"/>
        <v>0</v>
      </c>
      <c r="K30" s="113">
        <f t="shared" si="7"/>
        <v>3.1199068684516882</v>
      </c>
      <c r="L30" s="113">
        <f t="shared" si="7"/>
        <v>2.2467986030267753</v>
      </c>
      <c r="M30" s="131">
        <f t="shared" si="7"/>
        <v>5.366705471478463</v>
      </c>
      <c r="N30" s="123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  <c r="O31" s="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"/>
      <c r="N32" s="1"/>
      <c r="O32" s="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"/>
      <c r="N33" s="1"/>
      <c r="O33" s="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"/>
      <c r="N34" s="1"/>
      <c r="O34" s="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"/>
      <c r="N35" s="1"/>
      <c r="O35" s="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"/>
      <c r="N37" s="1"/>
      <c r="O37" s="1"/>
    </row>
    <row r="38" spans="1:15" ht="25.5">
      <c r="B38" s="159"/>
      <c r="C38" s="158"/>
      <c r="D38" s="158"/>
    </row>
  </sheetData>
  <phoneticPr fontId="0" type="noConversion"/>
  <pageMargins left="0.5" right="0.5" top="0.5" bottom="0.5" header="0" footer="0"/>
  <pageSetup scale="88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showOutlineSymbols="0" topLeftCell="A10" zoomScale="87" zoomScaleNormal="87" workbookViewId="0">
      <selection activeCell="B40" sqref="B40"/>
    </sheetView>
  </sheetViews>
  <sheetFormatPr defaultColWidth="9.6640625" defaultRowHeight="15"/>
  <cols>
    <col min="1" max="1" width="15.6640625" style="51" customWidth="1"/>
    <col min="2" max="3" width="7.6640625" style="51" customWidth="1"/>
    <col min="4" max="4" width="8.109375" style="51" customWidth="1"/>
    <col min="5" max="10" width="7.6640625" style="51" customWidth="1"/>
    <col min="11" max="11" width="8.109375" style="51" customWidth="1"/>
    <col min="12" max="14" width="7.6640625" style="51" customWidth="1"/>
    <col min="15" max="15" width="3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50"/>
      <c r="N7" s="50"/>
    </row>
    <row r="8" spans="1:15" ht="18">
      <c r="A8" s="55" t="s">
        <v>4</v>
      </c>
      <c r="B8" s="47" t="s">
        <v>132</v>
      </c>
      <c r="C8" s="47"/>
      <c r="D8" s="47"/>
      <c r="E8" s="47"/>
      <c r="F8" s="47"/>
      <c r="G8" s="55" t="s">
        <v>54</v>
      </c>
      <c r="H8" s="47"/>
      <c r="I8" s="47" t="s">
        <v>85</v>
      </c>
      <c r="J8" s="47"/>
      <c r="K8" s="47"/>
      <c r="L8" s="47"/>
      <c r="M8" s="64"/>
      <c r="N8" s="64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9">
        <v>0</v>
      </c>
      <c r="L9" s="57"/>
      <c r="M9" s="65" t="s">
        <v>74</v>
      </c>
      <c r="N9" s="92">
        <v>2015</v>
      </c>
    </row>
    <row r="10" spans="1:15" ht="18">
      <c r="A10" s="56" t="s">
        <v>6</v>
      </c>
      <c r="B10" s="57" t="s">
        <v>133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66"/>
      <c r="N10" s="66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67" t="s">
        <v>75</v>
      </c>
      <c r="N11" s="67" t="s">
        <v>76</v>
      </c>
      <c r="O11" s="58"/>
    </row>
    <row r="12" spans="1:15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8"/>
      <c r="N12" s="6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70"/>
      <c r="N13" s="71" t="s">
        <v>82</v>
      </c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72"/>
      <c r="N14" s="73" t="s">
        <v>77</v>
      </c>
      <c r="O14" s="58"/>
    </row>
    <row r="15" spans="1:15" ht="15.75" thickBot="1">
      <c r="A15" s="81"/>
      <c r="B15" s="81" t="s">
        <v>30</v>
      </c>
      <c r="C15" s="81" t="s">
        <v>38</v>
      </c>
      <c r="D15" s="81" t="s">
        <v>30</v>
      </c>
      <c r="E15" s="81"/>
      <c r="F15" s="81" t="s">
        <v>53</v>
      </c>
      <c r="G15" s="81" t="s">
        <v>58</v>
      </c>
      <c r="H15" s="81" t="s">
        <v>60</v>
      </c>
      <c r="I15" s="82"/>
      <c r="J15" s="81"/>
      <c r="K15" s="81" t="s">
        <v>71</v>
      </c>
      <c r="L15" s="81" t="s">
        <v>73</v>
      </c>
      <c r="M15" s="83" t="s">
        <v>21</v>
      </c>
      <c r="N15" s="84" t="s">
        <v>78</v>
      </c>
      <c r="O15" s="58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 t="e">
        <f t="shared" ref="N16:N28" si="5">ROUND(+M16/$K$9,3)</f>
        <v>#DIV/0!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 t="e">
        <f t="shared" si="5"/>
        <v>#DIV/0!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 t="e">
        <f t="shared" si="5"/>
        <v>#DIV/0!</v>
      </c>
      <c r="O18" s="15"/>
    </row>
    <row r="19" spans="1:15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121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 t="e">
        <f t="shared" si="5"/>
        <v>#DIV/0!</v>
      </c>
      <c r="O19" s="15"/>
    </row>
    <row r="20" spans="1:15">
      <c r="A20" s="105" t="s">
        <v>13</v>
      </c>
      <c r="B20" s="78">
        <v>0</v>
      </c>
      <c r="C20" s="107">
        <v>0</v>
      </c>
      <c r="D20" s="107">
        <v>0</v>
      </c>
      <c r="E20" s="108">
        <f t="shared" si="0"/>
        <v>0</v>
      </c>
      <c r="F20" s="78">
        <v>0</v>
      </c>
      <c r="G20" s="108">
        <f t="shared" si="1"/>
        <v>0</v>
      </c>
      <c r="H20" s="121">
        <f t="shared" si="2"/>
        <v>0</v>
      </c>
      <c r="I20" s="78">
        <v>0</v>
      </c>
      <c r="J20" s="108">
        <f t="shared" si="3"/>
        <v>0</v>
      </c>
      <c r="K20" s="78">
        <v>0</v>
      </c>
      <c r="L20" s="78">
        <v>0</v>
      </c>
      <c r="M20" s="122">
        <f t="shared" si="4"/>
        <v>0</v>
      </c>
      <c r="N20" s="123" t="e">
        <f t="shared" si="5"/>
        <v>#DIV/0!</v>
      </c>
      <c r="O20" s="15"/>
    </row>
    <row r="21" spans="1:15">
      <c r="A21" s="105" t="s">
        <v>14</v>
      </c>
      <c r="B21" s="78">
        <v>0</v>
      </c>
      <c r="C21" s="107">
        <v>0</v>
      </c>
      <c r="D21" s="107">
        <v>0</v>
      </c>
      <c r="E21" s="108">
        <f t="shared" si="0"/>
        <v>0</v>
      </c>
      <c r="F21" s="78">
        <v>0</v>
      </c>
      <c r="G21" s="108">
        <f t="shared" si="1"/>
        <v>0</v>
      </c>
      <c r="H21" s="121">
        <f t="shared" si="2"/>
        <v>0</v>
      </c>
      <c r="I21" s="78">
        <v>0</v>
      </c>
      <c r="J21" s="108">
        <f t="shared" si="3"/>
        <v>0</v>
      </c>
      <c r="K21" s="78">
        <v>0</v>
      </c>
      <c r="L21" s="78">
        <v>0</v>
      </c>
      <c r="M21" s="122">
        <f t="shared" si="4"/>
        <v>0</v>
      </c>
      <c r="N21" s="123" t="e">
        <f t="shared" si="5"/>
        <v>#DIV/0!</v>
      </c>
      <c r="O21" s="15"/>
    </row>
    <row r="22" spans="1:15">
      <c r="A22" s="105" t="s">
        <v>15</v>
      </c>
      <c r="B22" s="78">
        <v>0</v>
      </c>
      <c r="C22" s="107">
        <v>0</v>
      </c>
      <c r="D22" s="107">
        <v>0</v>
      </c>
      <c r="E22" s="108">
        <f t="shared" si="0"/>
        <v>0</v>
      </c>
      <c r="F22" s="78">
        <v>0</v>
      </c>
      <c r="G22" s="108">
        <f t="shared" si="1"/>
        <v>0</v>
      </c>
      <c r="H22" s="121">
        <f t="shared" si="2"/>
        <v>0</v>
      </c>
      <c r="I22" s="78">
        <v>0</v>
      </c>
      <c r="J22" s="108">
        <f t="shared" si="3"/>
        <v>0</v>
      </c>
      <c r="K22" s="78">
        <v>0</v>
      </c>
      <c r="L22" s="78">
        <v>0</v>
      </c>
      <c r="M22" s="122">
        <f t="shared" si="4"/>
        <v>0</v>
      </c>
      <c r="N22" s="123" t="e">
        <f t="shared" si="5"/>
        <v>#DIV/0!</v>
      </c>
      <c r="O22" s="15"/>
    </row>
    <row r="23" spans="1:15">
      <c r="A23" s="105" t="s">
        <v>16</v>
      </c>
      <c r="B23" s="78">
        <v>0</v>
      </c>
      <c r="C23" s="107">
        <v>0</v>
      </c>
      <c r="D23" s="107">
        <v>0</v>
      </c>
      <c r="E23" s="108">
        <f t="shared" si="0"/>
        <v>0</v>
      </c>
      <c r="F23" s="78">
        <v>0</v>
      </c>
      <c r="G23" s="108">
        <f t="shared" si="1"/>
        <v>0</v>
      </c>
      <c r="H23" s="121">
        <f t="shared" si="2"/>
        <v>0</v>
      </c>
      <c r="I23" s="78">
        <v>0</v>
      </c>
      <c r="J23" s="108">
        <f t="shared" si="3"/>
        <v>0</v>
      </c>
      <c r="K23" s="78">
        <v>0</v>
      </c>
      <c r="L23" s="78">
        <v>0</v>
      </c>
      <c r="M23" s="122">
        <f t="shared" si="4"/>
        <v>0</v>
      </c>
      <c r="N23" s="123" t="e">
        <f t="shared" si="5"/>
        <v>#DIV/0!</v>
      </c>
      <c r="O23" s="15"/>
    </row>
    <row r="24" spans="1:15">
      <c r="A24" s="105" t="s">
        <v>17</v>
      </c>
      <c r="B24" s="78">
        <v>0</v>
      </c>
      <c r="C24" s="107">
        <v>0</v>
      </c>
      <c r="D24" s="107">
        <v>0</v>
      </c>
      <c r="E24" s="108">
        <f t="shared" si="0"/>
        <v>0</v>
      </c>
      <c r="F24" s="78">
        <v>0</v>
      </c>
      <c r="G24" s="108">
        <f t="shared" si="1"/>
        <v>0</v>
      </c>
      <c r="H24" s="121">
        <f t="shared" si="2"/>
        <v>0</v>
      </c>
      <c r="I24" s="78">
        <v>0</v>
      </c>
      <c r="J24" s="108">
        <f t="shared" si="3"/>
        <v>0</v>
      </c>
      <c r="K24" s="78">
        <v>0</v>
      </c>
      <c r="L24" s="78">
        <v>0</v>
      </c>
      <c r="M24" s="122">
        <f t="shared" si="4"/>
        <v>0</v>
      </c>
      <c r="N24" s="123" t="e">
        <f t="shared" si="5"/>
        <v>#DIV/0!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 t="e">
        <f t="shared" si="5"/>
        <v>#DIV/0!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 t="e">
        <f t="shared" si="5"/>
        <v>#DIV/0!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 t="e">
        <f t="shared" si="5"/>
        <v>#DIV/0!</v>
      </c>
      <c r="O27" s="15"/>
    </row>
    <row r="28" spans="1:15" ht="15.75" thickBot="1">
      <c r="A28" s="105" t="s">
        <v>21</v>
      </c>
      <c r="B28" s="124">
        <f>SUM(B16:B27)</f>
        <v>0</v>
      </c>
      <c r="C28" s="124">
        <f>SUM(C16:C27)</f>
        <v>0</v>
      </c>
      <c r="D28" s="124">
        <f>SUM(D16:D27)</f>
        <v>0</v>
      </c>
      <c r="E28" s="124">
        <f>SUM(E16:E27)</f>
        <v>0</v>
      </c>
      <c r="F28" s="124">
        <f>SUM(F16:F27)</f>
        <v>0</v>
      </c>
      <c r="G28" s="124">
        <f t="shared" si="1"/>
        <v>0</v>
      </c>
      <c r="H28" s="124">
        <f>SUM(H16:H27)</f>
        <v>0</v>
      </c>
      <c r="I28" s="124">
        <f>SUM(I16:I27)</f>
        <v>0</v>
      </c>
      <c r="J28" s="124">
        <f t="shared" si="3"/>
        <v>0</v>
      </c>
      <c r="K28" s="124">
        <f>SUM(K16:K27)</f>
        <v>0</v>
      </c>
      <c r="L28" s="124">
        <f>SUM(L16:L27)</f>
        <v>0</v>
      </c>
      <c r="M28" s="125">
        <f>SUM(M16:M27)</f>
        <v>0</v>
      </c>
      <c r="N28" s="126" t="e">
        <f t="shared" si="5"/>
        <v>#DIV/0!</v>
      </c>
      <c r="O28" s="15"/>
    </row>
    <row r="29" spans="1:15" ht="15.75" thickTop="1">
      <c r="A29" s="103" t="s">
        <v>22</v>
      </c>
      <c r="B29" s="127"/>
      <c r="C29" s="127"/>
      <c r="D29" s="127"/>
      <c r="E29" s="127" t="e">
        <f t="shared" ref="E29:M29" si="6">ROUND(+E28/$K$9,2)</f>
        <v>#DIV/0!</v>
      </c>
      <c r="F29" s="127" t="e">
        <f t="shared" si="6"/>
        <v>#DIV/0!</v>
      </c>
      <c r="G29" s="127" t="e">
        <f t="shared" si="6"/>
        <v>#DIV/0!</v>
      </c>
      <c r="H29" s="127" t="e">
        <f t="shared" si="6"/>
        <v>#DIV/0!</v>
      </c>
      <c r="I29" s="127" t="e">
        <f t="shared" si="6"/>
        <v>#DIV/0!</v>
      </c>
      <c r="J29" s="127" t="e">
        <f t="shared" si="6"/>
        <v>#DIV/0!</v>
      </c>
      <c r="K29" s="127" t="e">
        <f t="shared" si="6"/>
        <v>#DIV/0!</v>
      </c>
      <c r="L29" s="127" t="e">
        <f t="shared" si="6"/>
        <v>#DIV/0!</v>
      </c>
      <c r="M29" s="128" t="e">
        <f t="shared" si="6"/>
        <v>#DIV/0!</v>
      </c>
      <c r="N29" s="129"/>
      <c r="O29" s="15"/>
    </row>
    <row r="30" spans="1:15" ht="15.75" thickBot="1">
      <c r="A30" s="105" t="s">
        <v>23</v>
      </c>
      <c r="B30" s="130"/>
      <c r="C30" s="113"/>
      <c r="D30" s="113"/>
      <c r="E30" s="113" t="e">
        <f t="shared" ref="E30:M30" si="7">E28/$E$28*100</f>
        <v>#DIV/0!</v>
      </c>
      <c r="F30" s="113" t="e">
        <f t="shared" si="7"/>
        <v>#DIV/0!</v>
      </c>
      <c r="G30" s="113" t="e">
        <f t="shared" si="7"/>
        <v>#DIV/0!</v>
      </c>
      <c r="H30" s="113" t="e">
        <f t="shared" si="7"/>
        <v>#DIV/0!</v>
      </c>
      <c r="I30" s="113" t="e">
        <f t="shared" si="7"/>
        <v>#DIV/0!</v>
      </c>
      <c r="J30" s="113" t="e">
        <f t="shared" si="7"/>
        <v>#DIV/0!</v>
      </c>
      <c r="K30" s="113" t="e">
        <f t="shared" si="7"/>
        <v>#DIV/0!</v>
      </c>
      <c r="L30" s="113" t="e">
        <f t="shared" si="7"/>
        <v>#DIV/0!</v>
      </c>
      <c r="M30" s="131" t="e">
        <f t="shared" si="7"/>
        <v>#DIV/0!</v>
      </c>
      <c r="N30" s="123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  <c r="O31" s="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"/>
      <c r="N32" s="1"/>
      <c r="O32" s="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"/>
      <c r="N33" s="1"/>
      <c r="O33" s="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"/>
      <c r="N34" s="1"/>
      <c r="O34" s="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"/>
      <c r="N35" s="1"/>
      <c r="O35" s="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"/>
      <c r="N37" s="1"/>
      <c r="O37" s="1"/>
    </row>
    <row r="39" spans="1:15" ht="25.5">
      <c r="B39" s="159" t="s">
        <v>138</v>
      </c>
      <c r="E39" s="158"/>
    </row>
  </sheetData>
  <phoneticPr fontId="0" type="noConversion"/>
  <pageMargins left="0.5" right="0.5" top="0.5" bottom="0.5" header="0" footer="0"/>
  <pageSetup scale="86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zoomScale="87" zoomScaleNormal="87" workbookViewId="0">
      <selection activeCell="P26" sqref="P26"/>
    </sheetView>
  </sheetViews>
  <sheetFormatPr defaultColWidth="9.6640625" defaultRowHeight="15"/>
  <cols>
    <col min="1" max="1" width="15.6640625" style="1" customWidth="1"/>
    <col min="2" max="4" width="7.6640625" style="1" customWidth="1"/>
    <col min="5" max="5" width="8.77734375" style="1" customWidth="1"/>
    <col min="6" max="6" width="7.6640625" style="1" customWidth="1"/>
    <col min="7" max="7" width="8.88671875" style="1" customWidth="1"/>
    <col min="8" max="10" width="7.6640625" style="1" customWidth="1"/>
    <col min="11" max="11" width="8.109375" style="1" customWidth="1"/>
    <col min="12" max="14" width="7.6640625" style="1" customWidth="1"/>
    <col min="15" max="15" width="3.77734375" style="1" customWidth="1"/>
    <col min="16" max="16384" width="9.66406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5" ht="15.75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5" ht="18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</row>
    <row r="4" spans="1:15" ht="18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 t="s">
        <v>0</v>
      </c>
    </row>
    <row r="5" spans="1:15" ht="18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7"/>
      <c r="N7" s="7"/>
    </row>
    <row r="8" spans="1:15" ht="18">
      <c r="A8" s="8" t="s">
        <v>4</v>
      </c>
      <c r="B8" s="100" t="s">
        <v>91</v>
      </c>
      <c r="C8" s="100"/>
      <c r="D8" s="100"/>
      <c r="E8" s="100"/>
      <c r="F8" s="100"/>
      <c r="G8" s="8" t="s">
        <v>54</v>
      </c>
      <c r="H8" s="100"/>
      <c r="I8" s="100" t="s">
        <v>85</v>
      </c>
      <c r="J8" s="100"/>
      <c r="K8" s="100"/>
      <c r="L8" s="100"/>
      <c r="M8" s="119"/>
      <c r="N8" s="119"/>
    </row>
    <row r="9" spans="1:15" ht="18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76">
        <v>15363</v>
      </c>
      <c r="L9" s="102"/>
      <c r="M9" s="12" t="s">
        <v>74</v>
      </c>
      <c r="N9" s="77">
        <v>2015</v>
      </c>
    </row>
    <row r="10" spans="1:15" ht="18.75" thickBot="1">
      <c r="A10" s="9" t="s">
        <v>6</v>
      </c>
      <c r="B10" s="102" t="s">
        <v>84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3"/>
      <c r="N10" s="13"/>
    </row>
    <row r="11" spans="1:15" ht="16.5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20" t="s">
        <v>75</v>
      </c>
      <c r="N11" s="120" t="s">
        <v>76</v>
      </c>
      <c r="O11" s="15"/>
    </row>
    <row r="12" spans="1:15" ht="15.75" thickTop="1">
      <c r="A12" s="16"/>
      <c r="B12" s="16" t="s">
        <v>27</v>
      </c>
      <c r="C12" s="16" t="s">
        <v>36</v>
      </c>
      <c r="D12" s="16" t="s">
        <v>92</v>
      </c>
      <c r="E12" s="16"/>
      <c r="F12" s="16"/>
      <c r="G12" s="16"/>
      <c r="H12" s="16"/>
      <c r="I12" s="16"/>
      <c r="J12" s="16"/>
      <c r="K12" s="16"/>
      <c r="L12" s="17"/>
      <c r="M12" s="18"/>
      <c r="N12" s="19"/>
      <c r="O12" s="15"/>
    </row>
    <row r="13" spans="1:15">
      <c r="A13" s="104"/>
      <c r="B13" s="21" t="s">
        <v>28</v>
      </c>
      <c r="C13" s="21" t="s">
        <v>28</v>
      </c>
      <c r="D13" s="21" t="s">
        <v>93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3"/>
      <c r="N13" s="36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94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5"/>
      <c r="N14" s="26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95</v>
      </c>
      <c r="E15" s="21"/>
      <c r="F15" s="21" t="s">
        <v>53</v>
      </c>
      <c r="G15" s="21" t="s">
        <v>58</v>
      </c>
      <c r="H15" s="21" t="s">
        <v>60</v>
      </c>
      <c r="I15" s="104"/>
      <c r="J15" s="21"/>
      <c r="K15" s="21" t="s">
        <v>71</v>
      </c>
      <c r="L15" s="21" t="s">
        <v>73</v>
      </c>
      <c r="M15" s="26" t="s">
        <v>21</v>
      </c>
      <c r="N15" s="26" t="s">
        <v>78</v>
      </c>
      <c r="O15" s="15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>
      <c r="A19" s="105" t="s">
        <v>12</v>
      </c>
      <c r="B19" s="78">
        <v>3300</v>
      </c>
      <c r="C19" s="107">
        <v>0</v>
      </c>
      <c r="D19" s="107">
        <v>0</v>
      </c>
      <c r="E19" s="108">
        <f t="shared" si="0"/>
        <v>3300</v>
      </c>
      <c r="F19" s="78">
        <v>0</v>
      </c>
      <c r="G19" s="108">
        <f t="shared" si="1"/>
        <v>3284</v>
      </c>
      <c r="H19" s="121">
        <f t="shared" si="2"/>
        <v>14</v>
      </c>
      <c r="I19" s="78">
        <v>0</v>
      </c>
      <c r="J19" s="108">
        <f t="shared" si="3"/>
        <v>0</v>
      </c>
      <c r="K19" s="78">
        <v>2</v>
      </c>
      <c r="L19" s="78">
        <v>14</v>
      </c>
      <c r="M19" s="122">
        <f t="shared" si="4"/>
        <v>16</v>
      </c>
      <c r="N19" s="123">
        <f t="shared" si="5"/>
        <v>1E-3</v>
      </c>
      <c r="O19" s="15"/>
    </row>
    <row r="20" spans="1:15">
      <c r="A20" s="105" t="s">
        <v>13</v>
      </c>
      <c r="B20" s="78">
        <v>4538</v>
      </c>
      <c r="C20" s="107">
        <v>0</v>
      </c>
      <c r="D20" s="107">
        <v>0</v>
      </c>
      <c r="E20" s="108">
        <f t="shared" si="0"/>
        <v>4538</v>
      </c>
      <c r="F20" s="78">
        <v>887</v>
      </c>
      <c r="G20" s="108">
        <f t="shared" si="1"/>
        <v>3615</v>
      </c>
      <c r="H20" s="121">
        <f>L20</f>
        <v>13</v>
      </c>
      <c r="I20" s="78">
        <v>0</v>
      </c>
      <c r="J20" s="108">
        <f t="shared" si="3"/>
        <v>0</v>
      </c>
      <c r="K20" s="78">
        <v>23</v>
      </c>
      <c r="L20" s="78">
        <v>13</v>
      </c>
      <c r="M20" s="122">
        <f t="shared" si="4"/>
        <v>36</v>
      </c>
      <c r="N20" s="123">
        <f t="shared" si="5"/>
        <v>2E-3</v>
      </c>
      <c r="O20" s="15"/>
    </row>
    <row r="21" spans="1:15">
      <c r="A21" s="105" t="s">
        <v>14</v>
      </c>
      <c r="B21" s="78">
        <v>4756</v>
      </c>
      <c r="C21" s="107">
        <v>0</v>
      </c>
      <c r="D21" s="107">
        <v>0</v>
      </c>
      <c r="E21" s="108">
        <f t="shared" si="0"/>
        <v>4756</v>
      </c>
      <c r="F21" s="78">
        <v>1579</v>
      </c>
      <c r="G21" s="108">
        <f t="shared" si="1"/>
        <v>2924</v>
      </c>
      <c r="H21" s="121">
        <f t="shared" si="2"/>
        <v>140</v>
      </c>
      <c r="I21" s="78">
        <v>0</v>
      </c>
      <c r="J21" s="108">
        <f t="shared" si="3"/>
        <v>0</v>
      </c>
      <c r="K21" s="78">
        <v>113</v>
      </c>
      <c r="L21" s="78">
        <v>140</v>
      </c>
      <c r="M21" s="122">
        <f t="shared" si="4"/>
        <v>253</v>
      </c>
      <c r="N21" s="123">
        <f t="shared" si="5"/>
        <v>1.6E-2</v>
      </c>
      <c r="O21" s="15"/>
    </row>
    <row r="22" spans="1:15">
      <c r="A22" s="105" t="s">
        <v>15</v>
      </c>
      <c r="B22" s="78">
        <v>7278</v>
      </c>
      <c r="C22" s="107">
        <v>0</v>
      </c>
      <c r="D22" s="107">
        <v>0</v>
      </c>
      <c r="E22" s="108">
        <f t="shared" si="0"/>
        <v>7278</v>
      </c>
      <c r="F22" s="78">
        <v>731</v>
      </c>
      <c r="G22" s="108">
        <f t="shared" si="1"/>
        <v>2815</v>
      </c>
      <c r="H22" s="121">
        <f t="shared" si="2"/>
        <v>1613</v>
      </c>
      <c r="I22" s="78">
        <v>0</v>
      </c>
      <c r="J22" s="108">
        <f t="shared" si="3"/>
        <v>0</v>
      </c>
      <c r="K22" s="78">
        <v>2119</v>
      </c>
      <c r="L22" s="78">
        <v>1613</v>
      </c>
      <c r="M22" s="122">
        <f t="shared" si="4"/>
        <v>3732</v>
      </c>
      <c r="N22" s="123">
        <f t="shared" si="5"/>
        <v>0.24299999999999999</v>
      </c>
      <c r="O22" s="15"/>
    </row>
    <row r="23" spans="1:15">
      <c r="A23" s="105" t="s">
        <v>16</v>
      </c>
      <c r="B23" s="78">
        <v>7387</v>
      </c>
      <c r="C23" s="107">
        <v>0</v>
      </c>
      <c r="D23" s="107">
        <v>0</v>
      </c>
      <c r="E23" s="108">
        <f t="shared" si="0"/>
        <v>7387</v>
      </c>
      <c r="F23" s="78">
        <v>892</v>
      </c>
      <c r="G23" s="108">
        <f t="shared" si="1"/>
        <v>2891</v>
      </c>
      <c r="H23" s="121">
        <f t="shared" si="2"/>
        <v>1557</v>
      </c>
      <c r="I23" s="78">
        <v>0</v>
      </c>
      <c r="J23" s="108">
        <f t="shared" si="3"/>
        <v>0</v>
      </c>
      <c r="K23" s="78">
        <v>2047</v>
      </c>
      <c r="L23" s="78">
        <v>1557</v>
      </c>
      <c r="M23" s="122">
        <f t="shared" si="4"/>
        <v>3604</v>
      </c>
      <c r="N23" s="123">
        <f t="shared" si="5"/>
        <v>0.23499999999999999</v>
      </c>
      <c r="O23" s="15"/>
    </row>
    <row r="24" spans="1:15">
      <c r="A24" s="105" t="s">
        <v>17</v>
      </c>
      <c r="B24" s="78">
        <v>1897</v>
      </c>
      <c r="C24" s="107">
        <v>0</v>
      </c>
      <c r="D24" s="107">
        <v>0</v>
      </c>
      <c r="E24" s="108">
        <f t="shared" si="0"/>
        <v>1897</v>
      </c>
      <c r="F24" s="78">
        <v>283</v>
      </c>
      <c r="G24" s="108">
        <f t="shared" si="1"/>
        <v>536</v>
      </c>
      <c r="H24" s="121">
        <f t="shared" si="2"/>
        <v>428</v>
      </c>
      <c r="I24" s="78">
        <v>0</v>
      </c>
      <c r="J24" s="108">
        <f t="shared" si="3"/>
        <v>0</v>
      </c>
      <c r="K24" s="78">
        <v>650</v>
      </c>
      <c r="L24" s="78">
        <v>428</v>
      </c>
      <c r="M24" s="122">
        <f t="shared" si="4"/>
        <v>1078</v>
      </c>
      <c r="N24" s="123">
        <f t="shared" si="5"/>
        <v>7.0000000000000007E-2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>
        <f t="shared" si="5"/>
        <v>0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ht="15.75" thickBot="1">
      <c r="A28" s="105" t="s">
        <v>21</v>
      </c>
      <c r="B28" s="124">
        <f>SUM(B16:B27)</f>
        <v>29156</v>
      </c>
      <c r="C28" s="124">
        <f>SUM(C16:C27)</f>
        <v>0</v>
      </c>
      <c r="D28" s="124">
        <f>SUM(D16:D27)</f>
        <v>0</v>
      </c>
      <c r="E28" s="124">
        <f>SUM(E16:E27)</f>
        <v>29156</v>
      </c>
      <c r="F28" s="124">
        <f>SUM(F16:F27)</f>
        <v>4372</v>
      </c>
      <c r="G28" s="124">
        <f t="shared" si="1"/>
        <v>16065</v>
      </c>
      <c r="H28" s="124">
        <f>SUM(H16:H27)</f>
        <v>3765</v>
      </c>
      <c r="I28" s="124">
        <f>SUM(I16:I27)</f>
        <v>0</v>
      </c>
      <c r="J28" s="124">
        <f t="shared" si="3"/>
        <v>0</v>
      </c>
      <c r="K28" s="124">
        <f>SUM(K16:K27)</f>
        <v>4954</v>
      </c>
      <c r="L28" s="124">
        <f>SUM(L16:L27)</f>
        <v>3765</v>
      </c>
      <c r="M28" s="125">
        <f>SUM(M16:M27)</f>
        <v>8719</v>
      </c>
      <c r="N28" s="126">
        <f t="shared" si="5"/>
        <v>0.56799999999999995</v>
      </c>
      <c r="O28" s="15"/>
    </row>
    <row r="29" spans="1:15" ht="15.75" thickTop="1">
      <c r="A29" s="103" t="s">
        <v>22</v>
      </c>
      <c r="B29" s="127"/>
      <c r="C29" s="127"/>
      <c r="D29" s="127"/>
      <c r="E29" s="127">
        <f t="shared" ref="E29:M29" si="6">ROUND(+E28/$K$9,2)</f>
        <v>1.9</v>
      </c>
      <c r="F29" s="127">
        <f t="shared" si="6"/>
        <v>0.28000000000000003</v>
      </c>
      <c r="G29" s="127">
        <f t="shared" si="6"/>
        <v>1.05</v>
      </c>
      <c r="H29" s="127">
        <f t="shared" si="6"/>
        <v>0.25</v>
      </c>
      <c r="I29" s="127">
        <f t="shared" si="6"/>
        <v>0</v>
      </c>
      <c r="J29" s="127">
        <f t="shared" si="6"/>
        <v>0</v>
      </c>
      <c r="K29" s="127">
        <f t="shared" si="6"/>
        <v>0.32</v>
      </c>
      <c r="L29" s="127">
        <f t="shared" si="6"/>
        <v>0.25</v>
      </c>
      <c r="M29" s="128">
        <f t="shared" si="6"/>
        <v>0.56999999999999995</v>
      </c>
      <c r="N29" s="129"/>
      <c r="O29" s="15"/>
    </row>
    <row r="30" spans="1:15" ht="15.75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14.99519824392921</v>
      </c>
      <c r="G30" s="113">
        <f t="shared" si="7"/>
        <v>55.100150912333653</v>
      </c>
      <c r="H30" s="113">
        <f t="shared" si="7"/>
        <v>12.913294004664563</v>
      </c>
      <c r="I30" s="113">
        <f t="shared" si="7"/>
        <v>0</v>
      </c>
      <c r="J30" s="113">
        <f t="shared" si="7"/>
        <v>0</v>
      </c>
      <c r="K30" s="113">
        <f t="shared" si="7"/>
        <v>16.991356839072573</v>
      </c>
      <c r="L30" s="113">
        <f t="shared" si="7"/>
        <v>12.913294004664563</v>
      </c>
      <c r="M30" s="131">
        <f t="shared" si="7"/>
        <v>29.904650843737141</v>
      </c>
      <c r="N30" s="123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</row>
    <row r="38" spans="1:15">
      <c r="A38" s="100"/>
      <c r="B38" s="101"/>
      <c r="C38" s="101" t="s">
        <v>0</v>
      </c>
      <c r="D38" s="101" t="s">
        <v>0</v>
      </c>
      <c r="E38" s="118" t="s">
        <v>0</v>
      </c>
      <c r="F38" s="101"/>
      <c r="G38" s="101"/>
      <c r="H38" s="101"/>
      <c r="I38" s="101"/>
      <c r="J38" s="101"/>
      <c r="K38" s="101"/>
      <c r="L38" s="101"/>
    </row>
  </sheetData>
  <phoneticPr fontId="0" type="noConversion"/>
  <pageMargins left="0.5" right="0.5" top="0.5" bottom="0.5" header="0" footer="0"/>
  <pageSetup scale="87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showOutlineSymbols="0" zoomScale="87" zoomScaleNormal="87" workbookViewId="0">
      <selection activeCell="L26" sqref="L26"/>
    </sheetView>
  </sheetViews>
  <sheetFormatPr defaultColWidth="9.6640625" defaultRowHeight="15"/>
  <cols>
    <col min="1" max="1" width="15.6640625" style="1" customWidth="1"/>
    <col min="2" max="4" width="7.6640625" style="1" customWidth="1"/>
    <col min="5" max="5" width="8.44140625" style="1" customWidth="1"/>
    <col min="6" max="6" width="7.88671875" style="1" customWidth="1"/>
    <col min="7" max="7" width="8.33203125" style="1" customWidth="1"/>
    <col min="8" max="14" width="7.6640625" style="1" customWidth="1"/>
    <col min="15" max="15" width="3.77734375" style="1" customWidth="1"/>
    <col min="16" max="16384" width="9.66406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5" ht="15.75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5" ht="18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  <c r="M3" s="1" t="s">
        <v>0</v>
      </c>
    </row>
    <row r="4" spans="1:15" ht="18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/>
    </row>
    <row r="5" spans="1:15" ht="18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7"/>
      <c r="N7" s="7"/>
    </row>
    <row r="8" spans="1:15" ht="18">
      <c r="A8" s="8" t="s">
        <v>4</v>
      </c>
      <c r="B8" s="100" t="s">
        <v>101</v>
      </c>
      <c r="C8" s="100"/>
      <c r="D8" s="100"/>
      <c r="E8" s="100"/>
      <c r="F8" s="100"/>
      <c r="G8" s="8" t="s">
        <v>54</v>
      </c>
      <c r="H8" s="100"/>
      <c r="I8" s="100" t="s">
        <v>85</v>
      </c>
      <c r="J8" s="100"/>
      <c r="K8" s="100"/>
      <c r="L8" s="100"/>
      <c r="M8" s="119"/>
      <c r="N8" s="119"/>
    </row>
    <row r="9" spans="1:15" ht="18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76">
        <v>25806</v>
      </c>
      <c r="L9" s="102"/>
      <c r="M9" s="12" t="s">
        <v>74</v>
      </c>
      <c r="N9" s="77">
        <v>2015</v>
      </c>
    </row>
    <row r="10" spans="1:15" ht="18.75" thickBot="1">
      <c r="A10" s="9" t="s">
        <v>6</v>
      </c>
      <c r="B10" s="102" t="s">
        <v>102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3"/>
      <c r="N10" s="13"/>
    </row>
    <row r="11" spans="1:15" ht="16.5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20" t="s">
        <v>75</v>
      </c>
      <c r="N11" s="120" t="s">
        <v>76</v>
      </c>
      <c r="O11" s="15"/>
    </row>
    <row r="12" spans="1:15" ht="15.75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8"/>
      <c r="N12" s="19"/>
      <c r="O12" s="15"/>
    </row>
    <row r="13" spans="1:15">
      <c r="A13" s="104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3"/>
      <c r="N13" s="36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5"/>
      <c r="N14" s="26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104"/>
      <c r="J15" s="21"/>
      <c r="K15" s="21" t="s">
        <v>71</v>
      </c>
      <c r="L15" s="21" t="s">
        <v>73</v>
      </c>
      <c r="M15" s="26" t="s">
        <v>21</v>
      </c>
      <c r="N15" s="26" t="s">
        <v>78</v>
      </c>
      <c r="O15" s="15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>
      <c r="A19" s="105" t="s">
        <v>12</v>
      </c>
      <c r="B19" s="78">
        <v>4871</v>
      </c>
      <c r="C19" s="107">
        <v>0</v>
      </c>
      <c r="D19" s="107">
        <v>0</v>
      </c>
      <c r="E19" s="108">
        <f t="shared" si="0"/>
        <v>4871</v>
      </c>
      <c r="F19" s="78">
        <v>0</v>
      </c>
      <c r="G19" s="108">
        <f t="shared" si="1"/>
        <v>4855</v>
      </c>
      <c r="H19" s="121">
        <f t="shared" si="2"/>
        <v>14</v>
      </c>
      <c r="I19" s="78">
        <v>0</v>
      </c>
      <c r="J19" s="108">
        <f t="shared" si="3"/>
        <v>0</v>
      </c>
      <c r="K19" s="78">
        <v>2</v>
      </c>
      <c r="L19" s="78">
        <v>14</v>
      </c>
      <c r="M19" s="122">
        <f t="shared" si="4"/>
        <v>16</v>
      </c>
      <c r="N19" s="123">
        <f t="shared" si="5"/>
        <v>1E-3</v>
      </c>
      <c r="O19" s="15"/>
    </row>
    <row r="20" spans="1:15">
      <c r="A20" s="105" t="s">
        <v>13</v>
      </c>
      <c r="B20" s="78">
        <v>6869</v>
      </c>
      <c r="C20" s="107">
        <v>0</v>
      </c>
      <c r="D20" s="107">
        <v>0</v>
      </c>
      <c r="E20" s="108">
        <f t="shared" si="0"/>
        <v>6869</v>
      </c>
      <c r="F20" s="78">
        <v>887</v>
      </c>
      <c r="G20" s="108">
        <f t="shared" si="1"/>
        <v>5889</v>
      </c>
      <c r="H20" s="121">
        <f t="shared" si="2"/>
        <v>43</v>
      </c>
      <c r="I20" s="78">
        <v>0</v>
      </c>
      <c r="J20" s="108">
        <f t="shared" si="3"/>
        <v>0</v>
      </c>
      <c r="K20" s="78">
        <v>50</v>
      </c>
      <c r="L20" s="78">
        <v>43</v>
      </c>
      <c r="M20" s="122">
        <f t="shared" si="4"/>
        <v>93</v>
      </c>
      <c r="N20" s="123">
        <f t="shared" si="5"/>
        <v>4.0000000000000001E-3</v>
      </c>
      <c r="O20" s="15"/>
    </row>
    <row r="21" spans="1:15">
      <c r="A21" s="105" t="s">
        <v>14</v>
      </c>
      <c r="B21" s="78">
        <v>7742</v>
      </c>
      <c r="C21" s="107">
        <v>0</v>
      </c>
      <c r="D21" s="107">
        <v>0</v>
      </c>
      <c r="E21" s="108">
        <f t="shared" si="0"/>
        <v>7742</v>
      </c>
      <c r="F21" s="78">
        <v>1579</v>
      </c>
      <c r="G21" s="108">
        <f t="shared" si="1"/>
        <v>5862</v>
      </c>
      <c r="H21" s="121">
        <f t="shared" si="2"/>
        <v>157</v>
      </c>
      <c r="I21" s="78">
        <v>0</v>
      </c>
      <c r="J21" s="108">
        <f t="shared" si="3"/>
        <v>0</v>
      </c>
      <c r="K21" s="78">
        <v>144</v>
      </c>
      <c r="L21" s="78">
        <v>157</v>
      </c>
      <c r="M21" s="122">
        <f t="shared" si="4"/>
        <v>301</v>
      </c>
      <c r="N21" s="123">
        <f t="shared" si="5"/>
        <v>1.2E-2</v>
      </c>
      <c r="O21" s="15"/>
    </row>
    <row r="22" spans="1:15">
      <c r="A22" s="105" t="s">
        <v>15</v>
      </c>
      <c r="B22" s="78">
        <v>16629</v>
      </c>
      <c r="C22" s="107">
        <v>0</v>
      </c>
      <c r="D22" s="107">
        <v>0</v>
      </c>
      <c r="E22" s="108">
        <f t="shared" si="0"/>
        <v>16629</v>
      </c>
      <c r="F22" s="78">
        <v>1474</v>
      </c>
      <c r="G22" s="108">
        <f t="shared" si="1"/>
        <v>8631</v>
      </c>
      <c r="H22" s="121">
        <f t="shared" si="2"/>
        <v>3456</v>
      </c>
      <c r="I22" s="78">
        <v>0</v>
      </c>
      <c r="J22" s="108">
        <f t="shared" si="3"/>
        <v>0</v>
      </c>
      <c r="K22" s="78">
        <v>3068</v>
      </c>
      <c r="L22" s="78">
        <v>3456</v>
      </c>
      <c r="M22" s="122">
        <f t="shared" si="4"/>
        <v>6524</v>
      </c>
      <c r="N22" s="123">
        <f t="shared" si="5"/>
        <v>0.253</v>
      </c>
      <c r="O22" s="15"/>
    </row>
    <row r="23" spans="1:15">
      <c r="A23" s="105" t="s">
        <v>16</v>
      </c>
      <c r="B23" s="78">
        <v>14422</v>
      </c>
      <c r="C23" s="107">
        <v>0</v>
      </c>
      <c r="D23" s="107">
        <v>0</v>
      </c>
      <c r="E23" s="108">
        <f t="shared" si="0"/>
        <v>14422</v>
      </c>
      <c r="F23" s="78">
        <v>1694</v>
      </c>
      <c r="G23" s="108">
        <f t="shared" si="1"/>
        <v>6667</v>
      </c>
      <c r="H23" s="121">
        <f t="shared" si="2"/>
        <v>3244</v>
      </c>
      <c r="I23" s="78">
        <v>0</v>
      </c>
      <c r="J23" s="108">
        <f t="shared" si="3"/>
        <v>0</v>
      </c>
      <c r="K23" s="78">
        <v>2817</v>
      </c>
      <c r="L23" s="78">
        <v>3244</v>
      </c>
      <c r="M23" s="122">
        <f t="shared" si="4"/>
        <v>6061</v>
      </c>
      <c r="N23" s="123">
        <f t="shared" si="5"/>
        <v>0.23499999999999999</v>
      </c>
      <c r="O23" s="15"/>
    </row>
    <row r="24" spans="1:15">
      <c r="A24" s="105" t="s">
        <v>17</v>
      </c>
      <c r="B24" s="78">
        <v>2617</v>
      </c>
      <c r="C24" s="107">
        <v>0</v>
      </c>
      <c r="D24" s="107">
        <v>0</v>
      </c>
      <c r="E24" s="108">
        <f t="shared" si="0"/>
        <v>2617</v>
      </c>
      <c r="F24" s="78">
        <v>370</v>
      </c>
      <c r="G24" s="108">
        <f t="shared" si="1"/>
        <v>814</v>
      </c>
      <c r="H24" s="121">
        <f t="shared" si="2"/>
        <v>669</v>
      </c>
      <c r="I24" s="78">
        <v>0</v>
      </c>
      <c r="J24" s="108">
        <f t="shared" si="3"/>
        <v>0</v>
      </c>
      <c r="K24" s="78">
        <v>764</v>
      </c>
      <c r="L24" s="78">
        <v>669</v>
      </c>
      <c r="M24" s="122">
        <f t="shared" si="4"/>
        <v>1433</v>
      </c>
      <c r="N24" s="123">
        <f t="shared" si="5"/>
        <v>5.6000000000000001E-2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>
        <f t="shared" si="5"/>
        <v>0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ht="15.75" thickBot="1">
      <c r="A28" s="105" t="s">
        <v>21</v>
      </c>
      <c r="B28" s="124">
        <f>SUM(B16:B27)</f>
        <v>53150</v>
      </c>
      <c r="C28" s="124">
        <f>SUM(C16:C27)</f>
        <v>0</v>
      </c>
      <c r="D28" s="124">
        <f>SUM(D16:D27)</f>
        <v>0</v>
      </c>
      <c r="E28" s="124">
        <f>SUM(E16:E27)</f>
        <v>53150</v>
      </c>
      <c r="F28" s="124">
        <f>SUM(F16:F27)</f>
        <v>6004</v>
      </c>
      <c r="G28" s="124">
        <f t="shared" si="1"/>
        <v>32718</v>
      </c>
      <c r="H28" s="124">
        <f>SUM(H16:H27)</f>
        <v>7583</v>
      </c>
      <c r="I28" s="124">
        <f>SUM(I16:I27)</f>
        <v>0</v>
      </c>
      <c r="J28" s="124">
        <f t="shared" si="3"/>
        <v>0</v>
      </c>
      <c r="K28" s="124">
        <f>SUM(K16:K27)</f>
        <v>6845</v>
      </c>
      <c r="L28" s="124">
        <f>SUM(L16:L27)</f>
        <v>7583</v>
      </c>
      <c r="M28" s="125">
        <f>SUM(M16:M27)</f>
        <v>14428</v>
      </c>
      <c r="N28" s="126">
        <f t="shared" si="5"/>
        <v>0.55900000000000005</v>
      </c>
      <c r="O28" s="15"/>
    </row>
    <row r="29" spans="1:15" ht="15.75" thickTop="1">
      <c r="A29" s="103" t="s">
        <v>22</v>
      </c>
      <c r="B29" s="127"/>
      <c r="C29" s="127"/>
      <c r="D29" s="127"/>
      <c r="E29" s="127">
        <f t="shared" ref="E29:M29" si="6">ROUND(+E28/$K$9,2)</f>
        <v>2.06</v>
      </c>
      <c r="F29" s="127">
        <f t="shared" si="6"/>
        <v>0.23</v>
      </c>
      <c r="G29" s="127">
        <f t="shared" si="6"/>
        <v>1.27</v>
      </c>
      <c r="H29" s="127">
        <f t="shared" si="6"/>
        <v>0.28999999999999998</v>
      </c>
      <c r="I29" s="127">
        <f t="shared" si="6"/>
        <v>0</v>
      </c>
      <c r="J29" s="127">
        <f t="shared" si="6"/>
        <v>0</v>
      </c>
      <c r="K29" s="127">
        <f t="shared" si="6"/>
        <v>0.27</v>
      </c>
      <c r="L29" s="127">
        <f t="shared" si="6"/>
        <v>0.28999999999999998</v>
      </c>
      <c r="M29" s="128">
        <f t="shared" si="6"/>
        <v>0.56000000000000005</v>
      </c>
      <c r="N29" s="129"/>
      <c r="O29" s="15"/>
    </row>
    <row r="30" spans="1:15" ht="15.75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11.296331138287865</v>
      </c>
      <c r="G30" s="113">
        <f t="shared" si="7"/>
        <v>61.557855126999058</v>
      </c>
      <c r="H30" s="113">
        <f t="shared" si="7"/>
        <v>14.267168391345249</v>
      </c>
      <c r="I30" s="113">
        <f t="shared" si="7"/>
        <v>0</v>
      </c>
      <c r="J30" s="113">
        <f t="shared" si="7"/>
        <v>0</v>
      </c>
      <c r="K30" s="113">
        <f t="shared" si="7"/>
        <v>12.878645343367829</v>
      </c>
      <c r="L30" s="113">
        <f t="shared" si="7"/>
        <v>14.267168391345249</v>
      </c>
      <c r="M30" s="131">
        <f t="shared" si="7"/>
        <v>27.145813734713077</v>
      </c>
      <c r="N30" s="123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</row>
  </sheetData>
  <phoneticPr fontId="0" type="noConversion"/>
  <pageMargins left="0.5" right="0.5" top="0.5" bottom="0.5" header="0" footer="0"/>
  <pageSetup scale="88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zoomScale="87" zoomScaleNormal="87" workbookViewId="0">
      <selection activeCell="K26" sqref="K26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104</v>
      </c>
      <c r="C8" s="2"/>
      <c r="D8" s="2"/>
      <c r="E8" s="2"/>
      <c r="F8" s="2"/>
      <c r="G8" s="8" t="s">
        <v>54</v>
      </c>
      <c r="H8" s="2"/>
      <c r="I8" s="2" t="s">
        <v>88</v>
      </c>
      <c r="J8" s="2"/>
      <c r="K8" s="2"/>
      <c r="L8" s="2"/>
      <c r="M8" s="2"/>
      <c r="N8" s="2"/>
    </row>
    <row r="9" spans="1:15" ht="18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85">
        <v>9954</v>
      </c>
      <c r="L9" s="10"/>
      <c r="M9" s="9" t="s">
        <v>74</v>
      </c>
      <c r="N9" s="86">
        <v>2015</v>
      </c>
    </row>
    <row r="10" spans="1:15" ht="18">
      <c r="A10" s="9" t="s">
        <v>6</v>
      </c>
      <c r="B10" s="10" t="s">
        <v>105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/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90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78">
        <v>0</v>
      </c>
      <c r="I16" s="78">
        <v>0</v>
      </c>
      <c r="J16" s="108">
        <f t="shared" ref="J16:J28" si="2">H16-I16-L16</f>
        <v>0</v>
      </c>
      <c r="K16" s="78">
        <v>0</v>
      </c>
      <c r="L16" s="78">
        <v>0</v>
      </c>
      <c r="M16" s="108">
        <f t="shared" ref="M16:M27" si="3">SUM(K16:L16)</f>
        <v>0</v>
      </c>
      <c r="N16" s="105">
        <f t="shared" ref="N16:N28" si="4">ROUND(+M16/$K$9,3)</f>
        <v>0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78">
        <v>0</v>
      </c>
      <c r="I17" s="78">
        <v>0</v>
      </c>
      <c r="J17" s="108">
        <f t="shared" si="2"/>
        <v>0</v>
      </c>
      <c r="K17" s="78">
        <v>0</v>
      </c>
      <c r="L17" s="78">
        <v>0</v>
      </c>
      <c r="M17" s="108">
        <f t="shared" si="3"/>
        <v>0</v>
      </c>
      <c r="N17" s="105">
        <f t="shared" si="4"/>
        <v>0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78">
        <v>0</v>
      </c>
      <c r="I18" s="78">
        <v>0</v>
      </c>
      <c r="J18" s="108">
        <f t="shared" si="2"/>
        <v>0</v>
      </c>
      <c r="K18" s="78">
        <v>0</v>
      </c>
      <c r="L18" s="78">
        <v>0</v>
      </c>
      <c r="M18" s="108">
        <f t="shared" si="3"/>
        <v>0</v>
      </c>
      <c r="N18" s="105">
        <f t="shared" si="4"/>
        <v>0</v>
      </c>
      <c r="O18" s="15"/>
    </row>
    <row r="19" spans="1:15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78">
        <v>0</v>
      </c>
      <c r="I19" s="78">
        <v>0</v>
      </c>
      <c r="J19" s="108">
        <f t="shared" si="2"/>
        <v>0</v>
      </c>
      <c r="K19" s="78">
        <v>0</v>
      </c>
      <c r="L19" s="78">
        <v>0</v>
      </c>
      <c r="M19" s="108">
        <f t="shared" si="3"/>
        <v>0</v>
      </c>
      <c r="N19" s="105">
        <f t="shared" si="4"/>
        <v>0</v>
      </c>
      <c r="O19" s="15"/>
    </row>
    <row r="20" spans="1:15">
      <c r="A20" s="105" t="s">
        <v>13</v>
      </c>
      <c r="B20" s="78">
        <v>0</v>
      </c>
      <c r="C20" s="107">
        <v>0</v>
      </c>
      <c r="D20" s="107">
        <v>0</v>
      </c>
      <c r="E20" s="108">
        <f t="shared" si="0"/>
        <v>0</v>
      </c>
      <c r="F20" s="78">
        <v>0</v>
      </c>
      <c r="G20" s="108">
        <f t="shared" si="1"/>
        <v>0</v>
      </c>
      <c r="H20" s="78">
        <v>0</v>
      </c>
      <c r="I20" s="78">
        <v>0</v>
      </c>
      <c r="J20" s="108">
        <f t="shared" si="2"/>
        <v>0</v>
      </c>
      <c r="K20" s="78">
        <v>0</v>
      </c>
      <c r="L20" s="78">
        <v>0</v>
      </c>
      <c r="M20" s="108">
        <f t="shared" si="3"/>
        <v>0</v>
      </c>
      <c r="N20" s="105">
        <f t="shared" si="4"/>
        <v>0</v>
      </c>
      <c r="O20" s="15"/>
    </row>
    <row r="21" spans="1:15">
      <c r="A21" s="105" t="s">
        <v>14</v>
      </c>
      <c r="B21" s="78">
        <v>0</v>
      </c>
      <c r="C21" s="107">
        <v>0</v>
      </c>
      <c r="D21" s="107">
        <v>0</v>
      </c>
      <c r="E21" s="108">
        <f t="shared" si="0"/>
        <v>0</v>
      </c>
      <c r="F21" s="78">
        <v>0</v>
      </c>
      <c r="G21" s="108">
        <f t="shared" si="1"/>
        <v>0</v>
      </c>
      <c r="H21" s="78">
        <v>0</v>
      </c>
      <c r="I21" s="78">
        <v>0</v>
      </c>
      <c r="J21" s="108">
        <f t="shared" si="2"/>
        <v>0</v>
      </c>
      <c r="K21" s="78">
        <v>0</v>
      </c>
      <c r="L21" s="78">
        <v>0</v>
      </c>
      <c r="M21" s="108">
        <f t="shared" si="3"/>
        <v>0</v>
      </c>
      <c r="N21" s="105">
        <f t="shared" si="4"/>
        <v>0</v>
      </c>
      <c r="O21" s="15"/>
    </row>
    <row r="22" spans="1:15">
      <c r="A22" s="105" t="s">
        <v>15</v>
      </c>
      <c r="B22" s="78">
        <v>9268</v>
      </c>
      <c r="C22" s="107">
        <v>0</v>
      </c>
      <c r="D22" s="107">
        <v>0</v>
      </c>
      <c r="E22" s="108">
        <f t="shared" si="0"/>
        <v>9268</v>
      </c>
      <c r="F22" s="78">
        <v>390</v>
      </c>
      <c r="G22" s="108">
        <f t="shared" si="1"/>
        <v>5912</v>
      </c>
      <c r="H22" s="78">
        <v>0</v>
      </c>
      <c r="I22" s="78">
        <v>0</v>
      </c>
      <c r="J22" s="108">
        <f t="shared" si="2"/>
        <v>0</v>
      </c>
      <c r="K22" s="78">
        <v>2966</v>
      </c>
      <c r="L22" s="78">
        <v>0</v>
      </c>
      <c r="M22" s="108">
        <f t="shared" si="3"/>
        <v>2966</v>
      </c>
      <c r="N22" s="105">
        <f t="shared" si="4"/>
        <v>0.29799999999999999</v>
      </c>
      <c r="O22" s="15"/>
    </row>
    <row r="23" spans="1:15">
      <c r="A23" s="105" t="s">
        <v>16</v>
      </c>
      <c r="B23" s="78">
        <v>5972</v>
      </c>
      <c r="C23" s="107">
        <v>0</v>
      </c>
      <c r="D23" s="107">
        <v>0</v>
      </c>
      <c r="E23" s="108">
        <f t="shared" si="0"/>
        <v>5972</v>
      </c>
      <c r="F23" s="78">
        <v>640</v>
      </c>
      <c r="G23" s="108">
        <f t="shared" si="1"/>
        <v>2322</v>
      </c>
      <c r="H23" s="78">
        <v>0</v>
      </c>
      <c r="I23" s="78">
        <v>0</v>
      </c>
      <c r="J23" s="108">
        <f t="shared" si="2"/>
        <v>0</v>
      </c>
      <c r="K23" s="78">
        <v>3010</v>
      </c>
      <c r="L23" s="78">
        <v>0</v>
      </c>
      <c r="M23" s="108">
        <f t="shared" si="3"/>
        <v>3010</v>
      </c>
      <c r="N23" s="105">
        <f t="shared" si="4"/>
        <v>0.30199999999999999</v>
      </c>
      <c r="O23" s="15"/>
    </row>
    <row r="24" spans="1:15">
      <c r="A24" s="105" t="s">
        <v>17</v>
      </c>
      <c r="B24" s="78">
        <v>0</v>
      </c>
      <c r="C24" s="107">
        <v>0</v>
      </c>
      <c r="D24" s="107">
        <v>0</v>
      </c>
      <c r="E24" s="108">
        <f t="shared" si="0"/>
        <v>0</v>
      </c>
      <c r="F24" s="78">
        <v>0</v>
      </c>
      <c r="G24" s="108">
        <f t="shared" si="1"/>
        <v>0</v>
      </c>
      <c r="H24" s="78">
        <v>0</v>
      </c>
      <c r="I24" s="78">
        <v>0</v>
      </c>
      <c r="J24" s="108">
        <f t="shared" si="2"/>
        <v>0</v>
      </c>
      <c r="K24" s="78">
        <v>0</v>
      </c>
      <c r="L24" s="78">
        <v>0</v>
      </c>
      <c r="M24" s="108">
        <f t="shared" si="3"/>
        <v>0</v>
      </c>
      <c r="N24" s="105">
        <f t="shared" si="4"/>
        <v>0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78">
        <v>0</v>
      </c>
      <c r="I25" s="78">
        <v>0</v>
      </c>
      <c r="J25" s="108">
        <f t="shared" si="2"/>
        <v>0</v>
      </c>
      <c r="K25" s="78">
        <v>0</v>
      </c>
      <c r="L25" s="78">
        <v>0</v>
      </c>
      <c r="M25" s="108">
        <f t="shared" si="3"/>
        <v>0</v>
      </c>
      <c r="N25" s="105">
        <f t="shared" si="4"/>
        <v>0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78">
        <v>0</v>
      </c>
      <c r="I26" s="78">
        <v>0</v>
      </c>
      <c r="J26" s="108">
        <f t="shared" si="2"/>
        <v>0</v>
      </c>
      <c r="K26" s="78">
        <v>0</v>
      </c>
      <c r="L26" s="78">
        <v>0</v>
      </c>
      <c r="M26" s="108">
        <f t="shared" si="3"/>
        <v>0</v>
      </c>
      <c r="N26" s="105">
        <f t="shared" si="4"/>
        <v>0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78">
        <v>0</v>
      </c>
      <c r="I27" s="78">
        <v>0</v>
      </c>
      <c r="J27" s="108">
        <f t="shared" si="2"/>
        <v>0</v>
      </c>
      <c r="K27" s="78">
        <v>0</v>
      </c>
      <c r="L27" s="78">
        <v>0</v>
      </c>
      <c r="M27" s="108">
        <f t="shared" si="3"/>
        <v>0</v>
      </c>
      <c r="N27" s="105">
        <f t="shared" si="4"/>
        <v>0</v>
      </c>
      <c r="O27" s="15"/>
    </row>
    <row r="28" spans="1:15" ht="15.75" thickBot="1">
      <c r="A28" s="140" t="s">
        <v>21</v>
      </c>
      <c r="B28" s="124">
        <f>SUM(B16:B27)</f>
        <v>15240</v>
      </c>
      <c r="C28" s="124">
        <f>SUM(C16:C27)</f>
        <v>0</v>
      </c>
      <c r="D28" s="124">
        <f>SUM(D16:D27)</f>
        <v>0</v>
      </c>
      <c r="E28" s="124">
        <f>SUM(E16:E27)</f>
        <v>15240</v>
      </c>
      <c r="F28" s="124">
        <f>SUM(F16:F27)</f>
        <v>1030</v>
      </c>
      <c r="G28" s="124">
        <f t="shared" si="1"/>
        <v>8234</v>
      </c>
      <c r="H28" s="124">
        <f>SUM(H16:H27)</f>
        <v>0</v>
      </c>
      <c r="I28" s="124">
        <f>SUM(I16:I27)</f>
        <v>0</v>
      </c>
      <c r="J28" s="124">
        <f t="shared" si="2"/>
        <v>0</v>
      </c>
      <c r="K28" s="124">
        <f>SUM(K16:K27)</f>
        <v>5976</v>
      </c>
      <c r="L28" s="124">
        <f>SUM(L16:L27)</f>
        <v>0</v>
      </c>
      <c r="M28" s="124">
        <f>SUM(M16:M27)</f>
        <v>5976</v>
      </c>
      <c r="N28" s="111">
        <f t="shared" si="4"/>
        <v>0.6</v>
      </c>
      <c r="O28" s="15"/>
    </row>
    <row r="29" spans="1:15" ht="15.75" thickTop="1">
      <c r="A29" s="104" t="s">
        <v>22</v>
      </c>
      <c r="B29" s="104"/>
      <c r="C29" s="104"/>
      <c r="D29" s="104"/>
      <c r="E29" s="127">
        <f t="shared" ref="E29:M29" si="5">ROUND(+E28/$K$9,2)</f>
        <v>1.53</v>
      </c>
      <c r="F29" s="127">
        <f t="shared" si="5"/>
        <v>0.1</v>
      </c>
      <c r="G29" s="127">
        <f t="shared" si="5"/>
        <v>0.83</v>
      </c>
      <c r="H29" s="127">
        <f t="shared" si="5"/>
        <v>0</v>
      </c>
      <c r="I29" s="127">
        <f t="shared" si="5"/>
        <v>0</v>
      </c>
      <c r="J29" s="127">
        <f t="shared" si="5"/>
        <v>0</v>
      </c>
      <c r="K29" s="127">
        <f t="shared" si="5"/>
        <v>0.6</v>
      </c>
      <c r="L29" s="127">
        <f t="shared" si="5"/>
        <v>0</v>
      </c>
      <c r="M29" s="127">
        <f t="shared" si="5"/>
        <v>0.6</v>
      </c>
      <c r="N29" s="104"/>
      <c r="O29" s="15"/>
    </row>
    <row r="30" spans="1:15" ht="15.75" thickBot="1">
      <c r="A30" s="105" t="s">
        <v>23</v>
      </c>
      <c r="B30" s="105"/>
      <c r="C30" s="105"/>
      <c r="D30" s="105"/>
      <c r="E30" s="113">
        <f t="shared" ref="E30:M30" si="6">ROUND(+E28/$E$28*100,1)</f>
        <v>100</v>
      </c>
      <c r="F30" s="113">
        <f t="shared" si="6"/>
        <v>6.8</v>
      </c>
      <c r="G30" s="113">
        <f t="shared" si="6"/>
        <v>54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39.200000000000003</v>
      </c>
      <c r="L30" s="113">
        <f t="shared" si="6"/>
        <v>0</v>
      </c>
      <c r="M30" s="113">
        <f t="shared" si="6"/>
        <v>39.200000000000003</v>
      </c>
      <c r="N30" s="105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1"/>
      <c r="I36" s="22"/>
      <c r="J36" s="101"/>
      <c r="K36" s="101"/>
      <c r="L36" s="101"/>
      <c r="M36" s="101"/>
      <c r="N36" s="101"/>
      <c r="O36" s="33"/>
    </row>
    <row r="40" spans="1:15" ht="25.5">
      <c r="B40" s="157"/>
      <c r="C40" s="160"/>
      <c r="D40" s="160"/>
      <c r="E40" s="160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OutlineSymbols="0" zoomScale="87" zoomScaleNormal="87" workbookViewId="0">
      <selection activeCell="P37" sqref="P37"/>
    </sheetView>
  </sheetViews>
  <sheetFormatPr defaultColWidth="9.6640625" defaultRowHeight="15"/>
  <cols>
    <col min="1" max="1" width="15.6640625" style="51" customWidth="1"/>
    <col min="2" max="14" width="8.6640625" style="51" customWidth="1"/>
    <col min="15" max="15" width="3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  <c r="M3" s="47"/>
      <c r="N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  <c r="M4" s="47"/>
      <c r="N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  <c r="M5" s="47"/>
      <c r="N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5" ht="18">
      <c r="A8" s="55" t="s">
        <v>4</v>
      </c>
      <c r="B8" s="47" t="s">
        <v>131</v>
      </c>
      <c r="C8" s="47"/>
      <c r="D8" s="47"/>
      <c r="E8" s="47"/>
      <c r="F8" s="47"/>
      <c r="G8" s="55" t="s">
        <v>54</v>
      </c>
      <c r="H8" s="47"/>
      <c r="I8" s="47" t="s">
        <v>88</v>
      </c>
      <c r="J8" s="47"/>
      <c r="K8" s="47"/>
      <c r="L8" s="47"/>
      <c r="M8" s="47"/>
      <c r="N8" s="47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7">
        <v>305</v>
      </c>
      <c r="L9" s="57"/>
      <c r="M9" s="56" t="s">
        <v>74</v>
      </c>
      <c r="N9" s="88">
        <v>2015</v>
      </c>
    </row>
    <row r="10" spans="1:15" ht="18">
      <c r="A10" s="56" t="s">
        <v>6</v>
      </c>
      <c r="B10" s="57" t="s">
        <v>105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57"/>
      <c r="N10" s="57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45" t="s">
        <v>75</v>
      </c>
      <c r="N11" s="45" t="s">
        <v>76</v>
      </c>
      <c r="O11" s="58"/>
    </row>
    <row r="12" spans="1:15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0"/>
      <c r="N12" s="5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48"/>
      <c r="N13" s="62"/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89</v>
      </c>
      <c r="L14" s="63" t="s">
        <v>28</v>
      </c>
      <c r="M14" s="63"/>
      <c r="N14" s="62" t="s">
        <v>77</v>
      </c>
      <c r="O14" s="58"/>
    </row>
    <row r="15" spans="1:15">
      <c r="A15" s="62"/>
      <c r="B15" s="62" t="s">
        <v>30</v>
      </c>
      <c r="C15" s="62" t="s">
        <v>38</v>
      </c>
      <c r="D15" s="62" t="s">
        <v>30</v>
      </c>
      <c r="E15" s="62"/>
      <c r="F15" s="62" t="s">
        <v>53</v>
      </c>
      <c r="G15" s="62" t="s">
        <v>58</v>
      </c>
      <c r="H15" s="62" t="s">
        <v>60</v>
      </c>
      <c r="I15" s="61"/>
      <c r="J15" s="62"/>
      <c r="K15" s="62" t="s">
        <v>90</v>
      </c>
      <c r="L15" s="62" t="s">
        <v>73</v>
      </c>
      <c r="M15" s="62" t="s">
        <v>21</v>
      </c>
      <c r="N15" s="62" t="s">
        <v>78</v>
      </c>
      <c r="O15" s="58"/>
    </row>
    <row r="16" spans="1:15">
      <c r="A16" s="134" t="s">
        <v>9</v>
      </c>
      <c r="B16" s="79">
        <v>0</v>
      </c>
      <c r="C16" s="108">
        <v>0</v>
      </c>
      <c r="D16" s="108">
        <v>0</v>
      </c>
      <c r="E16" s="108">
        <f t="shared" ref="E16:E27" si="0">B16+C16-D16</f>
        <v>0</v>
      </c>
      <c r="F16" s="79">
        <v>0</v>
      </c>
      <c r="G16" s="108">
        <f t="shared" ref="G16:G28" si="1">E16-F16-H16-K16</f>
        <v>0</v>
      </c>
      <c r="H16" s="79">
        <v>0</v>
      </c>
      <c r="I16" s="79">
        <v>0</v>
      </c>
      <c r="J16" s="108">
        <f t="shared" ref="J16:J28" si="2">H16-I16-L16</f>
        <v>0</v>
      </c>
      <c r="K16" s="79">
        <v>0</v>
      </c>
      <c r="L16" s="79">
        <v>0</v>
      </c>
      <c r="M16" s="108">
        <f t="shared" ref="M16:M27" si="3">SUM(K16:L16)</f>
        <v>0</v>
      </c>
      <c r="N16" s="134">
        <f t="shared" ref="N16:N28" si="4">ROUND(+M16/$K$9,3)</f>
        <v>0</v>
      </c>
      <c r="O16" s="58"/>
    </row>
    <row r="17" spans="1:15">
      <c r="A17" s="134" t="s">
        <v>10</v>
      </c>
      <c r="B17" s="79">
        <v>0</v>
      </c>
      <c r="C17" s="108">
        <v>0</v>
      </c>
      <c r="D17" s="108">
        <v>0</v>
      </c>
      <c r="E17" s="108">
        <f t="shared" si="0"/>
        <v>0</v>
      </c>
      <c r="F17" s="79">
        <v>0</v>
      </c>
      <c r="G17" s="108">
        <f t="shared" si="1"/>
        <v>0</v>
      </c>
      <c r="H17" s="79">
        <v>0</v>
      </c>
      <c r="I17" s="79">
        <v>0</v>
      </c>
      <c r="J17" s="108">
        <f t="shared" si="2"/>
        <v>0</v>
      </c>
      <c r="K17" s="79">
        <v>0</v>
      </c>
      <c r="L17" s="79">
        <v>0</v>
      </c>
      <c r="M17" s="108">
        <f t="shared" si="3"/>
        <v>0</v>
      </c>
      <c r="N17" s="134">
        <f t="shared" si="4"/>
        <v>0</v>
      </c>
      <c r="O17" s="58"/>
    </row>
    <row r="18" spans="1:15">
      <c r="A18" s="134" t="s">
        <v>11</v>
      </c>
      <c r="B18" s="79">
        <v>0</v>
      </c>
      <c r="C18" s="108">
        <v>0</v>
      </c>
      <c r="D18" s="108">
        <v>0</v>
      </c>
      <c r="E18" s="108">
        <f t="shared" si="0"/>
        <v>0</v>
      </c>
      <c r="F18" s="79">
        <v>0</v>
      </c>
      <c r="G18" s="108">
        <f t="shared" si="1"/>
        <v>0</v>
      </c>
      <c r="H18" s="79">
        <v>0</v>
      </c>
      <c r="I18" s="79">
        <v>0</v>
      </c>
      <c r="J18" s="108">
        <f t="shared" si="2"/>
        <v>0</v>
      </c>
      <c r="K18" s="79">
        <v>0</v>
      </c>
      <c r="L18" s="79">
        <v>0</v>
      </c>
      <c r="M18" s="108">
        <f t="shared" si="3"/>
        <v>0</v>
      </c>
      <c r="N18" s="134">
        <f t="shared" si="4"/>
        <v>0</v>
      </c>
      <c r="O18" s="58"/>
    </row>
    <row r="19" spans="1:15">
      <c r="A19" s="134" t="s">
        <v>12</v>
      </c>
      <c r="B19" s="79">
        <v>0</v>
      </c>
      <c r="C19" s="108">
        <v>0</v>
      </c>
      <c r="D19" s="108">
        <v>0</v>
      </c>
      <c r="E19" s="108">
        <f t="shared" si="0"/>
        <v>0</v>
      </c>
      <c r="F19" s="79">
        <v>0</v>
      </c>
      <c r="G19" s="108">
        <f t="shared" si="1"/>
        <v>0</v>
      </c>
      <c r="H19" s="79">
        <v>0</v>
      </c>
      <c r="I19" s="79">
        <v>0</v>
      </c>
      <c r="J19" s="108">
        <f t="shared" si="2"/>
        <v>0</v>
      </c>
      <c r="K19" s="79">
        <v>0</v>
      </c>
      <c r="L19" s="79">
        <v>0</v>
      </c>
      <c r="M19" s="108">
        <f t="shared" si="3"/>
        <v>0</v>
      </c>
      <c r="N19" s="134">
        <f t="shared" si="4"/>
        <v>0</v>
      </c>
      <c r="O19" s="58"/>
    </row>
    <row r="20" spans="1:15">
      <c r="A20" s="134" t="s">
        <v>13</v>
      </c>
      <c r="B20" s="79">
        <v>0</v>
      </c>
      <c r="C20" s="108">
        <v>0</v>
      </c>
      <c r="D20" s="108">
        <v>0</v>
      </c>
      <c r="E20" s="108">
        <f t="shared" si="0"/>
        <v>0</v>
      </c>
      <c r="F20" s="79">
        <v>0</v>
      </c>
      <c r="G20" s="108">
        <f t="shared" si="1"/>
        <v>0</v>
      </c>
      <c r="H20" s="79">
        <v>0</v>
      </c>
      <c r="I20" s="79">
        <v>0</v>
      </c>
      <c r="J20" s="108">
        <f t="shared" si="2"/>
        <v>0</v>
      </c>
      <c r="K20" s="79">
        <v>0</v>
      </c>
      <c r="L20" s="79">
        <v>0</v>
      </c>
      <c r="M20" s="108">
        <f t="shared" si="3"/>
        <v>0</v>
      </c>
      <c r="N20" s="134">
        <f t="shared" si="4"/>
        <v>0</v>
      </c>
      <c r="O20" s="58"/>
    </row>
    <row r="21" spans="1:15">
      <c r="A21" s="134" t="s">
        <v>14</v>
      </c>
      <c r="B21" s="79">
        <v>22</v>
      </c>
      <c r="C21" s="108">
        <v>0</v>
      </c>
      <c r="D21" s="108">
        <v>0</v>
      </c>
      <c r="E21" s="108">
        <f t="shared" si="0"/>
        <v>22</v>
      </c>
      <c r="F21" s="79">
        <v>11</v>
      </c>
      <c r="G21" s="108">
        <f t="shared" si="1"/>
        <v>11</v>
      </c>
      <c r="H21" s="79">
        <v>0</v>
      </c>
      <c r="I21" s="79">
        <v>0</v>
      </c>
      <c r="J21" s="108">
        <f t="shared" si="2"/>
        <v>0</v>
      </c>
      <c r="K21" s="79">
        <v>0</v>
      </c>
      <c r="L21" s="79">
        <v>0</v>
      </c>
      <c r="M21" s="108">
        <f t="shared" si="3"/>
        <v>0</v>
      </c>
      <c r="N21" s="134">
        <f t="shared" si="4"/>
        <v>0</v>
      </c>
      <c r="O21" s="58"/>
    </row>
    <row r="22" spans="1:15">
      <c r="A22" s="134" t="s">
        <v>15</v>
      </c>
      <c r="B22" s="79">
        <v>436</v>
      </c>
      <c r="C22" s="108">
        <v>0</v>
      </c>
      <c r="D22" s="108">
        <v>0</v>
      </c>
      <c r="E22" s="108">
        <f t="shared" si="0"/>
        <v>436</v>
      </c>
      <c r="F22" s="79">
        <v>26</v>
      </c>
      <c r="G22" s="108">
        <f t="shared" si="1"/>
        <v>284</v>
      </c>
      <c r="H22" s="79">
        <v>0</v>
      </c>
      <c r="I22" s="79">
        <v>0</v>
      </c>
      <c r="J22" s="108">
        <f t="shared" si="2"/>
        <v>0</v>
      </c>
      <c r="K22" s="79">
        <v>126</v>
      </c>
      <c r="L22" s="79">
        <v>0</v>
      </c>
      <c r="M22" s="108">
        <f t="shared" si="3"/>
        <v>126</v>
      </c>
      <c r="N22" s="134">
        <f t="shared" si="4"/>
        <v>0.41299999999999998</v>
      </c>
      <c r="O22" s="58"/>
    </row>
    <row r="23" spans="1:15">
      <c r="A23" s="134" t="s">
        <v>16</v>
      </c>
      <c r="B23" s="79">
        <v>354</v>
      </c>
      <c r="C23" s="108">
        <v>0</v>
      </c>
      <c r="D23" s="108">
        <v>0</v>
      </c>
      <c r="E23" s="108">
        <f t="shared" si="0"/>
        <v>354</v>
      </c>
      <c r="F23" s="79">
        <v>16</v>
      </c>
      <c r="G23" s="108">
        <f t="shared" si="1"/>
        <v>211</v>
      </c>
      <c r="H23" s="79">
        <v>0</v>
      </c>
      <c r="I23" s="79">
        <v>0</v>
      </c>
      <c r="J23" s="108">
        <f t="shared" si="2"/>
        <v>0</v>
      </c>
      <c r="K23" s="79">
        <v>127</v>
      </c>
      <c r="L23" s="79">
        <v>0</v>
      </c>
      <c r="M23" s="108">
        <f t="shared" si="3"/>
        <v>127</v>
      </c>
      <c r="N23" s="134">
        <f t="shared" si="4"/>
        <v>0.41599999999999998</v>
      </c>
      <c r="O23" s="58"/>
    </row>
    <row r="24" spans="1:15">
      <c r="A24" s="134" t="s">
        <v>17</v>
      </c>
      <c r="B24" s="79">
        <v>0</v>
      </c>
      <c r="C24" s="108">
        <v>0</v>
      </c>
      <c r="D24" s="108">
        <v>0</v>
      </c>
      <c r="E24" s="108">
        <f t="shared" si="0"/>
        <v>0</v>
      </c>
      <c r="F24" s="79">
        <v>0</v>
      </c>
      <c r="G24" s="108">
        <f t="shared" si="1"/>
        <v>0</v>
      </c>
      <c r="H24" s="79">
        <v>0</v>
      </c>
      <c r="I24" s="79">
        <v>0</v>
      </c>
      <c r="J24" s="108">
        <f t="shared" si="2"/>
        <v>0</v>
      </c>
      <c r="K24" s="79">
        <v>0</v>
      </c>
      <c r="L24" s="79">
        <v>0</v>
      </c>
      <c r="M24" s="108">
        <f t="shared" si="3"/>
        <v>0</v>
      </c>
      <c r="N24" s="134">
        <f t="shared" si="4"/>
        <v>0</v>
      </c>
      <c r="O24" s="58"/>
    </row>
    <row r="25" spans="1:15">
      <c r="A25" s="134" t="s">
        <v>18</v>
      </c>
      <c r="B25" s="79">
        <v>0</v>
      </c>
      <c r="C25" s="108">
        <v>0</v>
      </c>
      <c r="D25" s="108">
        <v>0</v>
      </c>
      <c r="E25" s="108">
        <f t="shared" si="0"/>
        <v>0</v>
      </c>
      <c r="F25" s="79">
        <v>0</v>
      </c>
      <c r="G25" s="108">
        <f t="shared" si="1"/>
        <v>0</v>
      </c>
      <c r="H25" s="79">
        <v>0</v>
      </c>
      <c r="I25" s="79">
        <v>0</v>
      </c>
      <c r="J25" s="108">
        <f t="shared" si="2"/>
        <v>0</v>
      </c>
      <c r="K25" s="79">
        <v>0</v>
      </c>
      <c r="L25" s="79">
        <v>0</v>
      </c>
      <c r="M25" s="108">
        <f t="shared" si="3"/>
        <v>0</v>
      </c>
      <c r="N25" s="134">
        <f t="shared" si="4"/>
        <v>0</v>
      </c>
      <c r="O25" s="58"/>
    </row>
    <row r="26" spans="1:15">
      <c r="A26" s="134" t="s">
        <v>19</v>
      </c>
      <c r="B26" s="79">
        <v>0</v>
      </c>
      <c r="C26" s="108">
        <v>0</v>
      </c>
      <c r="D26" s="108">
        <v>0</v>
      </c>
      <c r="E26" s="108">
        <f t="shared" si="0"/>
        <v>0</v>
      </c>
      <c r="F26" s="79">
        <v>0</v>
      </c>
      <c r="G26" s="108">
        <f t="shared" si="1"/>
        <v>0</v>
      </c>
      <c r="H26" s="79">
        <v>0</v>
      </c>
      <c r="I26" s="79">
        <v>0</v>
      </c>
      <c r="J26" s="108">
        <f t="shared" si="2"/>
        <v>0</v>
      </c>
      <c r="K26" s="79">
        <v>0</v>
      </c>
      <c r="L26" s="79">
        <v>0</v>
      </c>
      <c r="M26" s="108">
        <f t="shared" si="3"/>
        <v>0</v>
      </c>
      <c r="N26" s="134">
        <f t="shared" si="4"/>
        <v>0</v>
      </c>
      <c r="O26" s="58"/>
    </row>
    <row r="27" spans="1:15">
      <c r="A27" s="134" t="s">
        <v>20</v>
      </c>
      <c r="B27" s="79">
        <v>0</v>
      </c>
      <c r="C27" s="108">
        <v>0</v>
      </c>
      <c r="D27" s="108">
        <v>0</v>
      </c>
      <c r="E27" s="108">
        <f t="shared" si="0"/>
        <v>0</v>
      </c>
      <c r="F27" s="79">
        <v>0</v>
      </c>
      <c r="G27" s="108">
        <f t="shared" si="1"/>
        <v>0</v>
      </c>
      <c r="H27" s="79">
        <v>0</v>
      </c>
      <c r="I27" s="79">
        <v>0</v>
      </c>
      <c r="J27" s="108">
        <f t="shared" si="2"/>
        <v>0</v>
      </c>
      <c r="K27" s="79">
        <v>0</v>
      </c>
      <c r="L27" s="79">
        <v>0</v>
      </c>
      <c r="M27" s="108">
        <f t="shared" si="3"/>
        <v>0</v>
      </c>
      <c r="N27" s="134">
        <f t="shared" si="4"/>
        <v>0</v>
      </c>
      <c r="O27" s="58"/>
    </row>
    <row r="28" spans="1:15" ht="15.75" thickBot="1">
      <c r="A28" s="141" t="s">
        <v>21</v>
      </c>
      <c r="B28" s="124">
        <f>SUM(B16:B27)</f>
        <v>812</v>
      </c>
      <c r="C28" s="124">
        <f>SUM(C16:C27)</f>
        <v>0</v>
      </c>
      <c r="D28" s="124">
        <f>SUM(D16:D27)</f>
        <v>0</v>
      </c>
      <c r="E28" s="124">
        <f>SUM(E16:E27)</f>
        <v>812</v>
      </c>
      <c r="F28" s="124">
        <f>SUM(F16:F27)</f>
        <v>53</v>
      </c>
      <c r="G28" s="124">
        <f t="shared" si="1"/>
        <v>506</v>
      </c>
      <c r="H28" s="124">
        <f>SUM(H16:H27)</f>
        <v>0</v>
      </c>
      <c r="I28" s="124">
        <f>SUM(I16:I27)</f>
        <v>0</v>
      </c>
      <c r="J28" s="124">
        <f t="shared" si="2"/>
        <v>0</v>
      </c>
      <c r="K28" s="124">
        <f>SUM(K16:K27)</f>
        <v>253</v>
      </c>
      <c r="L28" s="124">
        <f>SUM(L16:L27)</f>
        <v>0</v>
      </c>
      <c r="M28" s="124">
        <f>SUM(M16:M27)</f>
        <v>253</v>
      </c>
      <c r="N28" s="135">
        <f t="shared" si="4"/>
        <v>0.83</v>
      </c>
      <c r="O28" s="58"/>
    </row>
    <row r="29" spans="1:15" ht="15.75" thickTop="1">
      <c r="A29" s="137" t="s">
        <v>22</v>
      </c>
      <c r="B29" s="137"/>
      <c r="C29" s="137"/>
      <c r="D29" s="137"/>
      <c r="E29" s="137">
        <f t="shared" ref="E29:M29" si="5">ROUND(+E28/$K$9,2)</f>
        <v>2.66</v>
      </c>
      <c r="F29" s="137">
        <f t="shared" si="5"/>
        <v>0.17</v>
      </c>
      <c r="G29" s="137">
        <f t="shared" si="5"/>
        <v>1.66</v>
      </c>
      <c r="H29" s="137">
        <f t="shared" si="5"/>
        <v>0</v>
      </c>
      <c r="I29" s="137">
        <f t="shared" si="5"/>
        <v>0</v>
      </c>
      <c r="J29" s="137">
        <f t="shared" si="5"/>
        <v>0</v>
      </c>
      <c r="K29" s="137">
        <f t="shared" si="5"/>
        <v>0.83</v>
      </c>
      <c r="L29" s="137">
        <f t="shared" si="5"/>
        <v>0</v>
      </c>
      <c r="M29" s="137">
        <f t="shared" si="5"/>
        <v>0.83</v>
      </c>
      <c r="N29" s="137"/>
      <c r="O29" s="58"/>
    </row>
    <row r="30" spans="1:15" ht="15.75" thickBot="1">
      <c r="A30" s="134" t="s">
        <v>23</v>
      </c>
      <c r="B30" s="134"/>
      <c r="C30" s="134"/>
      <c r="D30" s="134"/>
      <c r="E30" s="134">
        <f t="shared" ref="E30:M30" si="6">E28/$E$28*100</f>
        <v>100</v>
      </c>
      <c r="F30" s="113">
        <f t="shared" si="6"/>
        <v>6.5270935960591139</v>
      </c>
      <c r="G30" s="113">
        <f t="shared" si="6"/>
        <v>62.315270935960584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31.157635467980292</v>
      </c>
      <c r="L30" s="113">
        <f t="shared" si="6"/>
        <v>0</v>
      </c>
      <c r="M30" s="113">
        <f t="shared" si="6"/>
        <v>31.157635467980292</v>
      </c>
      <c r="N30" s="134"/>
      <c r="O30" s="58"/>
    </row>
    <row r="31" spans="1:15" ht="15.75" thickTop="1">
      <c r="A31" s="138"/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</row>
    <row r="32" spans="1:15">
      <c r="A32" s="48" t="s">
        <v>24</v>
      </c>
      <c r="B32" s="48" t="s">
        <v>31</v>
      </c>
      <c r="C32" s="139"/>
      <c r="D32" s="139"/>
      <c r="E32" s="139"/>
      <c r="F32" s="139"/>
      <c r="G32" s="139"/>
      <c r="H32" s="139"/>
      <c r="I32" s="48" t="s">
        <v>63</v>
      </c>
      <c r="J32" s="139"/>
      <c r="K32" s="139"/>
      <c r="L32" s="139"/>
      <c r="M32" s="139"/>
      <c r="N32" s="139"/>
    </row>
    <row r="33" spans="1:15">
      <c r="A33" s="48"/>
      <c r="B33" s="48" t="s">
        <v>32</v>
      </c>
      <c r="C33" s="139"/>
      <c r="D33" s="139"/>
      <c r="E33" s="139"/>
      <c r="F33" s="139"/>
      <c r="G33" s="139"/>
      <c r="H33" s="139"/>
      <c r="I33" s="48" t="s">
        <v>64</v>
      </c>
      <c r="J33" s="139"/>
      <c r="K33" s="139"/>
      <c r="L33" s="139"/>
      <c r="M33" s="139"/>
      <c r="N33" s="139"/>
    </row>
    <row r="34" spans="1:15">
      <c r="A34" s="48"/>
      <c r="B34" s="48" t="s">
        <v>33</v>
      </c>
      <c r="C34" s="139"/>
      <c r="D34" s="139"/>
      <c r="E34" s="139"/>
      <c r="F34" s="139"/>
      <c r="G34" s="139"/>
      <c r="H34" s="139"/>
      <c r="I34" s="48" t="s">
        <v>65</v>
      </c>
      <c r="J34" s="139"/>
      <c r="K34" s="139"/>
      <c r="L34" s="139"/>
      <c r="M34" s="139"/>
      <c r="N34" s="139"/>
    </row>
    <row r="35" spans="1:15">
      <c r="A35" s="48"/>
      <c r="B35" s="48" t="s">
        <v>34</v>
      </c>
      <c r="C35" s="139"/>
      <c r="D35" s="139"/>
      <c r="E35" s="139"/>
      <c r="F35" s="139"/>
      <c r="G35" s="139"/>
      <c r="H35" s="139"/>
      <c r="I35" s="48" t="s">
        <v>66</v>
      </c>
      <c r="J35" s="139"/>
      <c r="K35" s="139"/>
      <c r="L35" s="139"/>
      <c r="M35" s="139"/>
      <c r="N35" s="139"/>
    </row>
    <row r="36" spans="1:15">
      <c r="A36" s="49"/>
      <c r="B36" s="139"/>
      <c r="C36" s="139" t="s">
        <v>0</v>
      </c>
      <c r="D36" s="139" t="s">
        <v>0</v>
      </c>
      <c r="E36" s="139" t="s">
        <v>0</v>
      </c>
      <c r="F36" s="139"/>
      <c r="G36" s="139"/>
      <c r="H36" s="139"/>
      <c r="I36" s="48"/>
      <c r="J36" s="139"/>
      <c r="K36" s="139"/>
      <c r="L36" s="139"/>
      <c r="M36" s="139"/>
      <c r="N36" s="139"/>
      <c r="O36" s="50"/>
    </row>
    <row r="37" spans="1:15">
      <c r="A37" s="139"/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</row>
    <row r="41" spans="1:15" ht="23.25">
      <c r="B41" s="159"/>
      <c r="C41" s="159"/>
      <c r="D41" s="159"/>
      <c r="E41" s="159"/>
      <c r="F41" s="159"/>
      <c r="G41" s="159"/>
      <c r="H41" s="159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culb</vt:lpstr>
      <vt:lpstr>culb ext 1</vt:lpstr>
      <vt:lpstr>mk drift</vt:lpstr>
      <vt:lpstr>bartley</vt:lpstr>
      <vt:lpstr>red wil</vt:lpstr>
      <vt:lpstr>camb</vt:lpstr>
      <vt:lpstr>fr cam sum</vt:lpstr>
      <vt:lpstr>frnklin</vt:lpstr>
      <vt:lpstr>nap</vt:lpstr>
      <vt:lpstr>frnk pmp</vt:lpstr>
      <vt:lpstr>sup</vt:lpstr>
      <vt:lpstr>ne-bost sum</vt:lpstr>
      <vt:lpstr>cout ne</vt:lpstr>
      <vt:lpstr>almena</vt:lpstr>
      <vt:lpstr>ks abov</vt:lpstr>
      <vt:lpstr>ks below</vt:lpstr>
      <vt:lpstr>ks-bost sum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dellerton</dc:creator>
  <cp:lastModifiedBy>BOR</cp:lastModifiedBy>
  <cp:lastPrinted>2016-02-03T21:31:42Z</cp:lastPrinted>
  <dcterms:created xsi:type="dcterms:W3CDTF">2005-01-04T14:17:57Z</dcterms:created>
  <dcterms:modified xsi:type="dcterms:W3CDTF">2016-02-11T14:27:14Z</dcterms:modified>
</cp:coreProperties>
</file>