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5" yWindow="570" windowWidth="20895" windowHeight="14085" activeTab="1"/>
  </bookViews>
  <sheets>
    <sheet name="EXP" sheetId="6" r:id="rId1"/>
    <sheet name="A-D" sheetId="3" r:id="rId2"/>
    <sheet name="F-H" sheetId="1" r:id="rId3"/>
    <sheet name="K-N" sheetId="2" r:id="rId4"/>
    <sheet name="P-W" sheetId="4" r:id="rId5"/>
    <sheet name="ModelSumAcres" sheetId="7" r:id="rId6"/>
  </sheets>
  <calcPr calcId="145621"/>
</workbook>
</file>

<file path=xl/calcChain.xml><?xml version="1.0" encoding="utf-8"?>
<calcChain xmlns="http://schemas.openxmlformats.org/spreadsheetml/2006/main">
  <c r="D19" i="1" l="1"/>
  <c r="G5" i="1" s="1"/>
  <c r="G5" i="4"/>
  <c r="G5" i="3"/>
  <c r="G5" i="2"/>
  <c r="D58" i="3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B27" i="7"/>
  <c r="C27" i="7"/>
  <c r="D27" i="7"/>
  <c r="D45" i="4" l="1"/>
  <c r="D32" i="4"/>
  <c r="D19" i="4"/>
  <c r="D6" i="4"/>
  <c r="D45" i="2"/>
  <c r="D32" i="2"/>
  <c r="D19" i="2"/>
  <c r="D6" i="2"/>
  <c r="D84" i="1"/>
  <c r="D71" i="1"/>
  <c r="D58" i="1"/>
  <c r="D45" i="1"/>
  <c r="D32" i="1"/>
  <c r="D6" i="1"/>
  <c r="D84" i="3"/>
  <c r="D71" i="3"/>
  <c r="D45" i="3"/>
  <c r="D32" i="3"/>
  <c r="D19" i="3"/>
  <c r="D6" i="3"/>
  <c r="B53" i="4" l="1"/>
  <c r="C44" i="4" s="1"/>
  <c r="E44" i="4" s="1"/>
  <c r="B40" i="4"/>
  <c r="C38" i="4" s="1"/>
  <c r="E38" i="4" s="1"/>
  <c r="B27" i="4"/>
  <c r="C25" i="4" s="1"/>
  <c r="E25" i="4" s="1"/>
  <c r="C22" i="4"/>
  <c r="E22" i="4" s="1"/>
  <c r="B14" i="4"/>
  <c r="C12" i="4" s="1"/>
  <c r="E12" i="4" s="1"/>
  <c r="B40" i="1"/>
  <c r="C37" i="1" s="1"/>
  <c r="E37" i="1" s="1"/>
  <c r="B40" i="2"/>
  <c r="C38" i="2" s="1"/>
  <c r="E38" i="2" s="1"/>
  <c r="B27" i="2"/>
  <c r="C23" i="2" s="1"/>
  <c r="E23" i="2" s="1"/>
  <c r="B14" i="2"/>
  <c r="C13" i="2" s="1"/>
  <c r="E13" i="2" s="1"/>
  <c r="B53" i="1"/>
  <c r="C49" i="1" s="1"/>
  <c r="E49" i="1" s="1"/>
  <c r="C45" i="1"/>
  <c r="E45" i="1" s="1"/>
  <c r="B66" i="3"/>
  <c r="C63" i="3" s="1"/>
  <c r="E63" i="3" s="1"/>
  <c r="C57" i="3"/>
  <c r="E57" i="3" s="1"/>
  <c r="B53" i="3"/>
  <c r="C45" i="3" s="1"/>
  <c r="E45" i="3" s="1"/>
  <c r="B27" i="3"/>
  <c r="C25" i="3" s="1"/>
  <c r="E25" i="3" s="1"/>
  <c r="C19" i="3"/>
  <c r="E19" i="3" s="1"/>
  <c r="C18" i="3"/>
  <c r="E18" i="3" s="1"/>
  <c r="B14" i="3"/>
  <c r="C10" i="3" s="1"/>
  <c r="E10" i="3" s="1"/>
  <c r="B53" i="2"/>
  <c r="C52" i="2" s="1"/>
  <c r="E52" i="2" s="1"/>
  <c r="B92" i="1"/>
  <c r="C91" i="1" s="1"/>
  <c r="E91" i="1" s="1"/>
  <c r="C85" i="1"/>
  <c r="E85" i="1" s="1"/>
  <c r="B79" i="1"/>
  <c r="C78" i="1"/>
  <c r="E78" i="1" s="1"/>
  <c r="B66" i="1"/>
  <c r="C65" i="1" s="1"/>
  <c r="E65" i="1" s="1"/>
  <c r="C64" i="1"/>
  <c r="E64" i="1" s="1"/>
  <c r="C61" i="1"/>
  <c r="E61" i="1" s="1"/>
  <c r="C38" i="1"/>
  <c r="E38" i="1" s="1"/>
  <c r="C34" i="1"/>
  <c r="E34" i="1" s="1"/>
  <c r="C33" i="1"/>
  <c r="E33" i="1" s="1"/>
  <c r="B27" i="1"/>
  <c r="C19" i="1" s="1"/>
  <c r="E19" i="1" s="1"/>
  <c r="C26" i="1"/>
  <c r="E26" i="1" s="1"/>
  <c r="B79" i="3"/>
  <c r="C70" i="3" s="1"/>
  <c r="E70" i="3" s="1"/>
  <c r="B92" i="3"/>
  <c r="C91" i="3" s="1"/>
  <c r="E91" i="3" s="1"/>
  <c r="C83" i="3"/>
  <c r="E83" i="3" s="1"/>
  <c r="C84" i="3"/>
  <c r="E84" i="3" s="1"/>
  <c r="C87" i="3"/>
  <c r="E87" i="3" s="1"/>
  <c r="C88" i="3"/>
  <c r="E88" i="3" s="1"/>
  <c r="B40" i="3"/>
  <c r="C31" i="3" s="1"/>
  <c r="E31" i="3" s="1"/>
  <c r="C38" i="3"/>
  <c r="E38" i="3" s="1"/>
  <c r="B14" i="1"/>
  <c r="C8" i="1" s="1"/>
  <c r="E8" i="1" s="1"/>
  <c r="C24" i="1"/>
  <c r="E24" i="1" s="1"/>
  <c r="C72" i="1"/>
  <c r="E72" i="1"/>
  <c r="C76" i="1"/>
  <c r="E76" i="1" s="1"/>
  <c r="C73" i="1"/>
  <c r="E73" i="1" s="1"/>
  <c r="C77" i="1"/>
  <c r="E77" i="1" s="1"/>
  <c r="C6" i="3"/>
  <c r="E6" i="3" s="1"/>
  <c r="C5" i="1"/>
  <c r="E5" i="1" s="1"/>
  <c r="C74" i="1"/>
  <c r="E74" i="1" s="1"/>
  <c r="C7" i="3"/>
  <c r="E7" i="3" s="1"/>
  <c r="C52" i="3"/>
  <c r="E52" i="3" s="1"/>
  <c r="C48" i="3"/>
  <c r="E48" i="3" s="1"/>
  <c r="C44" i="3"/>
  <c r="E44" i="3" s="1"/>
  <c r="C51" i="3"/>
  <c r="E51" i="3" s="1"/>
  <c r="C47" i="3"/>
  <c r="E47" i="3" s="1"/>
  <c r="C85" i="3"/>
  <c r="E85" i="3" s="1"/>
  <c r="C89" i="3"/>
  <c r="E89" i="3" s="1"/>
  <c r="C86" i="3"/>
  <c r="E86" i="3" s="1"/>
  <c r="C90" i="3"/>
  <c r="E90" i="3" s="1"/>
  <c r="C18" i="1"/>
  <c r="E18" i="1"/>
  <c r="C70" i="1"/>
  <c r="E70" i="1" s="1"/>
  <c r="C71" i="1"/>
  <c r="E71" i="1"/>
  <c r="C44" i="2"/>
  <c r="E44" i="2" s="1"/>
  <c r="C46" i="3"/>
  <c r="E46" i="3" s="1"/>
  <c r="C13" i="1"/>
  <c r="E13" i="1" s="1"/>
  <c r="C7" i="1"/>
  <c r="E7" i="1" s="1"/>
  <c r="C12" i="1"/>
  <c r="E12" i="1" s="1"/>
  <c r="C6" i="1"/>
  <c r="E6" i="1" s="1"/>
  <c r="C11" i="1"/>
  <c r="E11" i="1" s="1"/>
  <c r="C46" i="1"/>
  <c r="E46" i="1" s="1"/>
  <c r="C44" i="1"/>
  <c r="E44" i="1" s="1"/>
  <c r="C50" i="1"/>
  <c r="E50" i="1" s="1"/>
  <c r="C39" i="1"/>
  <c r="E39" i="1" s="1"/>
  <c r="C36" i="1"/>
  <c r="E36" i="1" s="1"/>
  <c r="C32" i="1"/>
  <c r="E32" i="1" s="1"/>
  <c r="C35" i="1"/>
  <c r="E35" i="1" s="1"/>
  <c r="C31" i="1"/>
  <c r="E31" i="1" s="1"/>
  <c r="C23" i="1"/>
  <c r="E23" i="1" s="1"/>
  <c r="C75" i="1"/>
  <c r="E75" i="1"/>
  <c r="C13" i="3"/>
  <c r="E13" i="3" s="1"/>
  <c r="C9" i="3"/>
  <c r="E9" i="3" s="1"/>
  <c r="C5" i="3"/>
  <c r="E5" i="3" s="1"/>
  <c r="C12" i="3"/>
  <c r="E12" i="3" s="1"/>
  <c r="C8" i="3"/>
  <c r="E8" i="3" s="1"/>
  <c r="C34" i="4"/>
  <c r="E34" i="4" s="1"/>
  <c r="C32" i="4"/>
  <c r="E32" i="4" s="1"/>
  <c r="C35" i="4"/>
  <c r="E35" i="4" s="1"/>
  <c r="C33" i="4"/>
  <c r="E33" i="4" s="1"/>
  <c r="C19" i="4"/>
  <c r="E19" i="4" s="1"/>
  <c r="C21" i="4"/>
  <c r="E21" i="4" s="1"/>
  <c r="C23" i="4"/>
  <c r="E23" i="4" s="1"/>
  <c r="C50" i="4"/>
  <c r="E50" i="4" s="1"/>
  <c r="C48" i="4"/>
  <c r="E48" i="4" s="1"/>
  <c r="C46" i="4"/>
  <c r="E46" i="4" s="1"/>
  <c r="C20" i="3"/>
  <c r="E20" i="3" s="1"/>
  <c r="C10" i="4"/>
  <c r="E10" i="4" s="1"/>
  <c r="C37" i="3" l="1"/>
  <c r="E37" i="3" s="1"/>
  <c r="C33" i="3"/>
  <c r="E33" i="3" s="1"/>
  <c r="C23" i="3"/>
  <c r="E23" i="3" s="1"/>
  <c r="C60" i="3"/>
  <c r="E60" i="3" s="1"/>
  <c r="C34" i="3"/>
  <c r="E34" i="3" s="1"/>
  <c r="C36" i="3"/>
  <c r="E36" i="3" s="1"/>
  <c r="C32" i="3"/>
  <c r="E32" i="3" s="1"/>
  <c r="C74" i="3"/>
  <c r="E74" i="3" s="1"/>
  <c r="C62" i="3"/>
  <c r="E62" i="3" s="1"/>
  <c r="C59" i="3"/>
  <c r="E59" i="3" s="1"/>
  <c r="C39" i="3"/>
  <c r="E39" i="3" s="1"/>
  <c r="C35" i="3"/>
  <c r="E35" i="3" s="1"/>
  <c r="C73" i="3"/>
  <c r="E73" i="3" s="1"/>
  <c r="C65" i="3"/>
  <c r="E65" i="3" s="1"/>
  <c r="C50" i="2"/>
  <c r="E50" i="2" s="1"/>
  <c r="C6" i="2"/>
  <c r="E6" i="2" s="1"/>
  <c r="C51" i="2"/>
  <c r="E51" i="2" s="1"/>
  <c r="C49" i="2"/>
  <c r="E49" i="2" s="1"/>
  <c r="C46" i="2"/>
  <c r="E46" i="2" s="1"/>
  <c r="C21" i="2"/>
  <c r="E21" i="2" s="1"/>
  <c r="C18" i="2"/>
  <c r="E18" i="2" s="1"/>
  <c r="C26" i="2"/>
  <c r="E26" i="2" s="1"/>
  <c r="C24" i="2"/>
  <c r="E24" i="2" s="1"/>
  <c r="C37" i="2"/>
  <c r="E37" i="2" s="1"/>
  <c r="C48" i="2"/>
  <c r="E48" i="2" s="1"/>
  <c r="C47" i="2"/>
  <c r="E47" i="2" s="1"/>
  <c r="C25" i="2"/>
  <c r="E25" i="2" s="1"/>
  <c r="C22" i="2"/>
  <c r="E22" i="2" s="1"/>
  <c r="C20" i="2"/>
  <c r="E20" i="2" s="1"/>
  <c r="C31" i="2"/>
  <c r="E31" i="2" s="1"/>
  <c r="C45" i="2"/>
  <c r="E45" i="2" s="1"/>
  <c r="C35" i="2"/>
  <c r="E35" i="2" s="1"/>
  <c r="C9" i="2"/>
  <c r="E9" i="2" s="1"/>
  <c r="C34" i="2"/>
  <c r="E34" i="2" s="1"/>
  <c r="C39" i="2"/>
  <c r="E39" i="2" s="1"/>
  <c r="C7" i="2"/>
  <c r="E7" i="2" s="1"/>
  <c r="C19" i="2"/>
  <c r="E19" i="2" s="1"/>
  <c r="C32" i="2"/>
  <c r="E32" i="2" s="1"/>
  <c r="C8" i="2"/>
  <c r="E8" i="2" s="1"/>
  <c r="C33" i="2"/>
  <c r="E33" i="2" s="1"/>
  <c r="C36" i="2"/>
  <c r="E36" i="2" s="1"/>
  <c r="C25" i="1"/>
  <c r="E25" i="1" s="1"/>
  <c r="C24" i="4"/>
  <c r="E24" i="4" s="1"/>
  <c r="C37" i="4"/>
  <c r="E37" i="4" s="1"/>
  <c r="C18" i="4"/>
  <c r="E18" i="4" s="1"/>
  <c r="C26" i="4"/>
  <c r="E26" i="4" s="1"/>
  <c r="C51" i="4"/>
  <c r="E51" i="4" s="1"/>
  <c r="C36" i="4"/>
  <c r="E36" i="4" s="1"/>
  <c r="C52" i="4"/>
  <c r="E52" i="4" s="1"/>
  <c r="C31" i="4"/>
  <c r="E31" i="4" s="1"/>
  <c r="C39" i="4"/>
  <c r="E39" i="4" s="1"/>
  <c r="C20" i="4"/>
  <c r="E20" i="4" s="1"/>
  <c r="C49" i="4"/>
  <c r="E49" i="4" s="1"/>
  <c r="C45" i="4"/>
  <c r="E45" i="4" s="1"/>
  <c r="C5" i="4"/>
  <c r="E5" i="4" s="1"/>
  <c r="C7" i="4"/>
  <c r="E7" i="4" s="1"/>
  <c r="C47" i="4"/>
  <c r="E47" i="4" s="1"/>
  <c r="C6" i="4"/>
  <c r="E6" i="4" s="1"/>
  <c r="C71" i="3"/>
  <c r="E71" i="3" s="1"/>
  <c r="C11" i="3"/>
  <c r="E11" i="3" s="1"/>
  <c r="E14" i="3" s="1"/>
  <c r="C21" i="3"/>
  <c r="E21" i="3" s="1"/>
  <c r="C26" i="3"/>
  <c r="E26" i="3" s="1"/>
  <c r="C49" i="3"/>
  <c r="E49" i="3" s="1"/>
  <c r="C22" i="3"/>
  <c r="E22" i="3" s="1"/>
  <c r="C24" i="3"/>
  <c r="E24" i="3" s="1"/>
  <c r="C50" i="3"/>
  <c r="E50" i="3" s="1"/>
  <c r="C72" i="3"/>
  <c r="E72" i="3" s="1"/>
  <c r="E79" i="1"/>
  <c r="C48" i="1"/>
  <c r="E48" i="1" s="1"/>
  <c r="C62" i="1"/>
  <c r="E62" i="1" s="1"/>
  <c r="E40" i="1"/>
  <c r="C86" i="1"/>
  <c r="E86" i="1" s="1"/>
  <c r="C47" i="1"/>
  <c r="E47" i="1" s="1"/>
  <c r="C22" i="1"/>
  <c r="E22" i="1" s="1"/>
  <c r="C21" i="1"/>
  <c r="E21" i="1" s="1"/>
  <c r="C20" i="1"/>
  <c r="E20" i="1" s="1"/>
  <c r="C87" i="1"/>
  <c r="E87" i="1" s="1"/>
  <c r="C51" i="1"/>
  <c r="E51" i="1" s="1"/>
  <c r="C52" i="1"/>
  <c r="E52" i="1" s="1"/>
  <c r="E53" i="1" s="1"/>
  <c r="C63" i="1"/>
  <c r="E63" i="1" s="1"/>
  <c r="C88" i="1"/>
  <c r="E88" i="1" s="1"/>
  <c r="E92" i="3"/>
  <c r="C9" i="1"/>
  <c r="E9" i="1" s="1"/>
  <c r="C10" i="1"/>
  <c r="E10" i="1" s="1"/>
  <c r="C8" i="4"/>
  <c r="C9" i="4"/>
  <c r="E9" i="4" s="1"/>
  <c r="C11" i="4"/>
  <c r="E11" i="4" s="1"/>
  <c r="C13" i="4"/>
  <c r="E13" i="4" s="1"/>
  <c r="C78" i="3"/>
  <c r="E78" i="3" s="1"/>
  <c r="C77" i="3"/>
  <c r="E77" i="3" s="1"/>
  <c r="C76" i="3"/>
  <c r="E76" i="3" s="1"/>
  <c r="C75" i="3"/>
  <c r="E75" i="3" s="1"/>
  <c r="C57" i="1"/>
  <c r="E57" i="1" s="1"/>
  <c r="C58" i="1"/>
  <c r="E58" i="1" s="1"/>
  <c r="C59" i="1"/>
  <c r="E59" i="1" s="1"/>
  <c r="C60" i="1"/>
  <c r="E60" i="1" s="1"/>
  <c r="C83" i="1"/>
  <c r="E83" i="1" s="1"/>
  <c r="C84" i="1"/>
  <c r="E84" i="1" s="1"/>
  <c r="C89" i="1"/>
  <c r="E89" i="1" s="1"/>
  <c r="C90" i="1"/>
  <c r="E90" i="1" s="1"/>
  <c r="C58" i="3"/>
  <c r="E58" i="3" s="1"/>
  <c r="C61" i="3"/>
  <c r="E61" i="3" s="1"/>
  <c r="C64" i="3"/>
  <c r="E64" i="3" s="1"/>
  <c r="C5" i="2"/>
  <c r="E5" i="2" s="1"/>
  <c r="C10" i="2"/>
  <c r="E10" i="2" s="1"/>
  <c r="C11" i="2"/>
  <c r="E11" i="2" s="1"/>
  <c r="C12" i="2"/>
  <c r="E12" i="2" s="1"/>
  <c r="E53" i="3" l="1"/>
  <c r="E27" i="4"/>
  <c r="E53" i="2"/>
  <c r="E40" i="3"/>
  <c r="E66" i="3"/>
  <c r="E27" i="3"/>
  <c r="E40" i="2"/>
  <c r="E27" i="2"/>
  <c r="E27" i="1"/>
  <c r="E40" i="4"/>
  <c r="E53" i="4"/>
  <c r="E14" i="1"/>
  <c r="E79" i="3"/>
  <c r="E92" i="1"/>
  <c r="E66" i="1"/>
  <c r="E8" i="4"/>
  <c r="E14" i="4" s="1"/>
  <c r="C14" i="4"/>
  <c r="E14" i="2"/>
</calcChain>
</file>

<file path=xl/sharedStrings.xml><?xml version="1.0" encoding="utf-8"?>
<sst xmlns="http://schemas.openxmlformats.org/spreadsheetml/2006/main" count="455" uniqueCount="50">
  <si>
    <t>BUFFALO</t>
  </si>
  <si>
    <t>ALF</t>
  </si>
  <si>
    <t>CORN</t>
  </si>
  <si>
    <t>CORN (SI)</t>
  </si>
  <si>
    <t>OATS</t>
  </si>
  <si>
    <t>SORG</t>
  </si>
  <si>
    <t>SOY</t>
  </si>
  <si>
    <t>WHEAT</t>
  </si>
  <si>
    <t>IRRIG</t>
  </si>
  <si>
    <t>CHASE</t>
  </si>
  <si>
    <t>BEAN</t>
  </si>
  <si>
    <t>BEET</t>
  </si>
  <si>
    <t>CLAY</t>
  </si>
  <si>
    <t>DAWSON</t>
  </si>
  <si>
    <t>DEUEL</t>
  </si>
  <si>
    <t>DUNDY</t>
  </si>
  <si>
    <t>FRANKLIN</t>
  </si>
  <si>
    <t>FRONTIER</t>
  </si>
  <si>
    <t>FURNAS</t>
  </si>
  <si>
    <t>GOSPER</t>
  </si>
  <si>
    <t>HARLAN</t>
  </si>
  <si>
    <t>HAYES</t>
  </si>
  <si>
    <t>HITCHCOCK</t>
  </si>
  <si>
    <t>KEARNEY</t>
  </si>
  <si>
    <t>KEITH</t>
  </si>
  <si>
    <t>LINCOLN</t>
  </si>
  <si>
    <t>NUCKOLLS</t>
  </si>
  <si>
    <t>PERKINS</t>
  </si>
  <si>
    <t>PHELPS</t>
  </si>
  <si>
    <t>RED WILLOW</t>
  </si>
  <si>
    <t>WEBSTER</t>
  </si>
  <si>
    <t>ADAMS</t>
  </si>
  <si>
    <t>SUM</t>
  </si>
  <si>
    <t>ACRES</t>
  </si>
  <si>
    <t>Total</t>
  </si>
  <si>
    <t>Fraction</t>
  </si>
  <si>
    <t>SBEET</t>
  </si>
  <si>
    <t xml:space="preserve">MODEL </t>
  </si>
  <si>
    <t>TO USE</t>
  </si>
  <si>
    <t>CORNSI</t>
  </si>
  <si>
    <t xml:space="preserve">* The 'AcresToUse' column has the total number of acres used in the model proportioned according to the NASS distribution. </t>
  </si>
  <si>
    <t>* Column D contains actual acres used in the RRCA groundwater model.</t>
  </si>
  <si>
    <t xml:space="preserve">   The acres in column E are used for NE CIR calculations. </t>
  </si>
  <si>
    <t>DIF</t>
  </si>
  <si>
    <t>TOTAL</t>
  </si>
  <si>
    <t>COUNTY</t>
  </si>
  <si>
    <t>All_Model</t>
  </si>
  <si>
    <t>Acres</t>
  </si>
  <si>
    <t>QC Σ</t>
  </si>
  <si>
    <r>
      <t xml:space="preserve">* </t>
    </r>
    <r>
      <rPr>
        <b/>
        <i/>
        <sz val="10"/>
        <rFont val="Arial"/>
        <family val="2"/>
      </rPr>
      <t>Adjusted</t>
    </r>
    <r>
      <rPr>
        <sz val="10"/>
        <rFont val="Arial"/>
        <family val="2"/>
      </rPr>
      <t xml:space="preserve"> 2007 crop NASS acres were used for this year's CIR calculations because lack of detailed NASS data after that year.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</si>
</sst>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3" fontId="0" fillId="0" borderId="0" xfId="0" applyNumberFormat="1"/>
    <xf numFmtId="3" fontId="0" fillId="2" borderId="0" xfId="0" applyNumberFormat="1" applyFill="1"/>
    <xf numFmtId="0" fontId="0" fillId="0" borderId="0" xfId="0" applyFill="1"/>
    <xf numFmtId="3" fontId="0" fillId="0" borderId="0" xfId="0" applyNumberFormat="1" applyFill="1"/>
    <xf numFmtId="164" fontId="0" fillId="0" borderId="0" xfId="0" applyNumberFormat="1" applyFill="1"/>
    <xf numFmtId="3" fontId="1" fillId="2" borderId="0" xfId="0" applyNumberFormat="1" applyFont="1" applyFill="1"/>
    <xf numFmtId="0" fontId="1" fillId="0" borderId="0" xfId="0" applyFont="1" applyFill="1"/>
    <xf numFmtId="3" fontId="0" fillId="0" borderId="0" xfId="0" applyNumberForma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3" fontId="0" fillId="3" borderId="0" xfId="0" applyNumberFormat="1" applyFill="1"/>
    <xf numFmtId="3" fontId="1" fillId="0" borderId="0" xfId="0" applyNumberFormat="1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A8"/>
  <sheetViews>
    <sheetView workbookViewId="0">
      <selection activeCell="B9" sqref="B9"/>
    </sheetView>
  </sheetViews>
  <sheetFormatPr defaultRowHeight="12.75" x14ac:dyDescent="0.2"/>
  <sheetData>
    <row r="3" spans="1:1" x14ac:dyDescent="0.2">
      <c r="A3" t="s">
        <v>40</v>
      </c>
    </row>
    <row r="4" spans="1:1" x14ac:dyDescent="0.2">
      <c r="A4" t="s">
        <v>42</v>
      </c>
    </row>
    <row r="6" spans="1:1" x14ac:dyDescent="0.2">
      <c r="A6" s="10" t="s">
        <v>49</v>
      </c>
    </row>
    <row r="8" spans="1:1" x14ac:dyDescent="0.2">
      <c r="A8" t="s">
        <v>41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92"/>
  <sheetViews>
    <sheetView tabSelected="1" zoomScale="85" workbookViewId="0">
      <selection activeCell="F8" sqref="F8"/>
    </sheetView>
  </sheetViews>
  <sheetFormatPr defaultRowHeight="12.75" x14ac:dyDescent="0.2"/>
  <cols>
    <col min="5" max="5" width="11.28515625" bestFit="1" customWidth="1"/>
  </cols>
  <sheetData>
    <row r="1" spans="1:7" x14ac:dyDescent="0.2">
      <c r="A1" s="1"/>
      <c r="G1" s="15" t="s">
        <v>48</v>
      </c>
    </row>
    <row r="2" spans="1:7" x14ac:dyDescent="0.2">
      <c r="G2" s="16" t="s">
        <v>37</v>
      </c>
    </row>
    <row r="3" spans="1:7" x14ac:dyDescent="0.2">
      <c r="A3" s="1" t="s">
        <v>31</v>
      </c>
      <c r="B3" s="1">
        <v>0.19</v>
      </c>
      <c r="C3" s="1"/>
      <c r="D3" s="1" t="s">
        <v>37</v>
      </c>
      <c r="E3" s="1" t="s">
        <v>33</v>
      </c>
      <c r="G3" s="16" t="s">
        <v>32</v>
      </c>
    </row>
    <row r="4" spans="1:7" x14ac:dyDescent="0.2">
      <c r="A4">
        <v>2007</v>
      </c>
      <c r="B4" t="s">
        <v>8</v>
      </c>
      <c r="C4" s="1"/>
      <c r="D4" s="1" t="s">
        <v>32</v>
      </c>
      <c r="E4" s="1" t="s">
        <v>38</v>
      </c>
      <c r="G4" s="16" t="s">
        <v>33</v>
      </c>
    </row>
    <row r="5" spans="1:7" x14ac:dyDescent="0.2">
      <c r="A5" t="s">
        <v>1</v>
      </c>
      <c r="B5" s="5">
        <v>2500</v>
      </c>
      <c r="C5" s="4">
        <f>B5/B$14</f>
        <v>1.1126936086879117E-2</v>
      </c>
      <c r="D5" s="1" t="s">
        <v>33</v>
      </c>
      <c r="E5" s="3">
        <f>C5*$D$6</f>
        <v>452.19078244614565</v>
      </c>
      <c r="G5" s="2">
        <f>SUM(D6:D92)</f>
        <v>405199.91000000015</v>
      </c>
    </row>
    <row r="6" spans="1:7" x14ac:dyDescent="0.2">
      <c r="A6" t="s">
        <v>2</v>
      </c>
      <c r="B6" s="5">
        <v>168400</v>
      </c>
      <c r="C6" s="4">
        <f t="shared" ref="C6:C13" si="0">B6/B$14</f>
        <v>0.74951041481217728</v>
      </c>
      <c r="D6" s="2">
        <f>VLOOKUP($A3,ModelSumAcres!$A$4:$C$25,3,FALSE)</f>
        <v>40639.29</v>
      </c>
      <c r="E6" s="3">
        <f t="shared" ref="E6:E13" si="1">C6*$D$6</f>
        <v>30459.57110557237</v>
      </c>
    </row>
    <row r="7" spans="1:7" x14ac:dyDescent="0.2">
      <c r="A7" t="s">
        <v>39</v>
      </c>
      <c r="B7" s="5">
        <v>1280</v>
      </c>
      <c r="C7" s="4">
        <f t="shared" si="0"/>
        <v>5.6969912764821082E-3</v>
      </c>
      <c r="E7" s="3">
        <f t="shared" si="1"/>
        <v>231.52168061242659</v>
      </c>
    </row>
    <row r="8" spans="1:7" x14ac:dyDescent="0.2">
      <c r="A8" t="s">
        <v>10</v>
      </c>
      <c r="B8" s="2">
        <v>0</v>
      </c>
      <c r="C8" s="4">
        <f t="shared" si="0"/>
        <v>0</v>
      </c>
      <c r="E8" s="3">
        <f t="shared" si="1"/>
        <v>0</v>
      </c>
    </row>
    <row r="9" spans="1:7" x14ac:dyDescent="0.2">
      <c r="A9" t="s">
        <v>4</v>
      </c>
      <c r="B9" s="2">
        <v>0</v>
      </c>
      <c r="C9" s="4">
        <f t="shared" si="0"/>
        <v>0</v>
      </c>
      <c r="E9" s="3">
        <f t="shared" si="1"/>
        <v>0</v>
      </c>
    </row>
    <row r="10" spans="1:7" x14ac:dyDescent="0.2">
      <c r="A10" t="s">
        <v>5</v>
      </c>
      <c r="B10" s="2">
        <v>600</v>
      </c>
      <c r="C10" s="4">
        <f t="shared" si="0"/>
        <v>2.6704646608509881E-3</v>
      </c>
      <c r="E10" s="3">
        <f t="shared" si="1"/>
        <v>108.52578778707495</v>
      </c>
    </row>
    <row r="11" spans="1:7" x14ac:dyDescent="0.2">
      <c r="A11" t="s">
        <v>6</v>
      </c>
      <c r="B11" s="2">
        <v>46900</v>
      </c>
      <c r="C11" s="4">
        <f t="shared" si="0"/>
        <v>0.20874132098985224</v>
      </c>
      <c r="E11" s="3">
        <f t="shared" si="1"/>
        <v>8483.0990786896928</v>
      </c>
    </row>
    <row r="12" spans="1:7" x14ac:dyDescent="0.2">
      <c r="A12" t="s">
        <v>11</v>
      </c>
      <c r="B12" s="2">
        <v>0</v>
      </c>
      <c r="C12" s="4">
        <f t="shared" si="0"/>
        <v>0</v>
      </c>
      <c r="E12" s="3">
        <f t="shared" si="1"/>
        <v>0</v>
      </c>
    </row>
    <row r="13" spans="1:7" x14ac:dyDescent="0.2">
      <c r="A13" t="s">
        <v>7</v>
      </c>
      <c r="B13" s="2">
        <v>5000</v>
      </c>
      <c r="C13" s="4">
        <f t="shared" si="0"/>
        <v>2.2253872173758234E-2</v>
      </c>
      <c r="E13" s="3">
        <f t="shared" si="1"/>
        <v>904.38156489229129</v>
      </c>
    </row>
    <row r="14" spans="1:7" x14ac:dyDescent="0.2">
      <c r="A14" s="1" t="s">
        <v>32</v>
      </c>
      <c r="B14" s="2">
        <f>SUM(B5:B13)</f>
        <v>224680</v>
      </c>
      <c r="C14" s="4"/>
      <c r="D14" s="2"/>
      <c r="E14" s="7">
        <f>SUM(E5:E13)</f>
        <v>40639.29</v>
      </c>
    </row>
    <row r="16" spans="1:7" x14ac:dyDescent="0.2">
      <c r="A16" s="1" t="s">
        <v>0</v>
      </c>
      <c r="B16" s="1">
        <v>0.02</v>
      </c>
      <c r="C16" s="1"/>
      <c r="D16" s="1" t="s">
        <v>37</v>
      </c>
      <c r="E16" s="1" t="s">
        <v>33</v>
      </c>
    </row>
    <row r="17" spans="1:5" x14ac:dyDescent="0.2">
      <c r="A17">
        <v>2007</v>
      </c>
      <c r="B17" t="s">
        <v>8</v>
      </c>
      <c r="C17" s="1"/>
      <c r="D17" s="1" t="s">
        <v>32</v>
      </c>
      <c r="E17" s="1" t="s">
        <v>38</v>
      </c>
    </row>
    <row r="18" spans="1:5" x14ac:dyDescent="0.2">
      <c r="A18" t="s">
        <v>1</v>
      </c>
      <c r="B18" s="5">
        <v>12500</v>
      </c>
      <c r="C18" s="4">
        <f>B18/B$27</f>
        <v>5.1078867405798312E-2</v>
      </c>
      <c r="D18" s="1" t="s">
        <v>33</v>
      </c>
      <c r="E18" s="3">
        <f>C18*$D$19</f>
        <v>119.83715239809153</v>
      </c>
    </row>
    <row r="19" spans="1:5" x14ac:dyDescent="0.2">
      <c r="A19" t="s">
        <v>2</v>
      </c>
      <c r="B19" s="5">
        <v>186900</v>
      </c>
      <c r="C19" s="4">
        <f t="shared" ref="C19:C26" si="2">B19/B$27</f>
        <v>0.7637312254514963</v>
      </c>
      <c r="D19" s="2">
        <f>VLOOKUP($A16,ModelSumAcres!$A$4:$C$25,3,FALSE)</f>
        <v>2346.12</v>
      </c>
      <c r="E19" s="3">
        <f t="shared" ref="E19:E26" si="3">C19*$D$19</f>
        <v>1791.8051026562644</v>
      </c>
    </row>
    <row r="20" spans="1:5" x14ac:dyDescent="0.2">
      <c r="A20" t="s">
        <v>39</v>
      </c>
      <c r="B20" s="5">
        <v>2585</v>
      </c>
      <c r="C20" s="4">
        <f t="shared" si="2"/>
        <v>1.0563109779519091E-2</v>
      </c>
      <c r="E20" s="3">
        <f t="shared" si="3"/>
        <v>24.78232311592533</v>
      </c>
    </row>
    <row r="21" spans="1:5" x14ac:dyDescent="0.2">
      <c r="A21" t="s">
        <v>10</v>
      </c>
      <c r="B21" s="5">
        <v>0</v>
      </c>
      <c r="C21" s="4">
        <f t="shared" si="2"/>
        <v>0</v>
      </c>
      <c r="E21" s="3">
        <f t="shared" si="3"/>
        <v>0</v>
      </c>
    </row>
    <row r="22" spans="1:5" x14ac:dyDescent="0.2">
      <c r="A22" t="s">
        <v>4</v>
      </c>
      <c r="B22" s="5">
        <v>64</v>
      </c>
      <c r="C22" s="4">
        <f t="shared" si="2"/>
        <v>2.6152380111768732E-4</v>
      </c>
      <c r="E22" s="3">
        <f t="shared" si="3"/>
        <v>0.6135662202782286</v>
      </c>
    </row>
    <row r="23" spans="1:5" x14ac:dyDescent="0.2">
      <c r="A23" t="s">
        <v>5</v>
      </c>
      <c r="B23" s="5">
        <v>1070.5999999999999</v>
      </c>
      <c r="C23" s="4">
        <f t="shared" si="2"/>
        <v>4.3748028355718128E-3</v>
      </c>
      <c r="E23" s="3">
        <f t="shared" si="3"/>
        <v>10.263812428591741</v>
      </c>
    </row>
    <row r="24" spans="1:5" x14ac:dyDescent="0.2">
      <c r="A24" t="s">
        <v>6</v>
      </c>
      <c r="B24" s="5">
        <v>38300</v>
      </c>
      <c r="C24" s="4">
        <f t="shared" si="2"/>
        <v>0.15650564973136602</v>
      </c>
      <c r="E24" s="3">
        <f t="shared" si="3"/>
        <v>367.18103494775244</v>
      </c>
    </row>
    <row r="25" spans="1:5" x14ac:dyDescent="0.2">
      <c r="A25" t="s">
        <v>11</v>
      </c>
      <c r="B25" s="5">
        <v>0</v>
      </c>
      <c r="C25" s="4">
        <f t="shared" si="2"/>
        <v>0</v>
      </c>
      <c r="E25" s="3">
        <f t="shared" si="3"/>
        <v>0</v>
      </c>
    </row>
    <row r="26" spans="1:5" x14ac:dyDescent="0.2">
      <c r="A26" t="s">
        <v>7</v>
      </c>
      <c r="B26" s="5">
        <v>3300</v>
      </c>
      <c r="C26" s="4">
        <f t="shared" si="2"/>
        <v>1.3484820995130754E-2</v>
      </c>
      <c r="E26" s="3">
        <f t="shared" si="3"/>
        <v>31.637008233096161</v>
      </c>
    </row>
    <row r="27" spans="1:5" x14ac:dyDescent="0.2">
      <c r="A27" s="1" t="s">
        <v>32</v>
      </c>
      <c r="B27" s="5">
        <f>SUM(B18:B26)</f>
        <v>244719.6</v>
      </c>
      <c r="C27" s="2"/>
      <c r="D27" s="2"/>
      <c r="E27" s="7">
        <f>SUM(E18:E26)</f>
        <v>2346.12</v>
      </c>
    </row>
    <row r="29" spans="1:5" x14ac:dyDescent="0.2">
      <c r="A29" s="1" t="s">
        <v>9</v>
      </c>
      <c r="B29" s="1">
        <v>1</v>
      </c>
      <c r="C29" s="1" t="s">
        <v>35</v>
      </c>
      <c r="D29" s="1" t="s">
        <v>37</v>
      </c>
      <c r="E29" s="1" t="s">
        <v>33</v>
      </c>
    </row>
    <row r="30" spans="1:5" x14ac:dyDescent="0.2">
      <c r="A30">
        <v>2007</v>
      </c>
      <c r="B30" t="s">
        <v>8</v>
      </c>
      <c r="C30" s="1" t="s">
        <v>34</v>
      </c>
      <c r="D30" s="1" t="s">
        <v>32</v>
      </c>
      <c r="E30" s="1" t="s">
        <v>38</v>
      </c>
    </row>
    <row r="31" spans="1:5" x14ac:dyDescent="0.2">
      <c r="A31" t="s">
        <v>1</v>
      </c>
      <c r="B31" s="5">
        <v>2900</v>
      </c>
      <c r="C31" s="4">
        <f>B31/B$40</f>
        <v>1.6959758586608809E-2</v>
      </c>
      <c r="D31" s="1" t="s">
        <v>33</v>
      </c>
      <c r="E31" s="3">
        <f>C31*$D$32</f>
        <v>3138.8061207183941</v>
      </c>
    </row>
    <row r="32" spans="1:5" x14ac:dyDescent="0.2">
      <c r="A32" t="s">
        <v>2</v>
      </c>
      <c r="B32" s="5">
        <v>141100</v>
      </c>
      <c r="C32" s="4">
        <f t="shared" ref="C32:C39" si="4">B32/B$40</f>
        <v>0.82517997812775956</v>
      </c>
      <c r="D32" s="2">
        <f>VLOOKUP($A29,ModelSumAcres!$A$4:$C$25,3,FALSE)</f>
        <v>185073.75000000012</v>
      </c>
      <c r="E32" s="3">
        <f t="shared" ref="E32:E39" si="5">C32*$D$32</f>
        <v>152719.15297702255</v>
      </c>
    </row>
    <row r="33" spans="1:7" x14ac:dyDescent="0.2">
      <c r="A33" t="s">
        <v>3</v>
      </c>
      <c r="B33" s="5">
        <v>745</v>
      </c>
      <c r="C33" s="4">
        <f t="shared" si="4"/>
        <v>4.3569034989736424E-3</v>
      </c>
      <c r="E33" s="3">
        <f t="shared" si="5"/>
        <v>806.34846894317366</v>
      </c>
    </row>
    <row r="34" spans="1:7" x14ac:dyDescent="0.2">
      <c r="A34" t="s">
        <v>10</v>
      </c>
      <c r="B34" s="5">
        <v>7900</v>
      </c>
      <c r="C34" s="4">
        <f t="shared" si="4"/>
        <v>4.6200721666968821E-2</v>
      </c>
      <c r="E34" s="3">
        <f t="shared" si="5"/>
        <v>8550.5408116121762</v>
      </c>
    </row>
    <row r="35" spans="1:7" x14ac:dyDescent="0.2">
      <c r="A35" t="s">
        <v>4</v>
      </c>
      <c r="B35" s="5">
        <v>160</v>
      </c>
      <c r="C35" s="4">
        <f t="shared" si="4"/>
        <v>9.3571081857152043E-4</v>
      </c>
      <c r="E35" s="3">
        <f t="shared" si="5"/>
        <v>173.17551010860103</v>
      </c>
    </row>
    <row r="36" spans="1:7" x14ac:dyDescent="0.2">
      <c r="A36" t="s">
        <v>5</v>
      </c>
      <c r="B36" s="5">
        <v>0</v>
      </c>
      <c r="C36" s="4">
        <f t="shared" si="4"/>
        <v>0</v>
      </c>
      <c r="E36" s="3">
        <f t="shared" si="5"/>
        <v>0</v>
      </c>
      <c r="G36" s="10"/>
    </row>
    <row r="37" spans="1:7" x14ac:dyDescent="0.2">
      <c r="A37" t="s">
        <v>6</v>
      </c>
      <c r="B37" s="5">
        <v>3400</v>
      </c>
      <c r="C37" s="4">
        <f t="shared" si="4"/>
        <v>1.9883854894644809E-2</v>
      </c>
      <c r="E37" s="3">
        <f t="shared" si="5"/>
        <v>3679.9795898077718</v>
      </c>
    </row>
    <row r="38" spans="1:7" x14ac:dyDescent="0.2">
      <c r="A38" t="s">
        <v>11</v>
      </c>
      <c r="B38" s="5">
        <v>2288</v>
      </c>
      <c r="C38" s="4">
        <f t="shared" si="4"/>
        <v>1.3380664705572743E-2</v>
      </c>
      <c r="E38" s="3">
        <f t="shared" si="5"/>
        <v>2476.4097945529952</v>
      </c>
    </row>
    <row r="39" spans="1:7" x14ac:dyDescent="0.2">
      <c r="A39" t="s">
        <v>7</v>
      </c>
      <c r="B39" s="5">
        <v>12500</v>
      </c>
      <c r="C39" s="4">
        <f t="shared" si="4"/>
        <v>7.3102407700900041E-2</v>
      </c>
      <c r="E39" s="3">
        <f t="shared" si="5"/>
        <v>13529.336727234457</v>
      </c>
    </row>
    <row r="40" spans="1:7" x14ac:dyDescent="0.2">
      <c r="A40" s="1" t="s">
        <v>32</v>
      </c>
      <c r="B40" s="5">
        <f>SUM(B31:B39)</f>
        <v>170993</v>
      </c>
      <c r="C40" s="2"/>
      <c r="D40" s="2"/>
      <c r="E40" s="7">
        <f>SUM(E31:E39)</f>
        <v>185073.75000000012</v>
      </c>
    </row>
    <row r="42" spans="1:7" x14ac:dyDescent="0.2">
      <c r="A42" s="1" t="s">
        <v>12</v>
      </c>
      <c r="B42" s="1">
        <v>0.02</v>
      </c>
      <c r="C42" s="1"/>
      <c r="D42" s="1" t="s">
        <v>37</v>
      </c>
      <c r="E42" s="1" t="s">
        <v>33</v>
      </c>
    </row>
    <row r="43" spans="1:7" x14ac:dyDescent="0.2">
      <c r="A43">
        <v>2007</v>
      </c>
      <c r="B43" t="s">
        <v>8</v>
      </c>
      <c r="C43" s="1"/>
      <c r="D43" s="1" t="s">
        <v>32</v>
      </c>
      <c r="E43" s="1" t="s">
        <v>38</v>
      </c>
    </row>
    <row r="44" spans="1:7" x14ac:dyDescent="0.2">
      <c r="A44" t="s">
        <v>1</v>
      </c>
      <c r="B44" s="5">
        <v>4600</v>
      </c>
      <c r="C44" s="4">
        <f>B44/B$53</f>
        <v>2.3090862544111076E-2</v>
      </c>
      <c r="D44" s="1" t="s">
        <v>33</v>
      </c>
      <c r="E44" s="3">
        <f>C44*$D$45</f>
        <v>52.208440212235139</v>
      </c>
    </row>
    <row r="45" spans="1:7" x14ac:dyDescent="0.2">
      <c r="A45" t="s">
        <v>2</v>
      </c>
      <c r="B45" s="5">
        <v>141600</v>
      </c>
      <c r="C45" s="4">
        <f t="shared" ref="C45:C52" si="6">B45/B$53</f>
        <v>0.71079698614046272</v>
      </c>
      <c r="D45" s="2">
        <f>VLOOKUP($A42,ModelSumAcres!$A$4:$C$25,3,FALSE)</f>
        <v>2261</v>
      </c>
      <c r="E45" s="3">
        <f t="shared" ref="E45:E52" si="7">C45*$D$45</f>
        <v>1607.1119856635862</v>
      </c>
    </row>
    <row r="46" spans="1:7" x14ac:dyDescent="0.2">
      <c r="A46" t="s">
        <v>39</v>
      </c>
      <c r="B46" s="5">
        <v>2013</v>
      </c>
      <c r="C46" s="4">
        <f t="shared" si="6"/>
        <v>1.0104762239412087E-2</v>
      </c>
      <c r="E46" s="3">
        <f t="shared" si="7"/>
        <v>22.84686742331073</v>
      </c>
    </row>
    <row r="47" spans="1:7" x14ac:dyDescent="0.2">
      <c r="A47" t="s">
        <v>10</v>
      </c>
      <c r="B47" s="5">
        <v>0</v>
      </c>
      <c r="C47" s="4">
        <f t="shared" si="6"/>
        <v>0</v>
      </c>
      <c r="E47" s="3">
        <f t="shared" si="7"/>
        <v>0</v>
      </c>
    </row>
    <row r="48" spans="1:7" x14ac:dyDescent="0.2">
      <c r="A48" t="s">
        <v>4</v>
      </c>
      <c r="B48" s="5">
        <v>0</v>
      </c>
      <c r="C48" s="4">
        <f t="shared" si="6"/>
        <v>0</v>
      </c>
      <c r="E48" s="3">
        <f t="shared" si="7"/>
        <v>0</v>
      </c>
    </row>
    <row r="49" spans="1:5" x14ac:dyDescent="0.2">
      <c r="A49" t="s">
        <v>5</v>
      </c>
      <c r="B49" s="5">
        <v>500</v>
      </c>
      <c r="C49" s="4">
        <f t="shared" si="6"/>
        <v>2.5098763634903345E-3</v>
      </c>
      <c r="E49" s="3">
        <f t="shared" si="7"/>
        <v>5.6748304578516464</v>
      </c>
    </row>
    <row r="50" spans="1:5" x14ac:dyDescent="0.2">
      <c r="A50" t="s">
        <v>6</v>
      </c>
      <c r="B50" s="5">
        <v>46300</v>
      </c>
      <c r="C50" s="4">
        <f t="shared" si="6"/>
        <v>0.23241455125920496</v>
      </c>
      <c r="E50" s="3">
        <f t="shared" si="7"/>
        <v>525.48930039706238</v>
      </c>
    </row>
    <row r="51" spans="1:5" x14ac:dyDescent="0.2">
      <c r="A51" t="s">
        <v>11</v>
      </c>
      <c r="B51" s="5">
        <v>0</v>
      </c>
      <c r="C51" s="4">
        <f t="shared" si="6"/>
        <v>0</v>
      </c>
      <c r="E51" s="3">
        <f t="shared" si="7"/>
        <v>0</v>
      </c>
    </row>
    <row r="52" spans="1:5" x14ac:dyDescent="0.2">
      <c r="A52" t="s">
        <v>7</v>
      </c>
      <c r="B52" s="5">
        <v>4200</v>
      </c>
      <c r="C52" s="4">
        <f t="shared" si="6"/>
        <v>2.108296145331881E-2</v>
      </c>
      <c r="E52" s="3">
        <f t="shared" si="7"/>
        <v>47.668575845953832</v>
      </c>
    </row>
    <row r="53" spans="1:5" x14ac:dyDescent="0.2">
      <c r="A53" s="1" t="s">
        <v>32</v>
      </c>
      <c r="B53" s="5">
        <f>SUM(B44:B52)</f>
        <v>199213</v>
      </c>
      <c r="C53" s="2"/>
      <c r="D53" s="2"/>
      <c r="E53" s="7">
        <f>SUM(E44:E52)</f>
        <v>2261</v>
      </c>
    </row>
    <row r="55" spans="1:5" x14ac:dyDescent="0.2">
      <c r="A55" s="1" t="s">
        <v>13</v>
      </c>
      <c r="B55" s="1">
        <v>0.24</v>
      </c>
      <c r="C55" s="1"/>
      <c r="D55" s="1" t="s">
        <v>37</v>
      </c>
      <c r="E55" s="1" t="s">
        <v>33</v>
      </c>
    </row>
    <row r="56" spans="1:5" x14ac:dyDescent="0.2">
      <c r="A56">
        <v>2007</v>
      </c>
      <c r="B56" t="s">
        <v>8</v>
      </c>
      <c r="C56" s="1"/>
      <c r="D56" s="1" t="s">
        <v>32</v>
      </c>
      <c r="E56" s="1" t="s">
        <v>38</v>
      </c>
    </row>
    <row r="57" spans="1:5" x14ac:dyDescent="0.2">
      <c r="A57" t="s">
        <v>1</v>
      </c>
      <c r="B57" s="5">
        <v>20200</v>
      </c>
      <c r="C57" s="4">
        <f>B57/B$66</f>
        <v>7.9943010922906441E-2</v>
      </c>
      <c r="D57" s="1" t="s">
        <v>33</v>
      </c>
      <c r="E57" s="3">
        <f>C57*$D$58</f>
        <v>4828.4195583346527</v>
      </c>
    </row>
    <row r="58" spans="1:5" x14ac:dyDescent="0.2">
      <c r="A58" t="s">
        <v>2</v>
      </c>
      <c r="B58" s="5">
        <v>203700</v>
      </c>
      <c r="C58" s="4">
        <f t="shared" ref="C58:C65" si="8">B58/B$66</f>
        <v>0.80615798638594272</v>
      </c>
      <c r="D58" s="2">
        <f>VLOOKUP($A55,ModelSumAcres!$A$4:$C$25,3,FALSE)</f>
        <v>60398.270000000004</v>
      </c>
      <c r="E58" s="3">
        <f t="shared" ref="E58:E65" si="9">C58*$D$58</f>
        <v>48690.547724394499</v>
      </c>
    </row>
    <row r="59" spans="1:5" x14ac:dyDescent="0.2">
      <c r="A59" t="s">
        <v>3</v>
      </c>
      <c r="B59" s="5">
        <v>2405</v>
      </c>
      <c r="C59" s="4">
        <f t="shared" si="8"/>
        <v>9.5179673895836626E-3</v>
      </c>
      <c r="E59" s="3">
        <f t="shared" si="9"/>
        <v>574.86876424726927</v>
      </c>
    </row>
    <row r="60" spans="1:5" x14ac:dyDescent="0.2">
      <c r="A60" t="s">
        <v>10</v>
      </c>
      <c r="B60" s="5">
        <v>0</v>
      </c>
      <c r="C60" s="4">
        <f t="shared" si="8"/>
        <v>0</v>
      </c>
      <c r="E60" s="3">
        <f t="shared" si="9"/>
        <v>0</v>
      </c>
    </row>
    <row r="61" spans="1:5" x14ac:dyDescent="0.2">
      <c r="A61" t="s">
        <v>4</v>
      </c>
      <c r="B61" s="5">
        <v>0</v>
      </c>
      <c r="C61" s="4">
        <f t="shared" si="8"/>
        <v>0</v>
      </c>
      <c r="E61" s="3">
        <f t="shared" si="9"/>
        <v>0</v>
      </c>
    </row>
    <row r="62" spans="1:5" x14ac:dyDescent="0.2">
      <c r="A62" t="s">
        <v>5</v>
      </c>
      <c r="B62" s="5">
        <v>175</v>
      </c>
      <c r="C62" s="4">
        <f t="shared" si="8"/>
        <v>6.9257558967864496E-4</v>
      </c>
      <c r="E62" s="3">
        <f t="shared" si="9"/>
        <v>41.830367460820014</v>
      </c>
    </row>
    <row r="63" spans="1:5" x14ac:dyDescent="0.2">
      <c r="A63" t="s">
        <v>6</v>
      </c>
      <c r="B63" s="5">
        <v>24800</v>
      </c>
      <c r="C63" s="4">
        <f t="shared" si="8"/>
        <v>9.8147854994459396E-2</v>
      </c>
      <c r="E63" s="3">
        <f t="shared" si="9"/>
        <v>5927.9606458762073</v>
      </c>
    </row>
    <row r="64" spans="1:5" x14ac:dyDescent="0.2">
      <c r="A64" t="s">
        <v>11</v>
      </c>
      <c r="B64" s="5">
        <v>0</v>
      </c>
      <c r="C64" s="4">
        <f t="shared" si="8"/>
        <v>0</v>
      </c>
      <c r="E64" s="3">
        <f t="shared" si="9"/>
        <v>0</v>
      </c>
    </row>
    <row r="65" spans="1:5" x14ac:dyDescent="0.2">
      <c r="A65" t="s">
        <v>7</v>
      </c>
      <c r="B65" s="5">
        <v>1400</v>
      </c>
      <c r="C65" s="4">
        <f t="shared" si="8"/>
        <v>5.5406047174291597E-3</v>
      </c>
      <c r="E65" s="3">
        <f t="shared" si="9"/>
        <v>334.64293968656011</v>
      </c>
    </row>
    <row r="66" spans="1:5" x14ac:dyDescent="0.2">
      <c r="A66" s="1" t="s">
        <v>32</v>
      </c>
      <c r="B66" s="5">
        <f>SUM(B57:B65)</f>
        <v>252680</v>
      </c>
      <c r="C66" s="2"/>
      <c r="D66" s="2"/>
      <c r="E66" s="7">
        <f>SUM(E57:E65)</f>
        <v>60398.270000000004</v>
      </c>
    </row>
    <row r="68" spans="1:5" x14ac:dyDescent="0.2">
      <c r="A68" s="1" t="s">
        <v>14</v>
      </c>
      <c r="B68" s="1">
        <v>0.17</v>
      </c>
      <c r="C68" s="1" t="s">
        <v>35</v>
      </c>
      <c r="D68" s="1" t="s">
        <v>37</v>
      </c>
      <c r="E68" s="1" t="s">
        <v>33</v>
      </c>
    </row>
    <row r="69" spans="1:5" x14ac:dyDescent="0.2">
      <c r="A69">
        <v>2007</v>
      </c>
      <c r="B69" t="s">
        <v>8</v>
      </c>
      <c r="C69" s="1" t="s">
        <v>34</v>
      </c>
      <c r="D69" s="1" t="s">
        <v>32</v>
      </c>
      <c r="E69" s="1" t="s">
        <v>38</v>
      </c>
    </row>
    <row r="70" spans="1:5" x14ac:dyDescent="0.2">
      <c r="A70" t="s">
        <v>1</v>
      </c>
      <c r="B70" s="5">
        <v>2300</v>
      </c>
      <c r="C70" s="4">
        <f>B70/B$79</f>
        <v>0.12936610608020699</v>
      </c>
      <c r="D70" s="1" t="s">
        <v>33</v>
      </c>
      <c r="E70" s="3">
        <f>C70*$D$71</f>
        <v>501.98059508408795</v>
      </c>
    </row>
    <row r="71" spans="1:5" x14ac:dyDescent="0.2">
      <c r="A71" t="s">
        <v>2</v>
      </c>
      <c r="B71" s="5">
        <v>11500</v>
      </c>
      <c r="C71" s="4">
        <f t="shared" ref="C71:C78" si="10">B71/B$79</f>
        <v>0.64683053040103489</v>
      </c>
      <c r="D71" s="2">
        <f>VLOOKUP($A68,ModelSumAcres!$A$4:$C$25,3,FALSE)</f>
        <v>3880.31</v>
      </c>
      <c r="E71" s="3">
        <f t="shared" ref="E71:E78" si="11">C71*$D$71</f>
        <v>2509.9029754204398</v>
      </c>
    </row>
    <row r="72" spans="1:5" x14ac:dyDescent="0.2">
      <c r="A72" t="s">
        <v>39</v>
      </c>
      <c r="B72" s="5">
        <v>0</v>
      </c>
      <c r="C72" s="4">
        <f t="shared" si="10"/>
        <v>0</v>
      </c>
      <c r="E72" s="3">
        <f t="shared" si="11"/>
        <v>0</v>
      </c>
    </row>
    <row r="73" spans="1:5" x14ac:dyDescent="0.2">
      <c r="A73" t="s">
        <v>10</v>
      </c>
      <c r="B73" s="5">
        <v>1400</v>
      </c>
      <c r="C73" s="4">
        <f t="shared" si="10"/>
        <v>7.8744586309691209E-2</v>
      </c>
      <c r="E73" s="3">
        <f t="shared" si="11"/>
        <v>305.5534057033579</v>
      </c>
    </row>
    <row r="74" spans="1:5" x14ac:dyDescent="0.2">
      <c r="A74" t="s">
        <v>4</v>
      </c>
      <c r="B74" s="5">
        <v>64</v>
      </c>
      <c r="C74" s="4">
        <f t="shared" si="10"/>
        <v>3.5997525170144555E-3</v>
      </c>
      <c r="E74" s="3">
        <f t="shared" si="11"/>
        <v>13.968155689296362</v>
      </c>
    </row>
    <row r="75" spans="1:5" x14ac:dyDescent="0.2">
      <c r="A75" t="s">
        <v>5</v>
      </c>
      <c r="B75" s="5">
        <v>0</v>
      </c>
      <c r="C75" s="4">
        <f t="shared" si="10"/>
        <v>0</v>
      </c>
      <c r="E75" s="3">
        <f t="shared" si="11"/>
        <v>0</v>
      </c>
    </row>
    <row r="76" spans="1:5" x14ac:dyDescent="0.2">
      <c r="A76" t="s">
        <v>6</v>
      </c>
      <c r="B76" s="5">
        <v>0</v>
      </c>
      <c r="C76" s="4">
        <f t="shared" si="10"/>
        <v>0</v>
      </c>
      <c r="E76" s="3">
        <f t="shared" si="11"/>
        <v>0</v>
      </c>
    </row>
    <row r="77" spans="1:5" x14ac:dyDescent="0.2">
      <c r="A77" t="s">
        <v>11</v>
      </c>
      <c r="B77" s="5">
        <v>315</v>
      </c>
      <c r="C77" s="4">
        <f t="shared" si="10"/>
        <v>1.7717531919680521E-2</v>
      </c>
      <c r="E77" s="3">
        <f t="shared" si="11"/>
        <v>68.749516283255517</v>
      </c>
    </row>
    <row r="78" spans="1:5" x14ac:dyDescent="0.2">
      <c r="A78" t="s">
        <v>7</v>
      </c>
      <c r="B78" s="5">
        <v>2200</v>
      </c>
      <c r="C78" s="4">
        <f t="shared" si="10"/>
        <v>0.1237414927723719</v>
      </c>
      <c r="E78" s="3">
        <f t="shared" si="11"/>
        <v>480.15535181956238</v>
      </c>
    </row>
    <row r="79" spans="1:5" x14ac:dyDescent="0.2">
      <c r="A79" s="1" t="s">
        <v>32</v>
      </c>
      <c r="B79" s="5">
        <f>SUM(B70:B78)</f>
        <v>17779</v>
      </c>
      <c r="C79" s="2"/>
      <c r="D79" s="2"/>
      <c r="E79" s="7">
        <f>SUM(E70:E78)</f>
        <v>3880.31</v>
      </c>
    </row>
    <row r="81" spans="1:5" x14ac:dyDescent="0.2">
      <c r="A81" s="1" t="s">
        <v>15</v>
      </c>
      <c r="B81" s="1">
        <v>1</v>
      </c>
      <c r="C81" s="1" t="s">
        <v>35</v>
      </c>
      <c r="D81" s="1" t="s">
        <v>37</v>
      </c>
      <c r="E81" s="1" t="s">
        <v>33</v>
      </c>
    </row>
    <row r="82" spans="1:5" x14ac:dyDescent="0.2">
      <c r="A82">
        <v>2007</v>
      </c>
      <c r="B82" t="s">
        <v>8</v>
      </c>
      <c r="C82" s="1" t="s">
        <v>34</v>
      </c>
      <c r="D82" s="1" t="s">
        <v>32</v>
      </c>
      <c r="E82" s="1" t="s">
        <v>38</v>
      </c>
    </row>
    <row r="83" spans="1:5" x14ac:dyDescent="0.2">
      <c r="A83" t="s">
        <v>1</v>
      </c>
      <c r="B83" s="5">
        <v>4600</v>
      </c>
      <c r="C83" s="4">
        <f>B83/B$92</f>
        <v>5.0992694742209757E-2</v>
      </c>
      <c r="D83" s="1" t="s">
        <v>33</v>
      </c>
      <c r="E83" s="3">
        <f>C83*$D$84</f>
        <v>5639.8516999412495</v>
      </c>
    </row>
    <row r="84" spans="1:5" x14ac:dyDescent="0.2">
      <c r="A84" t="s">
        <v>2</v>
      </c>
      <c r="B84" s="5">
        <v>60200</v>
      </c>
      <c r="C84" s="4">
        <f t="shared" ref="C84:C91" si="12">B84/B$92</f>
        <v>0.66733917901761464</v>
      </c>
      <c r="D84" s="2">
        <f>VLOOKUP($A81,ModelSumAcres!$A$4:$C$25,3,FALSE)</f>
        <v>110601.17000000004</v>
      </c>
      <c r="E84" s="3">
        <f t="shared" ref="E84:E91" si="13">C84*$D$84</f>
        <v>73808.493986187663</v>
      </c>
    </row>
    <row r="85" spans="1:5" x14ac:dyDescent="0.2">
      <c r="A85" t="s">
        <v>39</v>
      </c>
      <c r="B85" s="5">
        <v>650</v>
      </c>
      <c r="C85" s="4">
        <f t="shared" si="12"/>
        <v>7.2054894744426829E-3</v>
      </c>
      <c r="E85" s="3">
        <f t="shared" si="13"/>
        <v>796.93556629604609</v>
      </c>
    </row>
    <row r="86" spans="1:5" x14ac:dyDescent="0.2">
      <c r="A86" t="s">
        <v>10</v>
      </c>
      <c r="B86" s="5">
        <v>4400</v>
      </c>
      <c r="C86" s="4">
        <f t="shared" si="12"/>
        <v>4.8775621057765853E-2</v>
      </c>
      <c r="E86" s="3">
        <f t="shared" si="13"/>
        <v>5394.6407564655428</v>
      </c>
    </row>
    <row r="87" spans="1:5" x14ac:dyDescent="0.2">
      <c r="A87" t="s">
        <v>4</v>
      </c>
      <c r="B87" s="5">
        <v>96</v>
      </c>
      <c r="C87" s="4">
        <f t="shared" si="12"/>
        <v>1.0641953685330732E-3</v>
      </c>
      <c r="E87" s="3">
        <f t="shared" si="13"/>
        <v>117.70125286833913</v>
      </c>
    </row>
    <row r="88" spans="1:5" x14ac:dyDescent="0.2">
      <c r="A88" t="s">
        <v>5</v>
      </c>
      <c r="B88" s="5">
        <v>700</v>
      </c>
      <c r="C88" s="4">
        <f t="shared" si="12"/>
        <v>7.7597578955536589E-3</v>
      </c>
      <c r="E88" s="3">
        <f t="shared" si="13"/>
        <v>858.23830216497277</v>
      </c>
    </row>
    <row r="89" spans="1:5" x14ac:dyDescent="0.2">
      <c r="A89" t="s">
        <v>6</v>
      </c>
      <c r="B89" s="5">
        <v>1863</v>
      </c>
      <c r="C89" s="4">
        <f t="shared" si="12"/>
        <v>2.065204137059495E-2</v>
      </c>
      <c r="E89" s="3">
        <f t="shared" si="13"/>
        <v>2284.1399384762058</v>
      </c>
    </row>
    <row r="90" spans="1:5" x14ac:dyDescent="0.2">
      <c r="A90" t="s">
        <v>11</v>
      </c>
      <c r="B90" s="5">
        <v>0</v>
      </c>
      <c r="C90" s="4">
        <f t="shared" si="12"/>
        <v>0</v>
      </c>
      <c r="E90" s="3">
        <f t="shared" si="13"/>
        <v>0</v>
      </c>
    </row>
    <row r="91" spans="1:5" x14ac:dyDescent="0.2">
      <c r="A91" t="s">
        <v>7</v>
      </c>
      <c r="B91" s="5">
        <v>17700</v>
      </c>
      <c r="C91" s="4">
        <f t="shared" si="12"/>
        <v>0.19621102107328536</v>
      </c>
      <c r="E91" s="3">
        <f t="shared" si="13"/>
        <v>21701.168497600025</v>
      </c>
    </row>
    <row r="92" spans="1:5" x14ac:dyDescent="0.2">
      <c r="A92" s="1" t="s">
        <v>32</v>
      </c>
      <c r="B92" s="5">
        <f>SUM(B83:B91)</f>
        <v>90209</v>
      </c>
      <c r="C92" s="2"/>
      <c r="D92" s="2"/>
      <c r="E92" s="7">
        <f>SUM(E83:E91)</f>
        <v>110601.17000000004</v>
      </c>
    </row>
  </sheetData>
  <phoneticPr fontId="2" type="noConversion"/>
  <pageMargins left="0.75" right="0.75" top="1" bottom="1" header="0.5" footer="0.5"/>
  <pageSetup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92"/>
  <sheetViews>
    <sheetView topLeftCell="A42" workbookViewId="0">
      <selection activeCell="D84" sqref="D84"/>
    </sheetView>
  </sheetViews>
  <sheetFormatPr defaultRowHeight="12.75" x14ac:dyDescent="0.2"/>
  <sheetData>
    <row r="1" spans="1:7" x14ac:dyDescent="0.2">
      <c r="A1" s="1"/>
      <c r="G1" s="15" t="s">
        <v>48</v>
      </c>
    </row>
    <row r="2" spans="1:7" x14ac:dyDescent="0.2">
      <c r="G2" s="16" t="s">
        <v>37</v>
      </c>
    </row>
    <row r="3" spans="1:7" x14ac:dyDescent="0.2">
      <c r="A3" s="1" t="s">
        <v>16</v>
      </c>
      <c r="B3" s="1">
        <v>0.95</v>
      </c>
      <c r="C3" s="1" t="s">
        <v>35</v>
      </c>
      <c r="D3" s="1" t="s">
        <v>37</v>
      </c>
      <c r="E3" s="1" t="s">
        <v>33</v>
      </c>
      <c r="G3" s="16" t="s">
        <v>32</v>
      </c>
    </row>
    <row r="4" spans="1:7" x14ac:dyDescent="0.2">
      <c r="A4">
        <v>2007</v>
      </c>
      <c r="B4" t="s">
        <v>8</v>
      </c>
      <c r="C4" s="1" t="s">
        <v>34</v>
      </c>
      <c r="D4" s="1" t="s">
        <v>32</v>
      </c>
      <c r="E4" s="1" t="s">
        <v>38</v>
      </c>
      <c r="G4" s="16" t="s">
        <v>33</v>
      </c>
    </row>
    <row r="5" spans="1:7" x14ac:dyDescent="0.2">
      <c r="A5" t="s">
        <v>1</v>
      </c>
      <c r="B5" s="5">
        <v>1800</v>
      </c>
      <c r="C5" s="6">
        <f>B5/B$14</f>
        <v>1.8818609513852589E-2</v>
      </c>
      <c r="D5" s="1" t="s">
        <v>33</v>
      </c>
      <c r="E5" s="3">
        <f>C5*$D$6</f>
        <v>1920.6779090433874</v>
      </c>
      <c r="G5" s="2">
        <f>SUM(D6:D92)</f>
        <v>530931.03</v>
      </c>
    </row>
    <row r="6" spans="1:7" x14ac:dyDescent="0.2">
      <c r="A6" t="s">
        <v>2</v>
      </c>
      <c r="B6" s="5">
        <v>58200</v>
      </c>
      <c r="C6" s="6">
        <f t="shared" ref="C6:C13" si="0">B6/B$14</f>
        <v>0.60846837428123368</v>
      </c>
      <c r="D6" s="2">
        <f>VLOOKUP($A3,ModelSumAcres!$A$4:$C$25,3,FALSE)</f>
        <v>102062.69</v>
      </c>
      <c r="E6" s="3">
        <f t="shared" ref="E6:E13" si="1">C6*$D$6</f>
        <v>62101.919059069529</v>
      </c>
    </row>
    <row r="7" spans="1:7" x14ac:dyDescent="0.2">
      <c r="A7" t="s">
        <v>39</v>
      </c>
      <c r="B7" s="5">
        <v>186</v>
      </c>
      <c r="C7" s="6">
        <f t="shared" si="0"/>
        <v>1.9445896497647674E-3</v>
      </c>
      <c r="E7" s="3">
        <f t="shared" si="1"/>
        <v>198.47005060115004</v>
      </c>
    </row>
    <row r="8" spans="1:7" x14ac:dyDescent="0.2">
      <c r="A8" t="s">
        <v>10</v>
      </c>
      <c r="B8" s="5">
        <v>0</v>
      </c>
      <c r="C8" s="6">
        <f t="shared" si="0"/>
        <v>0</v>
      </c>
      <c r="E8" s="3">
        <f t="shared" si="1"/>
        <v>0</v>
      </c>
    </row>
    <row r="9" spans="1:7" x14ac:dyDescent="0.2">
      <c r="A9" t="s">
        <v>4</v>
      </c>
      <c r="B9" s="5">
        <v>64</v>
      </c>
      <c r="C9" s="6">
        <f t="shared" si="0"/>
        <v>6.6910611604809197E-4</v>
      </c>
      <c r="E9" s="3">
        <f t="shared" si="1"/>
        <v>68.29077009932044</v>
      </c>
    </row>
    <row r="10" spans="1:7" x14ac:dyDescent="0.2">
      <c r="A10" t="s">
        <v>5</v>
      </c>
      <c r="B10" s="5">
        <v>800</v>
      </c>
      <c r="C10" s="6">
        <f t="shared" si="0"/>
        <v>8.3638264506011497E-3</v>
      </c>
      <c r="E10" s="3">
        <f t="shared" si="1"/>
        <v>853.63462624150543</v>
      </c>
    </row>
    <row r="11" spans="1:7" x14ac:dyDescent="0.2">
      <c r="A11" t="s">
        <v>6</v>
      </c>
      <c r="B11" s="5">
        <v>28200</v>
      </c>
      <c r="C11" s="6">
        <f t="shared" si="0"/>
        <v>0.29482488238369053</v>
      </c>
      <c r="E11" s="3">
        <f t="shared" si="1"/>
        <v>30090.620575013068</v>
      </c>
    </row>
    <row r="12" spans="1:7" x14ac:dyDescent="0.2">
      <c r="A12" t="s">
        <v>11</v>
      </c>
      <c r="B12" s="5">
        <v>0</v>
      </c>
      <c r="C12" s="6">
        <f t="shared" si="0"/>
        <v>0</v>
      </c>
      <c r="E12" s="3">
        <f t="shared" si="1"/>
        <v>0</v>
      </c>
    </row>
    <row r="13" spans="1:7" x14ac:dyDescent="0.2">
      <c r="A13" t="s">
        <v>7</v>
      </c>
      <c r="B13" s="5">
        <v>6400</v>
      </c>
      <c r="C13" s="6">
        <f t="shared" si="0"/>
        <v>6.6910611604809198E-2</v>
      </c>
      <c r="E13" s="3">
        <f t="shared" si="1"/>
        <v>6829.0770099320434</v>
      </c>
    </row>
    <row r="14" spans="1:7" x14ac:dyDescent="0.2">
      <c r="A14" s="1" t="s">
        <v>32</v>
      </c>
      <c r="B14" s="5">
        <f>SUM(B5:B13)</f>
        <v>95650</v>
      </c>
      <c r="C14" s="2"/>
      <c r="D14" s="2"/>
      <c r="E14" s="7">
        <f>SUM(E5:E13)</f>
        <v>102062.69</v>
      </c>
    </row>
    <row r="16" spans="1:7" x14ac:dyDescent="0.2">
      <c r="A16" s="1" t="s">
        <v>17</v>
      </c>
      <c r="B16" s="1">
        <v>1</v>
      </c>
      <c r="C16" s="1" t="s">
        <v>35</v>
      </c>
      <c r="D16" s="1" t="s">
        <v>37</v>
      </c>
      <c r="E16" s="1" t="s">
        <v>33</v>
      </c>
    </row>
    <row r="17" spans="1:5" x14ac:dyDescent="0.2">
      <c r="A17">
        <v>2007</v>
      </c>
      <c r="B17" t="s">
        <v>8</v>
      </c>
      <c r="C17" s="1" t="s">
        <v>34</v>
      </c>
      <c r="D17" s="1" t="s">
        <v>32</v>
      </c>
      <c r="E17" s="1" t="s">
        <v>38</v>
      </c>
    </row>
    <row r="18" spans="1:5" x14ac:dyDescent="0.2">
      <c r="A18" t="s">
        <v>1</v>
      </c>
      <c r="B18" s="5">
        <v>1700</v>
      </c>
      <c r="C18" s="4">
        <f>B18/B$27</f>
        <v>2.8540250146898347E-2</v>
      </c>
      <c r="D18" s="1" t="s">
        <v>33</v>
      </c>
      <c r="E18" s="3">
        <f>C18*$D$19</f>
        <v>2058.9518677075507</v>
      </c>
    </row>
    <row r="19" spans="1:5" x14ac:dyDescent="0.2">
      <c r="A19" t="s">
        <v>2</v>
      </c>
      <c r="B19" s="5">
        <v>40600</v>
      </c>
      <c r="C19" s="4">
        <f t="shared" ref="C19:C26" si="2">B19/B$27</f>
        <v>0.68160832703768992</v>
      </c>
      <c r="D19" s="2">
        <f>VLOOKUP($A16,ModelSumAcres!$A$4:$C$25,3,FALSE)</f>
        <v>72142.040000000154</v>
      </c>
      <c r="E19" s="3">
        <f t="shared" ref="E19:E26" si="3">C19*$D$19</f>
        <v>49172.615193486214</v>
      </c>
    </row>
    <row r="20" spans="1:5" x14ac:dyDescent="0.2">
      <c r="A20" t="s">
        <v>39</v>
      </c>
      <c r="B20" s="5">
        <v>9</v>
      </c>
      <c r="C20" s="4">
        <f t="shared" si="2"/>
        <v>1.5109544195416772E-4</v>
      </c>
      <c r="E20" s="3">
        <f t="shared" si="3"/>
        <v>10.900333417275268</v>
      </c>
    </row>
    <row r="21" spans="1:5" x14ac:dyDescent="0.2">
      <c r="A21" t="s">
        <v>10</v>
      </c>
      <c r="B21" s="5">
        <v>0</v>
      </c>
      <c r="C21" s="4">
        <f t="shared" si="2"/>
        <v>0</v>
      </c>
      <c r="E21" s="3">
        <f t="shared" si="3"/>
        <v>0</v>
      </c>
    </row>
    <row r="22" spans="1:5" x14ac:dyDescent="0.2">
      <c r="A22" t="s">
        <v>4</v>
      </c>
      <c r="B22" s="5">
        <v>256</v>
      </c>
      <c r="C22" s="4">
        <f t="shared" si="2"/>
        <v>4.297825904474104E-3</v>
      </c>
      <c r="E22" s="3">
        <f t="shared" si="3"/>
        <v>310.05392831360763</v>
      </c>
    </row>
    <row r="23" spans="1:5" x14ac:dyDescent="0.2">
      <c r="A23" t="s">
        <v>5</v>
      </c>
      <c r="B23" s="5">
        <v>900</v>
      </c>
      <c r="C23" s="4">
        <f t="shared" si="2"/>
        <v>1.5109544195416772E-2</v>
      </c>
      <c r="E23" s="3">
        <f t="shared" si="3"/>
        <v>1090.0333417275269</v>
      </c>
    </row>
    <row r="24" spans="1:5" x14ac:dyDescent="0.2">
      <c r="A24" t="s">
        <v>6</v>
      </c>
      <c r="B24" s="5">
        <v>11900</v>
      </c>
      <c r="C24" s="4">
        <f t="shared" si="2"/>
        <v>0.19978175102828843</v>
      </c>
      <c r="E24" s="3">
        <f t="shared" si="3"/>
        <v>14412.663073952855</v>
      </c>
    </row>
    <row r="25" spans="1:5" x14ac:dyDescent="0.2">
      <c r="A25" t="s">
        <v>11</v>
      </c>
      <c r="B25" s="5">
        <v>0</v>
      </c>
      <c r="C25" s="4">
        <f t="shared" si="2"/>
        <v>0</v>
      </c>
      <c r="E25" s="3">
        <f t="shared" si="3"/>
        <v>0</v>
      </c>
    </row>
    <row r="26" spans="1:5" x14ac:dyDescent="0.2">
      <c r="A26" t="s">
        <v>7</v>
      </c>
      <c r="B26" s="5">
        <v>4200</v>
      </c>
      <c r="C26" s="4">
        <f t="shared" si="2"/>
        <v>7.0511206245278263E-2</v>
      </c>
      <c r="E26" s="3">
        <f t="shared" si="3"/>
        <v>5086.8222613951248</v>
      </c>
    </row>
    <row r="27" spans="1:5" x14ac:dyDescent="0.2">
      <c r="A27" s="1" t="s">
        <v>32</v>
      </c>
      <c r="B27" s="5">
        <f>SUM(B18:B26)</f>
        <v>59565</v>
      </c>
      <c r="C27" s="2"/>
      <c r="D27" s="2"/>
      <c r="E27" s="7">
        <f>SUM(E18:E26)</f>
        <v>72142.040000000154</v>
      </c>
    </row>
    <row r="29" spans="1:5" x14ac:dyDescent="0.2">
      <c r="A29" s="1" t="s">
        <v>18</v>
      </c>
      <c r="B29" s="1">
        <v>1</v>
      </c>
      <c r="C29" s="1" t="s">
        <v>35</v>
      </c>
      <c r="D29" s="1" t="s">
        <v>37</v>
      </c>
      <c r="E29" s="1" t="s">
        <v>33</v>
      </c>
    </row>
    <row r="30" spans="1:5" x14ac:dyDescent="0.2">
      <c r="A30">
        <v>2007</v>
      </c>
      <c r="B30" t="s">
        <v>8</v>
      </c>
      <c r="C30" s="1" t="s">
        <v>34</v>
      </c>
      <c r="D30" s="1" t="s">
        <v>32</v>
      </c>
      <c r="E30" s="1" t="s">
        <v>38</v>
      </c>
    </row>
    <row r="31" spans="1:5" x14ac:dyDescent="0.2">
      <c r="A31" t="s">
        <v>1</v>
      </c>
      <c r="B31" s="5">
        <v>5200</v>
      </c>
      <c r="C31" s="4">
        <f>B31/$B$40</f>
        <v>9.7526210168982913E-2</v>
      </c>
      <c r="D31" s="1" t="s">
        <v>33</v>
      </c>
      <c r="E31" s="3">
        <f>C31*$D$32</f>
        <v>6232.4504960708146</v>
      </c>
    </row>
    <row r="32" spans="1:5" x14ac:dyDescent="0.2">
      <c r="A32" t="s">
        <v>2</v>
      </c>
      <c r="B32" s="5">
        <v>31900</v>
      </c>
      <c r="C32" s="4">
        <f t="shared" ref="C32:C39" si="4">B32/$B$40</f>
        <v>0.59828578930587595</v>
      </c>
      <c r="D32" s="2">
        <f>VLOOKUP($A29,ModelSumAcres!$A$4:$C$25,3,FALSE)</f>
        <v>63905.389999999956</v>
      </c>
      <c r="E32" s="3">
        <f t="shared" ref="E32:E39" si="5">C32*$D$32</f>
        <v>38233.686697049809</v>
      </c>
    </row>
    <row r="33" spans="1:5" x14ac:dyDescent="0.2">
      <c r="A33" t="s">
        <v>39</v>
      </c>
      <c r="B33" s="5">
        <v>23</v>
      </c>
      <c r="C33" s="4">
        <f t="shared" si="4"/>
        <v>4.3136592959357829E-4</v>
      </c>
      <c r="E33" s="3">
        <f t="shared" si="5"/>
        <v>27.566607963390144</v>
      </c>
    </row>
    <row r="34" spans="1:5" x14ac:dyDescent="0.2">
      <c r="A34" t="s">
        <v>10</v>
      </c>
      <c r="B34" s="5">
        <v>0</v>
      </c>
      <c r="C34" s="4">
        <f t="shared" si="4"/>
        <v>0</v>
      </c>
      <c r="E34" s="3">
        <f t="shared" si="5"/>
        <v>0</v>
      </c>
    </row>
    <row r="35" spans="1:5" x14ac:dyDescent="0.2">
      <c r="A35" t="s">
        <v>4</v>
      </c>
      <c r="B35" s="5">
        <v>96</v>
      </c>
      <c r="C35" s="4">
        <f t="shared" si="4"/>
        <v>1.8004838800427614E-3</v>
      </c>
      <c r="E35" s="3">
        <f t="shared" si="5"/>
        <v>115.0606245428458</v>
      </c>
    </row>
    <row r="36" spans="1:5" x14ac:dyDescent="0.2">
      <c r="A36" t="s">
        <v>5</v>
      </c>
      <c r="B36" s="5">
        <v>1300</v>
      </c>
      <c r="C36" s="4">
        <f t="shared" si="4"/>
        <v>2.4381552542245728E-2</v>
      </c>
      <c r="E36" s="3">
        <f t="shared" si="5"/>
        <v>1558.1126240177036</v>
      </c>
    </row>
    <row r="37" spans="1:5" x14ac:dyDescent="0.2">
      <c r="A37" t="s">
        <v>6</v>
      </c>
      <c r="B37" s="5">
        <v>9300</v>
      </c>
      <c r="C37" s="4">
        <f t="shared" si="4"/>
        <v>0.17442187587914251</v>
      </c>
      <c r="E37" s="3">
        <f t="shared" si="5"/>
        <v>11146.498002588187</v>
      </c>
    </row>
    <row r="38" spans="1:5" x14ac:dyDescent="0.2">
      <c r="A38" t="s">
        <v>11</v>
      </c>
      <c r="B38" s="5">
        <v>0</v>
      </c>
      <c r="C38" s="4">
        <f t="shared" si="4"/>
        <v>0</v>
      </c>
      <c r="E38" s="3">
        <f t="shared" si="5"/>
        <v>0</v>
      </c>
    </row>
    <row r="39" spans="1:5" x14ac:dyDescent="0.2">
      <c r="A39" t="s">
        <v>7</v>
      </c>
      <c r="B39" s="5">
        <v>5500</v>
      </c>
      <c r="C39" s="4">
        <f t="shared" si="4"/>
        <v>0.10315272229411654</v>
      </c>
      <c r="E39" s="3">
        <f t="shared" si="5"/>
        <v>6592.0149477672076</v>
      </c>
    </row>
    <row r="40" spans="1:5" x14ac:dyDescent="0.2">
      <c r="A40" s="1" t="s">
        <v>32</v>
      </c>
      <c r="B40" s="5">
        <f>SUM(B31:B39)</f>
        <v>53319</v>
      </c>
      <c r="C40" s="2"/>
      <c r="D40" s="2"/>
      <c r="E40" s="7">
        <f>SUM(E31:E39)</f>
        <v>63905.389999999956</v>
      </c>
    </row>
    <row r="42" spans="1:5" x14ac:dyDescent="0.2">
      <c r="A42" s="1" t="s">
        <v>19</v>
      </c>
      <c r="B42" s="1">
        <v>1</v>
      </c>
      <c r="C42" s="1"/>
      <c r="D42" s="1" t="s">
        <v>37</v>
      </c>
      <c r="E42" s="1" t="s">
        <v>33</v>
      </c>
    </row>
    <row r="43" spans="1:5" x14ac:dyDescent="0.2">
      <c r="A43">
        <v>2007</v>
      </c>
      <c r="B43" t="s">
        <v>8</v>
      </c>
      <c r="C43" s="1"/>
      <c r="D43" s="1" t="s">
        <v>32</v>
      </c>
      <c r="E43" s="1" t="s">
        <v>38</v>
      </c>
    </row>
    <row r="44" spans="1:5" x14ac:dyDescent="0.2">
      <c r="A44" t="s">
        <v>1</v>
      </c>
      <c r="B44" s="5">
        <v>1600</v>
      </c>
      <c r="C44" s="4">
        <f>B44/$B$53</f>
        <v>1.8042806558560186E-2</v>
      </c>
      <c r="D44" s="1" t="s">
        <v>33</v>
      </c>
      <c r="E44" s="3">
        <f>C44*$D$45</f>
        <v>1780.4174203297314</v>
      </c>
    </row>
    <row r="45" spans="1:5" x14ac:dyDescent="0.2">
      <c r="A45" t="s">
        <v>2</v>
      </c>
      <c r="B45" s="5">
        <v>66600</v>
      </c>
      <c r="C45" s="4">
        <f t="shared" ref="C45:C52" si="6">B45/$B$53</f>
        <v>0.75103182300006766</v>
      </c>
      <c r="D45" s="2">
        <f>VLOOKUP($A42,ModelSumAcres!$A$4:$C$25,3,FALSE)</f>
        <v>98677.409999999945</v>
      </c>
      <c r="E45" s="3">
        <f t="shared" ref="E45:E52" si="7">C45*$D$45</f>
        <v>74109.875121225065</v>
      </c>
    </row>
    <row r="46" spans="1:5" x14ac:dyDescent="0.2">
      <c r="A46" t="s">
        <v>39</v>
      </c>
      <c r="B46" s="5">
        <v>500</v>
      </c>
      <c r="C46" s="4">
        <f t="shared" si="6"/>
        <v>5.6383770495500576E-3</v>
      </c>
      <c r="E46" s="3">
        <f t="shared" si="7"/>
        <v>556.38044385304102</v>
      </c>
    </row>
    <row r="47" spans="1:5" x14ac:dyDescent="0.2">
      <c r="A47" t="s">
        <v>10</v>
      </c>
      <c r="B47" s="5">
        <v>0</v>
      </c>
      <c r="C47" s="4">
        <f t="shared" si="6"/>
        <v>0</v>
      </c>
      <c r="E47" s="3">
        <f t="shared" si="7"/>
        <v>0</v>
      </c>
    </row>
    <row r="48" spans="1:5" x14ac:dyDescent="0.2">
      <c r="A48" t="s">
        <v>4</v>
      </c>
      <c r="B48" s="5">
        <v>128</v>
      </c>
      <c r="C48" s="4">
        <f t="shared" si="6"/>
        <v>1.4434245246848147E-3</v>
      </c>
      <c r="E48" s="3">
        <f t="shared" si="7"/>
        <v>142.43339362637849</v>
      </c>
    </row>
    <row r="49" spans="1:5" x14ac:dyDescent="0.2">
      <c r="A49" t="s">
        <v>5</v>
      </c>
      <c r="B49" s="5">
        <v>450</v>
      </c>
      <c r="C49" s="4">
        <f t="shared" si="6"/>
        <v>5.0745393445950516E-3</v>
      </c>
      <c r="E49" s="3">
        <f t="shared" si="7"/>
        <v>500.7423994677369</v>
      </c>
    </row>
    <row r="50" spans="1:5" x14ac:dyDescent="0.2">
      <c r="A50" t="s">
        <v>6</v>
      </c>
      <c r="B50" s="5">
        <v>15600</v>
      </c>
      <c r="C50" s="4">
        <f t="shared" si="6"/>
        <v>0.1759173639459618</v>
      </c>
      <c r="E50" s="3">
        <f t="shared" si="7"/>
        <v>17359.06984821488</v>
      </c>
    </row>
    <row r="51" spans="1:5" x14ac:dyDescent="0.2">
      <c r="A51" t="s">
        <v>11</v>
      </c>
      <c r="B51" s="5">
        <v>0</v>
      </c>
      <c r="C51" s="4">
        <f t="shared" si="6"/>
        <v>0</v>
      </c>
      <c r="E51" s="3">
        <f t="shared" si="7"/>
        <v>0</v>
      </c>
    </row>
    <row r="52" spans="1:5" x14ac:dyDescent="0.2">
      <c r="A52" t="s">
        <v>7</v>
      </c>
      <c r="B52" s="5">
        <v>3800</v>
      </c>
      <c r="C52" s="4">
        <f t="shared" si="6"/>
        <v>4.285166557658044E-2</v>
      </c>
      <c r="E52" s="3">
        <f t="shared" si="7"/>
        <v>4228.4913732831119</v>
      </c>
    </row>
    <row r="53" spans="1:5" x14ac:dyDescent="0.2">
      <c r="A53" s="1" t="s">
        <v>32</v>
      </c>
      <c r="B53" s="5">
        <f>SUM(B44:B52)</f>
        <v>88678</v>
      </c>
      <c r="C53" s="2"/>
      <c r="D53" s="2"/>
      <c r="E53" s="7">
        <f>SUM(E44:E52)</f>
        <v>98677.409999999945</v>
      </c>
    </row>
    <row r="55" spans="1:5" x14ac:dyDescent="0.2">
      <c r="A55" s="1" t="s">
        <v>20</v>
      </c>
      <c r="B55" s="1">
        <v>1</v>
      </c>
      <c r="C55" s="1" t="s">
        <v>35</v>
      </c>
      <c r="D55" s="1" t="s">
        <v>37</v>
      </c>
      <c r="E55" s="1" t="s">
        <v>33</v>
      </c>
    </row>
    <row r="56" spans="1:5" x14ac:dyDescent="0.2">
      <c r="A56">
        <v>2007</v>
      </c>
      <c r="B56" t="s">
        <v>8</v>
      </c>
      <c r="C56" s="1" t="s">
        <v>34</v>
      </c>
      <c r="D56" s="1" t="s">
        <v>32</v>
      </c>
      <c r="E56" s="1" t="s">
        <v>38</v>
      </c>
    </row>
    <row r="57" spans="1:5" x14ac:dyDescent="0.2">
      <c r="A57" t="s">
        <v>1</v>
      </c>
      <c r="B57" s="5">
        <v>3500</v>
      </c>
      <c r="C57" s="4">
        <f>B57/$B$66</f>
        <v>4.0714717788841844E-2</v>
      </c>
      <c r="D57" s="1" t="s">
        <v>33</v>
      </c>
      <c r="E57" s="3">
        <f>C57*$D$58</f>
        <v>3985.0706691173045</v>
      </c>
    </row>
    <row r="58" spans="1:5" x14ac:dyDescent="0.2">
      <c r="A58" t="s">
        <v>2</v>
      </c>
      <c r="B58" s="5">
        <v>56100</v>
      </c>
      <c r="C58" s="4">
        <f t="shared" ref="C58:C65" si="8">B58/$B$66</f>
        <v>0.65259876227257918</v>
      </c>
      <c r="D58" s="2">
        <f>VLOOKUP($A55,ModelSumAcres!$A$4:$C$25,3,FALSE)</f>
        <v>97877.889999999985</v>
      </c>
      <c r="E58" s="3">
        <f t="shared" ref="E58:E65" si="9">C58*$D$58</f>
        <v>63874.989867851647</v>
      </c>
    </row>
    <row r="59" spans="1:5" x14ac:dyDescent="0.2">
      <c r="A59" t="s">
        <v>39</v>
      </c>
      <c r="B59" s="5">
        <v>500</v>
      </c>
      <c r="C59" s="4">
        <f t="shared" si="8"/>
        <v>5.8163882555488343E-3</v>
      </c>
      <c r="E59" s="3">
        <f t="shared" si="9"/>
        <v>569.29580987390057</v>
      </c>
    </row>
    <row r="60" spans="1:5" x14ac:dyDescent="0.2">
      <c r="A60" t="s">
        <v>10</v>
      </c>
      <c r="B60" s="5">
        <v>0</v>
      </c>
      <c r="C60" s="4">
        <f t="shared" si="8"/>
        <v>0</v>
      </c>
      <c r="E60" s="3">
        <f t="shared" si="9"/>
        <v>0</v>
      </c>
    </row>
    <row r="61" spans="1:5" x14ac:dyDescent="0.2">
      <c r="A61" t="s">
        <v>4</v>
      </c>
      <c r="B61" s="5">
        <v>64</v>
      </c>
      <c r="C61" s="4">
        <f t="shared" si="8"/>
        <v>7.444976967102508E-4</v>
      </c>
      <c r="E61" s="3">
        <f t="shared" si="9"/>
        <v>72.869863663859277</v>
      </c>
    </row>
    <row r="62" spans="1:5" x14ac:dyDescent="0.2">
      <c r="A62" t="s">
        <v>5</v>
      </c>
      <c r="B62" s="5">
        <v>1100</v>
      </c>
      <c r="C62" s="4">
        <f t="shared" si="8"/>
        <v>1.2796054162207436E-2</v>
      </c>
      <c r="E62" s="3">
        <f t="shared" si="9"/>
        <v>1252.4507817225815</v>
      </c>
    </row>
    <row r="63" spans="1:5" x14ac:dyDescent="0.2">
      <c r="A63" t="s">
        <v>6</v>
      </c>
      <c r="B63" s="5">
        <v>21300</v>
      </c>
      <c r="C63" s="4">
        <f t="shared" si="8"/>
        <v>0.24777813968638035</v>
      </c>
      <c r="E63" s="3">
        <f t="shared" si="9"/>
        <v>24252.001500628168</v>
      </c>
    </row>
    <row r="64" spans="1:5" x14ac:dyDescent="0.2">
      <c r="A64" t="s">
        <v>11</v>
      </c>
      <c r="B64" s="5">
        <v>0</v>
      </c>
      <c r="C64" s="4">
        <f t="shared" si="8"/>
        <v>0</v>
      </c>
      <c r="E64" s="3">
        <f t="shared" si="9"/>
        <v>0</v>
      </c>
    </row>
    <row r="65" spans="1:5" x14ac:dyDescent="0.2">
      <c r="A65" t="s">
        <v>7</v>
      </c>
      <c r="B65" s="5">
        <v>3400</v>
      </c>
      <c r="C65" s="4">
        <f t="shared" si="8"/>
        <v>3.9551440137732076E-2</v>
      </c>
      <c r="E65" s="3">
        <f t="shared" si="9"/>
        <v>3871.2115071425242</v>
      </c>
    </row>
    <row r="66" spans="1:5" x14ac:dyDescent="0.2">
      <c r="A66" s="1" t="s">
        <v>32</v>
      </c>
      <c r="B66" s="5">
        <f>SUM(B57:B65)</f>
        <v>85964</v>
      </c>
      <c r="C66" s="2"/>
      <c r="D66" s="2"/>
      <c r="E66" s="7">
        <f>SUM(E57:E65)</f>
        <v>97877.889999999985</v>
      </c>
    </row>
    <row r="68" spans="1:5" x14ac:dyDescent="0.2">
      <c r="A68" s="1" t="s">
        <v>21</v>
      </c>
      <c r="B68" s="1">
        <v>1</v>
      </c>
      <c r="C68" s="1" t="s">
        <v>35</v>
      </c>
      <c r="D68" s="1" t="s">
        <v>37</v>
      </c>
      <c r="E68" s="1" t="s">
        <v>33</v>
      </c>
    </row>
    <row r="69" spans="1:5" x14ac:dyDescent="0.2">
      <c r="A69">
        <v>2007</v>
      </c>
      <c r="B69" t="s">
        <v>8</v>
      </c>
      <c r="C69" s="1" t="s">
        <v>34</v>
      </c>
      <c r="D69" s="1" t="s">
        <v>32</v>
      </c>
      <c r="E69" s="1" t="s">
        <v>38</v>
      </c>
    </row>
    <row r="70" spans="1:5" x14ac:dyDescent="0.2">
      <c r="A70" t="s">
        <v>1</v>
      </c>
      <c r="B70" s="5">
        <v>3300</v>
      </c>
      <c r="C70" s="4">
        <f>B70/$B$79</f>
        <v>6.2353563600634876E-2</v>
      </c>
      <c r="D70" s="1" t="s">
        <v>33</v>
      </c>
      <c r="E70" s="3">
        <f>C70*$D$71</f>
        <v>3947.9819741516126</v>
      </c>
    </row>
    <row r="71" spans="1:5" x14ac:dyDescent="0.2">
      <c r="A71" t="s">
        <v>2</v>
      </c>
      <c r="B71" s="5">
        <v>38800</v>
      </c>
      <c r="C71" s="4">
        <f t="shared" ref="C71:C78" si="10">B71/$B$79</f>
        <v>0.73312674778928277</v>
      </c>
      <c r="D71" s="2">
        <f>VLOOKUP($A68,ModelSumAcres!$A$4:$C$25,3,FALSE)</f>
        <v>63316.059999999983</v>
      </c>
      <c r="E71" s="3">
        <f t="shared" ref="E71:E78" si="11">C71*$D$71</f>
        <v>46418.69715063108</v>
      </c>
    </row>
    <row r="72" spans="1:5" x14ac:dyDescent="0.2">
      <c r="A72" t="s">
        <v>39</v>
      </c>
      <c r="B72" s="5">
        <v>0</v>
      </c>
      <c r="C72" s="4">
        <f t="shared" si="10"/>
        <v>0</v>
      </c>
      <c r="E72" s="3">
        <f t="shared" si="11"/>
        <v>0</v>
      </c>
    </row>
    <row r="73" spans="1:5" x14ac:dyDescent="0.2">
      <c r="A73" t="s">
        <v>10</v>
      </c>
      <c r="B73" s="5">
        <v>1600</v>
      </c>
      <c r="C73" s="4">
        <f t="shared" si="10"/>
        <v>3.0232030836671454E-2</v>
      </c>
      <c r="E73" s="3">
        <f t="shared" si="11"/>
        <v>1914.1730783765395</v>
      </c>
    </row>
    <row r="74" spans="1:5" x14ac:dyDescent="0.2">
      <c r="A74" t="s">
        <v>4</v>
      </c>
      <c r="B74" s="5">
        <v>224</v>
      </c>
      <c r="C74" s="4">
        <f t="shared" si="10"/>
        <v>4.2324843171340039E-3</v>
      </c>
      <c r="E74" s="3">
        <f t="shared" si="11"/>
        <v>267.98423097271552</v>
      </c>
    </row>
    <row r="75" spans="1:5" x14ac:dyDescent="0.2">
      <c r="A75" t="s">
        <v>5</v>
      </c>
      <c r="B75" s="5">
        <v>1400</v>
      </c>
      <c r="C75" s="4">
        <f t="shared" si="10"/>
        <v>2.6453026982087523E-2</v>
      </c>
      <c r="E75" s="3">
        <f t="shared" si="11"/>
        <v>1674.901443579472</v>
      </c>
    </row>
    <row r="76" spans="1:5" x14ac:dyDescent="0.2">
      <c r="A76" t="s">
        <v>6</v>
      </c>
      <c r="B76" s="5">
        <v>1100</v>
      </c>
      <c r="C76" s="4">
        <f t="shared" si="10"/>
        <v>2.0784521200211625E-2</v>
      </c>
      <c r="E76" s="3">
        <f t="shared" si="11"/>
        <v>1315.9939913838709</v>
      </c>
    </row>
    <row r="77" spans="1:5" x14ac:dyDescent="0.2">
      <c r="A77" t="s">
        <v>11</v>
      </c>
      <c r="B77" s="5">
        <v>0</v>
      </c>
      <c r="C77" s="4">
        <f t="shared" si="10"/>
        <v>0</v>
      </c>
      <c r="E77" s="3">
        <f t="shared" si="11"/>
        <v>0</v>
      </c>
    </row>
    <row r="78" spans="1:5" x14ac:dyDescent="0.2">
      <c r="A78" t="s">
        <v>7</v>
      </c>
      <c r="B78" s="5">
        <v>6500</v>
      </c>
      <c r="C78" s="4">
        <f t="shared" si="10"/>
        <v>0.12281762527397778</v>
      </c>
      <c r="E78" s="3">
        <f t="shared" si="11"/>
        <v>7776.3281309046915</v>
      </c>
    </row>
    <row r="79" spans="1:5" x14ac:dyDescent="0.2">
      <c r="A79" s="1" t="s">
        <v>32</v>
      </c>
      <c r="B79" s="5">
        <f>SUM(B70:B78)</f>
        <v>52924</v>
      </c>
      <c r="C79" s="5"/>
      <c r="D79" s="2"/>
      <c r="E79" s="7">
        <f>SUM(E70:E78)</f>
        <v>63316.059999999983</v>
      </c>
    </row>
    <row r="81" spans="1:5" x14ac:dyDescent="0.2">
      <c r="A81" s="1" t="s">
        <v>22</v>
      </c>
      <c r="B81" s="1">
        <v>1</v>
      </c>
      <c r="C81" s="1" t="s">
        <v>35</v>
      </c>
      <c r="D81" s="1" t="s">
        <v>37</v>
      </c>
      <c r="E81" s="1" t="s">
        <v>33</v>
      </c>
    </row>
    <row r="82" spans="1:5" x14ac:dyDescent="0.2">
      <c r="A82">
        <v>2007</v>
      </c>
      <c r="B82" t="s">
        <v>8</v>
      </c>
      <c r="C82" s="1" t="s">
        <v>34</v>
      </c>
      <c r="D82" s="1" t="s">
        <v>32</v>
      </c>
      <c r="E82" s="1" t="s">
        <v>38</v>
      </c>
    </row>
    <row r="83" spans="1:5" x14ac:dyDescent="0.2">
      <c r="A83" t="s">
        <v>1</v>
      </c>
      <c r="B83" s="5">
        <v>2400</v>
      </c>
      <c r="C83">
        <f>B83/$B$92</f>
        <v>9.2219020172910657E-2</v>
      </c>
      <c r="D83" s="1" t="s">
        <v>33</v>
      </c>
      <c r="E83" s="3">
        <f>C83*$D$84</f>
        <v>3038.5752161383284</v>
      </c>
    </row>
    <row r="84" spans="1:5" x14ac:dyDescent="0.2">
      <c r="A84" t="s">
        <v>2</v>
      </c>
      <c r="B84" s="5">
        <v>18500</v>
      </c>
      <c r="C84">
        <f t="shared" ref="C84:C91" si="12">B84/$B$92</f>
        <v>0.71085494716618636</v>
      </c>
      <c r="D84" s="2">
        <f>VLOOKUP($A81,ModelSumAcres!$A$4:$C$25,3,FALSE)</f>
        <v>32949.550000000003</v>
      </c>
      <c r="E84" s="3">
        <f t="shared" ref="E84:E91" si="13">C84*$D$84</f>
        <v>23422.350624399616</v>
      </c>
    </row>
    <row r="85" spans="1:5" x14ac:dyDescent="0.2">
      <c r="A85" t="s">
        <v>39</v>
      </c>
      <c r="B85" s="5">
        <v>125</v>
      </c>
      <c r="C85">
        <f t="shared" si="12"/>
        <v>4.8030739673390974E-3</v>
      </c>
      <c r="E85" s="3">
        <f t="shared" si="13"/>
        <v>158.25912584053796</v>
      </c>
    </row>
    <row r="86" spans="1:5" x14ac:dyDescent="0.2">
      <c r="A86" t="s">
        <v>10</v>
      </c>
      <c r="B86" s="5">
        <v>0</v>
      </c>
      <c r="C86">
        <f t="shared" si="12"/>
        <v>0</v>
      </c>
      <c r="E86" s="3">
        <f t="shared" si="13"/>
        <v>0</v>
      </c>
    </row>
    <row r="87" spans="1:5" x14ac:dyDescent="0.2">
      <c r="A87" t="s">
        <v>4</v>
      </c>
      <c r="B87" s="5">
        <v>0</v>
      </c>
      <c r="C87">
        <f t="shared" si="12"/>
        <v>0</v>
      </c>
      <c r="E87" s="3">
        <f t="shared" si="13"/>
        <v>0</v>
      </c>
    </row>
    <row r="88" spans="1:5" x14ac:dyDescent="0.2">
      <c r="A88" t="s">
        <v>5</v>
      </c>
      <c r="B88" s="5">
        <v>400</v>
      </c>
      <c r="C88">
        <f t="shared" si="12"/>
        <v>1.536983669548511E-2</v>
      </c>
      <c r="E88" s="3">
        <f t="shared" si="13"/>
        <v>506.42920268972148</v>
      </c>
    </row>
    <row r="89" spans="1:5" x14ac:dyDescent="0.2">
      <c r="A89" t="s">
        <v>6</v>
      </c>
      <c r="B89" s="5">
        <v>2000</v>
      </c>
      <c r="C89">
        <f t="shared" si="12"/>
        <v>7.6849183477425559E-2</v>
      </c>
      <c r="E89" s="3">
        <f t="shared" si="13"/>
        <v>2532.1460134486074</v>
      </c>
    </row>
    <row r="90" spans="1:5" x14ac:dyDescent="0.2">
      <c r="A90" t="s">
        <v>11</v>
      </c>
      <c r="B90" s="5">
        <v>0</v>
      </c>
      <c r="C90">
        <f t="shared" si="12"/>
        <v>0</v>
      </c>
      <c r="E90" s="3">
        <f t="shared" si="13"/>
        <v>0</v>
      </c>
    </row>
    <row r="91" spans="1:5" x14ac:dyDescent="0.2">
      <c r="A91" t="s">
        <v>7</v>
      </c>
      <c r="B91" s="5">
        <v>2600</v>
      </c>
      <c r="C91">
        <f t="shared" si="12"/>
        <v>9.9903938520653213E-2</v>
      </c>
      <c r="E91" s="3">
        <f t="shared" si="13"/>
        <v>3291.7898174831894</v>
      </c>
    </row>
    <row r="92" spans="1:5" x14ac:dyDescent="0.2">
      <c r="A92" s="1" t="s">
        <v>32</v>
      </c>
      <c r="B92" s="2">
        <f>SUM(B83:B91)</f>
        <v>26025</v>
      </c>
      <c r="C92" s="2"/>
      <c r="D92" s="2"/>
      <c r="E92" s="7">
        <f>SUM(E83:E91)</f>
        <v>32949.549999999996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53"/>
  <sheetViews>
    <sheetView workbookViewId="0">
      <selection activeCell="G6" sqref="G6"/>
    </sheetView>
  </sheetViews>
  <sheetFormatPr defaultRowHeight="12.75" x14ac:dyDescent="0.2"/>
  <cols>
    <col min="1" max="1" width="10.5703125" customWidth="1"/>
  </cols>
  <sheetData>
    <row r="1" spans="1:7" x14ac:dyDescent="0.2">
      <c r="A1" s="1"/>
      <c r="G1" s="15" t="s">
        <v>48</v>
      </c>
    </row>
    <row r="2" spans="1:7" x14ac:dyDescent="0.2">
      <c r="G2" s="16" t="s">
        <v>37</v>
      </c>
    </row>
    <row r="3" spans="1:7" x14ac:dyDescent="0.2">
      <c r="A3" s="1" t="s">
        <v>23</v>
      </c>
      <c r="B3" s="1">
        <v>1</v>
      </c>
      <c r="C3" s="1" t="s">
        <v>35</v>
      </c>
      <c r="D3" s="1" t="s">
        <v>37</v>
      </c>
      <c r="E3" s="1" t="s">
        <v>33</v>
      </c>
      <c r="G3" s="16" t="s">
        <v>32</v>
      </c>
    </row>
    <row r="4" spans="1:7" x14ac:dyDescent="0.2">
      <c r="A4">
        <v>2007</v>
      </c>
      <c r="B4" t="s">
        <v>8</v>
      </c>
      <c r="C4" s="1" t="s">
        <v>34</v>
      </c>
      <c r="D4" s="1" t="s">
        <v>32</v>
      </c>
      <c r="E4" s="1" t="s">
        <v>38</v>
      </c>
      <c r="G4" s="16" t="s">
        <v>33</v>
      </c>
    </row>
    <row r="5" spans="1:7" x14ac:dyDescent="0.2">
      <c r="A5" t="s">
        <v>1</v>
      </c>
      <c r="B5" s="5">
        <v>3000</v>
      </c>
      <c r="C5">
        <f>B5/$B$14</f>
        <v>1.3937068560621371E-2</v>
      </c>
      <c r="D5" s="1" t="s">
        <v>33</v>
      </c>
      <c r="E5" s="3">
        <f>C5*$D$6</f>
        <v>3111.058924532168</v>
      </c>
      <c r="G5" s="2">
        <f>SUM(D6:D53)</f>
        <v>490328.59000000032</v>
      </c>
    </row>
    <row r="6" spans="1:7" x14ac:dyDescent="0.2">
      <c r="A6" t="s">
        <v>2</v>
      </c>
      <c r="B6" s="5">
        <v>151100</v>
      </c>
      <c r="C6">
        <f t="shared" ref="C6:C13" si="0">B6/$B$14</f>
        <v>0.70196368650329644</v>
      </c>
      <c r="D6" s="2">
        <f>VLOOKUP($A3,ModelSumAcres!$A$4:$C$25,3,FALSE)</f>
        <v>223221.90000000002</v>
      </c>
      <c r="E6" s="3">
        <f t="shared" ref="E6:E13" si="1">C6*$D$6</f>
        <v>156693.66783227021</v>
      </c>
    </row>
    <row r="7" spans="1:7" x14ac:dyDescent="0.2">
      <c r="A7" t="s">
        <v>39</v>
      </c>
      <c r="B7" s="5">
        <v>3120</v>
      </c>
      <c r="C7">
        <f t="shared" si="0"/>
        <v>1.4494551303046227E-2</v>
      </c>
      <c r="E7" s="3">
        <f t="shared" si="1"/>
        <v>3235.5012815134546</v>
      </c>
    </row>
    <row r="8" spans="1:7" x14ac:dyDescent="0.2">
      <c r="A8" t="s">
        <v>10</v>
      </c>
      <c r="B8" s="5">
        <v>0</v>
      </c>
      <c r="C8">
        <f t="shared" si="0"/>
        <v>0</v>
      </c>
      <c r="E8" s="3">
        <f t="shared" si="1"/>
        <v>0</v>
      </c>
    </row>
    <row r="9" spans="1:7" x14ac:dyDescent="0.2">
      <c r="A9" t="s">
        <v>4</v>
      </c>
      <c r="B9" s="5">
        <v>0</v>
      </c>
      <c r="C9">
        <f t="shared" si="0"/>
        <v>0</v>
      </c>
      <c r="E9" s="3">
        <f t="shared" si="1"/>
        <v>0</v>
      </c>
    </row>
    <row r="10" spans="1:7" x14ac:dyDescent="0.2">
      <c r="A10" t="s">
        <v>5</v>
      </c>
      <c r="B10" s="5">
        <v>33.299999999999997</v>
      </c>
      <c r="C10">
        <f t="shared" si="0"/>
        <v>1.5470146102289719E-4</v>
      </c>
      <c r="E10" s="3">
        <f t="shared" si="1"/>
        <v>34.532754062307056</v>
      </c>
    </row>
    <row r="11" spans="1:7" x14ac:dyDescent="0.2">
      <c r="A11" t="s">
        <v>6</v>
      </c>
      <c r="B11" s="5">
        <v>53900</v>
      </c>
      <c r="C11">
        <f t="shared" si="0"/>
        <v>0.25040266513916398</v>
      </c>
      <c r="E11" s="3">
        <f t="shared" si="1"/>
        <v>55895.358677427954</v>
      </c>
    </row>
    <row r="12" spans="1:7" x14ac:dyDescent="0.2">
      <c r="A12" t="s">
        <v>11</v>
      </c>
      <c r="B12" s="5">
        <v>0</v>
      </c>
      <c r="C12">
        <f t="shared" si="0"/>
        <v>0</v>
      </c>
      <c r="E12" s="3">
        <f t="shared" si="1"/>
        <v>0</v>
      </c>
    </row>
    <row r="13" spans="1:7" x14ac:dyDescent="0.2">
      <c r="A13" t="s">
        <v>7</v>
      </c>
      <c r="B13" s="5">
        <v>4100</v>
      </c>
      <c r="C13">
        <f t="shared" si="0"/>
        <v>1.9047327032849209E-2</v>
      </c>
      <c r="E13" s="3">
        <f t="shared" si="1"/>
        <v>4251.7805301939634</v>
      </c>
    </row>
    <row r="14" spans="1:7" x14ac:dyDescent="0.2">
      <c r="A14" s="1" t="s">
        <v>32</v>
      </c>
      <c r="B14" s="2">
        <f>SUM(B5:B13)</f>
        <v>215253.3</v>
      </c>
      <c r="E14" s="7">
        <f>SUM(E5:E13)</f>
        <v>223221.90000000005</v>
      </c>
    </row>
    <row r="16" spans="1:7" x14ac:dyDescent="0.2">
      <c r="A16" s="1" t="s">
        <v>24</v>
      </c>
      <c r="B16" s="1">
        <v>0.67</v>
      </c>
      <c r="C16" s="1" t="s">
        <v>35</v>
      </c>
      <c r="D16" s="1" t="s">
        <v>37</v>
      </c>
      <c r="E16" s="1" t="s">
        <v>33</v>
      </c>
    </row>
    <row r="17" spans="1:5" x14ac:dyDescent="0.2">
      <c r="A17">
        <v>2007</v>
      </c>
      <c r="B17" t="s">
        <v>8</v>
      </c>
      <c r="C17" s="1" t="s">
        <v>34</v>
      </c>
      <c r="D17" s="1" t="s">
        <v>32</v>
      </c>
      <c r="E17" s="1" t="s">
        <v>38</v>
      </c>
    </row>
    <row r="18" spans="1:5" x14ac:dyDescent="0.2">
      <c r="A18" t="s">
        <v>1</v>
      </c>
      <c r="B18" s="5">
        <v>8600</v>
      </c>
      <c r="C18">
        <f>B18/$B$27</f>
        <v>9.1014922213990893E-2</v>
      </c>
      <c r="D18" s="1" t="s">
        <v>33</v>
      </c>
      <c r="E18" s="3">
        <f>$D$19*C18</f>
        <v>7708.4806222880716</v>
      </c>
    </row>
    <row r="19" spans="1:5" x14ac:dyDescent="0.2">
      <c r="A19" t="s">
        <v>2</v>
      </c>
      <c r="B19" s="5">
        <v>67400</v>
      </c>
      <c r="C19">
        <f t="shared" ref="C19:C26" si="2">B19/$B$27</f>
        <v>0.71330299502592864</v>
      </c>
      <c r="D19" s="2">
        <f>VLOOKUP($A16,ModelSumAcres!$A$4:$C$25,3,FALSE)</f>
        <v>84694.689999999988</v>
      </c>
      <c r="E19" s="3">
        <f t="shared" ref="E19:E26" si="3">$D$19*C19</f>
        <v>60412.976039792557</v>
      </c>
    </row>
    <row r="20" spans="1:5" x14ac:dyDescent="0.2">
      <c r="A20" t="s">
        <v>3</v>
      </c>
      <c r="B20" s="5">
        <v>1190</v>
      </c>
      <c r="C20">
        <f t="shared" si="2"/>
        <v>1.2593925283098741E-2</v>
      </c>
      <c r="E20" s="3">
        <f t="shared" si="3"/>
        <v>1066.6385977352099</v>
      </c>
    </row>
    <row r="21" spans="1:5" x14ac:dyDescent="0.2">
      <c r="A21" t="s">
        <v>10</v>
      </c>
      <c r="B21" s="5">
        <v>2500</v>
      </c>
      <c r="C21">
        <f t="shared" si="2"/>
        <v>2.6457826224997354E-2</v>
      </c>
      <c r="E21" s="3">
        <f t="shared" si="3"/>
        <v>2240.8373902000208</v>
      </c>
    </row>
    <row r="22" spans="1:5" x14ac:dyDescent="0.2">
      <c r="A22" t="s">
        <v>4</v>
      </c>
      <c r="B22" s="5">
        <v>0</v>
      </c>
      <c r="C22">
        <f t="shared" si="2"/>
        <v>0</v>
      </c>
      <c r="E22" s="3">
        <f t="shared" si="3"/>
        <v>0</v>
      </c>
    </row>
    <row r="23" spans="1:5" x14ac:dyDescent="0.2">
      <c r="A23" t="s">
        <v>5</v>
      </c>
      <c r="B23" s="5">
        <v>0</v>
      </c>
      <c r="C23">
        <f t="shared" si="2"/>
        <v>0</v>
      </c>
      <c r="E23" s="3">
        <f t="shared" si="3"/>
        <v>0</v>
      </c>
    </row>
    <row r="24" spans="1:5" x14ac:dyDescent="0.2">
      <c r="A24" t="s">
        <v>6</v>
      </c>
      <c r="B24" s="5">
        <v>3500</v>
      </c>
      <c r="C24">
        <f t="shared" si="2"/>
        <v>3.7040956714996298E-2</v>
      </c>
      <c r="E24" s="3">
        <f t="shared" si="3"/>
        <v>3137.1723462800292</v>
      </c>
    </row>
    <row r="25" spans="1:5" x14ac:dyDescent="0.2">
      <c r="A25" t="s">
        <v>11</v>
      </c>
      <c r="B25" s="5">
        <v>1300</v>
      </c>
      <c r="C25">
        <f t="shared" si="2"/>
        <v>1.3758069636998623E-2</v>
      </c>
      <c r="E25" s="3">
        <f t="shared" si="3"/>
        <v>1165.2354429040108</v>
      </c>
    </row>
    <row r="26" spans="1:5" x14ac:dyDescent="0.2">
      <c r="A26" t="s">
        <v>7</v>
      </c>
      <c r="B26" s="5">
        <v>10000</v>
      </c>
      <c r="C26">
        <f t="shared" si="2"/>
        <v>0.10583130489998942</v>
      </c>
      <c r="E26" s="3">
        <f t="shared" si="3"/>
        <v>8963.3495608000831</v>
      </c>
    </row>
    <row r="27" spans="1:5" x14ac:dyDescent="0.2">
      <c r="A27" s="1" t="s">
        <v>32</v>
      </c>
      <c r="B27" s="2">
        <f>SUM(B18:B26)</f>
        <v>94490</v>
      </c>
      <c r="E27" s="7">
        <f>SUM(E18:E26)</f>
        <v>84694.689999999973</v>
      </c>
    </row>
    <row r="29" spans="1:5" x14ac:dyDescent="0.2">
      <c r="A29" s="1" t="s">
        <v>25</v>
      </c>
      <c r="B29" s="1">
        <v>0.67</v>
      </c>
      <c r="C29" s="1" t="s">
        <v>35</v>
      </c>
      <c r="D29" s="1" t="s">
        <v>37</v>
      </c>
      <c r="E29" s="1" t="s">
        <v>33</v>
      </c>
    </row>
    <row r="30" spans="1:5" x14ac:dyDescent="0.2">
      <c r="A30">
        <v>2007</v>
      </c>
      <c r="B30" t="s">
        <v>8</v>
      </c>
      <c r="C30" s="1" t="s">
        <v>34</v>
      </c>
      <c r="D30" s="1" t="s">
        <v>32</v>
      </c>
      <c r="E30" s="1" t="s">
        <v>38</v>
      </c>
    </row>
    <row r="31" spans="1:5" x14ac:dyDescent="0.2">
      <c r="A31" t="s">
        <v>1</v>
      </c>
      <c r="B31" s="5">
        <v>19000</v>
      </c>
      <c r="C31">
        <f>B31/$B$40</f>
        <v>8.0567193038994525E-2</v>
      </c>
      <c r="D31" s="1" t="s">
        <v>33</v>
      </c>
      <c r="E31" s="3">
        <f>C31*$D$32</f>
        <v>12670.529326458289</v>
      </c>
    </row>
    <row r="32" spans="1:5" x14ac:dyDescent="0.2">
      <c r="A32" t="s">
        <v>2</v>
      </c>
      <c r="B32" s="5">
        <v>184400</v>
      </c>
      <c r="C32">
        <f t="shared" ref="C32:C39" si="4">B32/$B$40</f>
        <v>0.78192581033634678</v>
      </c>
      <c r="D32" s="2">
        <f>VLOOKUP($A29,ModelSumAcres!$A$4:$C$25,3,FALSE)</f>
        <v>157266.61000000028</v>
      </c>
      <c r="E32" s="3">
        <f t="shared" ref="E32:E39" si="5">C32*$D$32</f>
        <v>122970.82146310044</v>
      </c>
    </row>
    <row r="33" spans="1:5" x14ac:dyDescent="0.2">
      <c r="A33" t="s">
        <v>3</v>
      </c>
      <c r="B33" s="5">
        <v>4600</v>
      </c>
      <c r="C33">
        <f t="shared" si="4"/>
        <v>1.9505741472598672E-2</v>
      </c>
      <c r="E33" s="3">
        <f t="shared" si="5"/>
        <v>3067.6018369320063</v>
      </c>
    </row>
    <row r="34" spans="1:5" x14ac:dyDescent="0.2">
      <c r="A34" t="s">
        <v>10</v>
      </c>
      <c r="B34" s="5">
        <v>0</v>
      </c>
      <c r="C34">
        <f t="shared" si="4"/>
        <v>0</v>
      </c>
      <c r="E34" s="3">
        <f t="shared" si="5"/>
        <v>0</v>
      </c>
    </row>
    <row r="35" spans="1:5" x14ac:dyDescent="0.2">
      <c r="A35" t="s">
        <v>4</v>
      </c>
      <c r="B35" s="5">
        <v>128</v>
      </c>
      <c r="C35">
        <f t="shared" si="4"/>
        <v>5.4276845836796306E-4</v>
      </c>
      <c r="E35" s="3">
        <f t="shared" si="5"/>
        <v>85.359355462455838</v>
      </c>
    </row>
    <row r="36" spans="1:5" x14ac:dyDescent="0.2">
      <c r="A36" t="s">
        <v>5</v>
      </c>
      <c r="B36" s="5">
        <v>0</v>
      </c>
      <c r="C36">
        <f t="shared" si="4"/>
        <v>0</v>
      </c>
      <c r="E36" s="3">
        <f t="shared" si="5"/>
        <v>0</v>
      </c>
    </row>
    <row r="37" spans="1:5" x14ac:dyDescent="0.2">
      <c r="A37" t="s">
        <v>6</v>
      </c>
      <c r="B37" s="5">
        <v>21600</v>
      </c>
      <c r="C37">
        <f t="shared" si="4"/>
        <v>9.1592177349593767E-2</v>
      </c>
      <c r="E37" s="3">
        <f t="shared" si="5"/>
        <v>14404.391234289422</v>
      </c>
    </row>
    <row r="38" spans="1:5" x14ac:dyDescent="0.2">
      <c r="A38" t="s">
        <v>36</v>
      </c>
      <c r="B38" s="5">
        <v>0</v>
      </c>
      <c r="C38">
        <f t="shared" si="4"/>
        <v>0</v>
      </c>
      <c r="E38" s="3">
        <f t="shared" si="5"/>
        <v>0</v>
      </c>
    </row>
    <row r="39" spans="1:5" x14ac:dyDescent="0.2">
      <c r="A39" t="s">
        <v>7</v>
      </c>
      <c r="B39" s="5">
        <v>6100</v>
      </c>
      <c r="C39">
        <f t="shared" si="4"/>
        <v>2.586630934409824E-2</v>
      </c>
      <c r="E39" s="3">
        <f t="shared" si="5"/>
        <v>4067.9067837576608</v>
      </c>
    </row>
    <row r="40" spans="1:5" x14ac:dyDescent="0.2">
      <c r="A40" s="1" t="s">
        <v>32</v>
      </c>
      <c r="B40" s="2">
        <f>SUM(B31:B39)</f>
        <v>235828</v>
      </c>
      <c r="C40" s="2"/>
      <c r="D40" s="2"/>
      <c r="E40" s="7">
        <f>SUM(E31:E39)</f>
        <v>157266.61000000028</v>
      </c>
    </row>
    <row r="42" spans="1:5" x14ac:dyDescent="0.2">
      <c r="A42" s="1" t="s">
        <v>26</v>
      </c>
      <c r="B42" s="1">
        <v>0.48</v>
      </c>
      <c r="C42" s="1" t="s">
        <v>35</v>
      </c>
      <c r="D42" s="1" t="s">
        <v>37</v>
      </c>
      <c r="E42" s="1" t="s">
        <v>33</v>
      </c>
    </row>
    <row r="43" spans="1:5" x14ac:dyDescent="0.2">
      <c r="A43">
        <v>2007</v>
      </c>
      <c r="B43" t="s">
        <v>8</v>
      </c>
      <c r="C43" s="1" t="s">
        <v>34</v>
      </c>
      <c r="D43" s="1" t="s">
        <v>32</v>
      </c>
      <c r="E43" s="1" t="s">
        <v>38</v>
      </c>
    </row>
    <row r="44" spans="1:5" x14ac:dyDescent="0.2">
      <c r="A44" t="s">
        <v>1</v>
      </c>
      <c r="B44" s="5">
        <v>700</v>
      </c>
      <c r="C44">
        <f>B44/$B$53</f>
        <v>1.23328458922814E-2</v>
      </c>
      <c r="D44" s="1" t="s">
        <v>33</v>
      </c>
      <c r="E44" s="3">
        <f>C44*$D$45</f>
        <v>310.11421977131386</v>
      </c>
    </row>
    <row r="45" spans="1:5" x14ac:dyDescent="0.2">
      <c r="A45" t="s">
        <v>2</v>
      </c>
      <c r="B45" s="5">
        <v>37500</v>
      </c>
      <c r="C45">
        <f t="shared" ref="C45:C52" si="6">B45/$B$53</f>
        <v>0.66068817280078929</v>
      </c>
      <c r="D45" s="2">
        <f>VLOOKUP($A42,ModelSumAcres!$A$4:$C$25,3,FALSE)</f>
        <v>25145.390000000003</v>
      </c>
      <c r="E45" s="3">
        <f t="shared" ref="E45:E52" si="7">C45*$D$45</f>
        <v>16613.26177346324</v>
      </c>
    </row>
    <row r="46" spans="1:5" x14ac:dyDescent="0.2">
      <c r="A46" t="s">
        <v>3</v>
      </c>
      <c r="B46" s="5">
        <v>31</v>
      </c>
      <c r="C46">
        <f t="shared" si="6"/>
        <v>5.4616888951531913E-4</v>
      </c>
      <c r="E46" s="3">
        <f t="shared" si="7"/>
        <v>13.733629732729613</v>
      </c>
    </row>
    <row r="47" spans="1:5" x14ac:dyDescent="0.2">
      <c r="A47" t="s">
        <v>10</v>
      </c>
      <c r="B47" s="5">
        <v>0</v>
      </c>
      <c r="C47">
        <f t="shared" si="6"/>
        <v>0</v>
      </c>
      <c r="E47" s="3">
        <f t="shared" si="7"/>
        <v>0</v>
      </c>
    </row>
    <row r="48" spans="1:5" x14ac:dyDescent="0.2">
      <c r="A48" t="s">
        <v>4</v>
      </c>
      <c r="B48" s="5">
        <v>128</v>
      </c>
      <c r="C48">
        <f t="shared" si="6"/>
        <v>2.2551489631600277E-3</v>
      </c>
      <c r="E48" s="3">
        <f t="shared" si="7"/>
        <v>56.706600186754535</v>
      </c>
    </row>
    <row r="49" spans="1:5" x14ac:dyDescent="0.2">
      <c r="A49" t="s">
        <v>5</v>
      </c>
      <c r="B49" s="5">
        <v>700</v>
      </c>
      <c r="C49">
        <f t="shared" si="6"/>
        <v>1.23328458922814E-2</v>
      </c>
      <c r="E49" s="3">
        <f t="shared" si="7"/>
        <v>310.11421977131386</v>
      </c>
    </row>
    <row r="50" spans="1:5" x14ac:dyDescent="0.2">
      <c r="A50" t="s">
        <v>6</v>
      </c>
      <c r="B50" s="5">
        <v>13500</v>
      </c>
      <c r="C50">
        <f t="shared" si="6"/>
        <v>0.23784774220828414</v>
      </c>
      <c r="E50" s="3">
        <f t="shared" si="7"/>
        <v>5980.7742384467665</v>
      </c>
    </row>
    <row r="51" spans="1:5" x14ac:dyDescent="0.2">
      <c r="A51" t="s">
        <v>11</v>
      </c>
      <c r="B51" s="5">
        <v>0</v>
      </c>
      <c r="C51">
        <f t="shared" si="6"/>
        <v>0</v>
      </c>
      <c r="E51" s="3">
        <f t="shared" si="7"/>
        <v>0</v>
      </c>
    </row>
    <row r="52" spans="1:5" x14ac:dyDescent="0.2">
      <c r="A52" t="s">
        <v>7</v>
      </c>
      <c r="B52" s="5">
        <v>4200</v>
      </c>
      <c r="C52">
        <f t="shared" si="6"/>
        <v>7.3997075353688407E-2</v>
      </c>
      <c r="E52" s="3">
        <f t="shared" si="7"/>
        <v>1860.6853186278831</v>
      </c>
    </row>
    <row r="53" spans="1:5" x14ac:dyDescent="0.2">
      <c r="A53" s="1" t="s">
        <v>32</v>
      </c>
      <c r="B53" s="2">
        <f>SUM(B44:B52)</f>
        <v>56759</v>
      </c>
      <c r="E53" s="7">
        <f>SUM(E44:E52)</f>
        <v>25145.39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53"/>
  <sheetViews>
    <sheetView topLeftCell="A3" workbookViewId="0">
      <selection activeCell="G6" sqref="G6"/>
    </sheetView>
  </sheetViews>
  <sheetFormatPr defaultRowHeight="12.75" x14ac:dyDescent="0.2"/>
  <sheetData>
    <row r="1" spans="1:7" x14ac:dyDescent="0.2">
      <c r="A1" s="1"/>
      <c r="G1" s="15" t="s">
        <v>48</v>
      </c>
    </row>
    <row r="2" spans="1:7" x14ac:dyDescent="0.2">
      <c r="G2" s="16" t="s">
        <v>37</v>
      </c>
    </row>
    <row r="3" spans="1:7" x14ac:dyDescent="0.2">
      <c r="A3" s="1" t="s">
        <v>27</v>
      </c>
      <c r="B3" s="1">
        <v>1</v>
      </c>
      <c r="C3" s="1" t="s">
        <v>35</v>
      </c>
      <c r="D3" s="1" t="s">
        <v>37</v>
      </c>
      <c r="E3" s="1" t="s">
        <v>33</v>
      </c>
      <c r="G3" s="16" t="s">
        <v>32</v>
      </c>
    </row>
    <row r="4" spans="1:7" x14ac:dyDescent="0.2">
      <c r="A4">
        <v>2007</v>
      </c>
      <c r="B4" s="1" t="s">
        <v>8</v>
      </c>
      <c r="C4" s="1" t="s">
        <v>34</v>
      </c>
      <c r="D4" s="1" t="s">
        <v>32</v>
      </c>
      <c r="E4" s="8" t="s">
        <v>38</v>
      </c>
      <c r="G4" s="16" t="s">
        <v>33</v>
      </c>
    </row>
    <row r="5" spans="1:7" x14ac:dyDescent="0.2">
      <c r="A5" t="s">
        <v>1</v>
      </c>
      <c r="B5" s="5">
        <v>1600</v>
      </c>
      <c r="C5" s="4">
        <f>B5/B$14</f>
        <v>1.1116669445834029E-2</v>
      </c>
      <c r="D5" s="1" t="s">
        <v>33</v>
      </c>
      <c r="E5" s="3">
        <f>C5*$D$6</f>
        <v>1458.3357234172627</v>
      </c>
      <c r="G5" s="2">
        <f>SUM(D6:D53)</f>
        <v>499534.68000000011</v>
      </c>
    </row>
    <row r="6" spans="1:7" x14ac:dyDescent="0.2">
      <c r="A6" t="s">
        <v>2</v>
      </c>
      <c r="B6" s="5">
        <v>118300</v>
      </c>
      <c r="C6" s="4">
        <f>B6/B$14</f>
        <v>0.8219387471513534</v>
      </c>
      <c r="D6" s="2">
        <f>VLOOKUP($A3,ModelSumAcres!$A$4:$C$25,3,FALSE)</f>
        <v>131184.58999999985</v>
      </c>
      <c r="E6" s="3">
        <f t="shared" ref="E6:E13" si="0">C6*$D$6</f>
        <v>107825.69755016384</v>
      </c>
    </row>
    <row r="7" spans="1:7" x14ac:dyDescent="0.2">
      <c r="A7" t="s">
        <v>39</v>
      </c>
      <c r="B7" s="5">
        <v>0</v>
      </c>
      <c r="C7" s="4">
        <f t="shared" ref="C7:C13" si="1">B7/B$14</f>
        <v>0</v>
      </c>
      <c r="E7" s="3">
        <f t="shared" si="0"/>
        <v>0</v>
      </c>
    </row>
    <row r="8" spans="1:7" x14ac:dyDescent="0.2">
      <c r="A8" t="s">
        <v>10</v>
      </c>
      <c r="B8" s="5">
        <v>2300</v>
      </c>
      <c r="C8" s="4">
        <f t="shared" si="1"/>
        <v>1.5980212328386416E-2</v>
      </c>
      <c r="E8" s="3">
        <f t="shared" si="0"/>
        <v>2096.3576024123149</v>
      </c>
    </row>
    <row r="9" spans="1:7" x14ac:dyDescent="0.2">
      <c r="A9" t="s">
        <v>4</v>
      </c>
      <c r="B9" s="5">
        <v>128</v>
      </c>
      <c r="C9" s="4">
        <f t="shared" si="1"/>
        <v>8.8933355566672223E-4</v>
      </c>
      <c r="E9" s="3">
        <f t="shared" si="0"/>
        <v>116.66685787338101</v>
      </c>
    </row>
    <row r="10" spans="1:7" x14ac:dyDescent="0.2">
      <c r="A10" t="s">
        <v>5</v>
      </c>
      <c r="B10" s="5">
        <v>0</v>
      </c>
      <c r="C10" s="4">
        <f t="shared" si="1"/>
        <v>0</v>
      </c>
      <c r="E10" s="3">
        <f t="shared" si="0"/>
        <v>0</v>
      </c>
    </row>
    <row r="11" spans="1:7" x14ac:dyDescent="0.2">
      <c r="A11" t="s">
        <v>6</v>
      </c>
      <c r="B11" s="5">
        <v>5100</v>
      </c>
      <c r="C11" s="4">
        <f t="shared" si="1"/>
        <v>3.5434383858595965E-2</v>
      </c>
      <c r="E11" s="3">
        <f t="shared" si="0"/>
        <v>4648.4451183925248</v>
      </c>
    </row>
    <row r="12" spans="1:7" x14ac:dyDescent="0.2">
      <c r="A12" t="s">
        <v>11</v>
      </c>
      <c r="B12" s="5">
        <v>300</v>
      </c>
      <c r="C12" s="4">
        <f t="shared" si="1"/>
        <v>2.0843755210938801E-3</v>
      </c>
      <c r="E12" s="3">
        <f t="shared" si="0"/>
        <v>273.43794814073669</v>
      </c>
    </row>
    <row r="13" spans="1:7" x14ac:dyDescent="0.2">
      <c r="A13" t="s">
        <v>7</v>
      </c>
      <c r="B13" s="5">
        <v>16200</v>
      </c>
      <c r="C13" s="4">
        <f t="shared" si="1"/>
        <v>0.11255627813906953</v>
      </c>
      <c r="E13" s="3">
        <f t="shared" si="0"/>
        <v>14765.649199599782</v>
      </c>
    </row>
    <row r="14" spans="1:7" x14ac:dyDescent="0.2">
      <c r="A14" s="1" t="s">
        <v>32</v>
      </c>
      <c r="B14" s="5">
        <f>SUM(B5:B13)</f>
        <v>143928</v>
      </c>
      <c r="C14">
        <f>SUM(C5:C13)</f>
        <v>0.99999999999999989</v>
      </c>
      <c r="E14" s="7">
        <f>SUM(E5:E13)</f>
        <v>131184.58999999985</v>
      </c>
    </row>
    <row r="16" spans="1:7" x14ac:dyDescent="0.2">
      <c r="A16" s="1" t="s">
        <v>28</v>
      </c>
      <c r="B16" s="1">
        <v>1</v>
      </c>
      <c r="C16" s="1"/>
      <c r="D16" s="1" t="s">
        <v>37</v>
      </c>
      <c r="E16" s="1" t="s">
        <v>33</v>
      </c>
    </row>
    <row r="17" spans="1:5" x14ac:dyDescent="0.2">
      <c r="A17">
        <v>2007</v>
      </c>
      <c r="B17" t="s">
        <v>8</v>
      </c>
      <c r="C17" s="1"/>
      <c r="D17" s="1" t="s">
        <v>32</v>
      </c>
      <c r="E17" s="1" t="s">
        <v>38</v>
      </c>
    </row>
    <row r="18" spans="1:5" x14ac:dyDescent="0.2">
      <c r="A18" t="s">
        <v>1</v>
      </c>
      <c r="B18" s="5">
        <v>4500</v>
      </c>
      <c r="C18" s="4">
        <f>B18/B$27</f>
        <v>1.7697026899480887E-2</v>
      </c>
      <c r="D18" s="1" t="s">
        <v>33</v>
      </c>
      <c r="E18" s="3">
        <f>C18*$D$19</f>
        <v>4559.4275011798063</v>
      </c>
    </row>
    <row r="19" spans="1:5" x14ac:dyDescent="0.2">
      <c r="A19" t="s">
        <v>2</v>
      </c>
      <c r="B19" s="5">
        <v>184600</v>
      </c>
      <c r="C19" s="4">
        <f t="shared" ref="C19:C26" si="2">B19/B$27</f>
        <v>0.72597137014314927</v>
      </c>
      <c r="D19" s="2">
        <f>VLOOKUP($A16,ModelSumAcres!$A$4:$C$25,3,FALSE)</f>
        <v>257638.05000000028</v>
      </c>
      <c r="E19" s="3">
        <f t="shared" ref="E19:E26" si="3">C19*$D$19</f>
        <v>187037.84815950939</v>
      </c>
    </row>
    <row r="20" spans="1:5" x14ac:dyDescent="0.2">
      <c r="A20" t="s">
        <v>39</v>
      </c>
      <c r="B20" s="5">
        <v>1480</v>
      </c>
      <c r="C20" s="4">
        <f t="shared" si="2"/>
        <v>5.8203555136070477E-3</v>
      </c>
      <c r="E20" s="3">
        <f t="shared" si="3"/>
        <v>1499.5450448324698</v>
      </c>
    </row>
    <row r="21" spans="1:5" x14ac:dyDescent="0.2">
      <c r="A21" t="s">
        <v>10</v>
      </c>
      <c r="B21" s="5">
        <v>0</v>
      </c>
      <c r="C21" s="4">
        <f t="shared" si="2"/>
        <v>0</v>
      </c>
      <c r="E21" s="3">
        <f t="shared" si="3"/>
        <v>0</v>
      </c>
    </row>
    <row r="22" spans="1:5" x14ac:dyDescent="0.2">
      <c r="A22" t="s">
        <v>4</v>
      </c>
      <c r="B22" s="5">
        <v>0</v>
      </c>
      <c r="C22" s="4">
        <f t="shared" si="2"/>
        <v>0</v>
      </c>
      <c r="E22" s="3">
        <f t="shared" si="3"/>
        <v>0</v>
      </c>
    </row>
    <row r="23" spans="1:5" x14ac:dyDescent="0.2">
      <c r="A23" t="s">
        <v>5</v>
      </c>
      <c r="B23" s="5">
        <v>800</v>
      </c>
      <c r="C23" s="4">
        <f t="shared" si="2"/>
        <v>3.1461381154632689E-3</v>
      </c>
      <c r="E23" s="3">
        <f t="shared" si="3"/>
        <v>810.56488909863231</v>
      </c>
    </row>
    <row r="24" spans="1:5" x14ac:dyDescent="0.2">
      <c r="A24" t="s">
        <v>6</v>
      </c>
      <c r="B24" s="5">
        <v>57500</v>
      </c>
      <c r="C24" s="4">
        <f t="shared" si="2"/>
        <v>0.22612867704892245</v>
      </c>
      <c r="E24" s="3">
        <f t="shared" si="3"/>
        <v>58259.351403964196</v>
      </c>
    </row>
    <row r="25" spans="1:5" x14ac:dyDescent="0.2">
      <c r="A25" t="s">
        <v>11</v>
      </c>
      <c r="B25" s="5">
        <v>0</v>
      </c>
      <c r="C25" s="4">
        <f t="shared" si="2"/>
        <v>0</v>
      </c>
      <c r="E25" s="3">
        <f t="shared" si="3"/>
        <v>0</v>
      </c>
    </row>
    <row r="26" spans="1:5" x14ac:dyDescent="0.2">
      <c r="A26" t="s">
        <v>7</v>
      </c>
      <c r="B26" s="5">
        <v>5400</v>
      </c>
      <c r="C26" s="4">
        <f t="shared" si="2"/>
        <v>2.1236432279377066E-2</v>
      </c>
      <c r="E26" s="3">
        <f t="shared" si="3"/>
        <v>5471.3130014157687</v>
      </c>
    </row>
    <row r="27" spans="1:5" x14ac:dyDescent="0.2">
      <c r="A27" s="1" t="s">
        <v>32</v>
      </c>
      <c r="B27" s="2">
        <f>SUM(B18:B26)</f>
        <v>254280</v>
      </c>
      <c r="C27" s="4"/>
      <c r="D27" s="2"/>
      <c r="E27" s="7">
        <f>SUM(E18:E26)</f>
        <v>257638.05000000025</v>
      </c>
    </row>
    <row r="28" spans="1:5" x14ac:dyDescent="0.2">
      <c r="C28" s="1"/>
    </row>
    <row r="29" spans="1:5" x14ac:dyDescent="0.2">
      <c r="A29" s="1" t="s">
        <v>29</v>
      </c>
      <c r="B29" s="1">
        <v>1</v>
      </c>
      <c r="C29" s="1" t="s">
        <v>35</v>
      </c>
      <c r="D29" s="1" t="s">
        <v>37</v>
      </c>
      <c r="E29" s="1" t="s">
        <v>33</v>
      </c>
    </row>
    <row r="30" spans="1:5" x14ac:dyDescent="0.2">
      <c r="A30">
        <v>2007</v>
      </c>
      <c r="B30" t="s">
        <v>8</v>
      </c>
      <c r="C30" s="1" t="s">
        <v>34</v>
      </c>
      <c r="D30" s="1" t="s">
        <v>32</v>
      </c>
      <c r="E30" s="1" t="s">
        <v>38</v>
      </c>
    </row>
    <row r="31" spans="1:5" x14ac:dyDescent="0.2">
      <c r="A31" t="s">
        <v>1</v>
      </c>
      <c r="B31" s="5">
        <v>2900</v>
      </c>
      <c r="C31">
        <f>B31/$B$40</f>
        <v>6.546866534224309E-2</v>
      </c>
      <c r="D31" s="1" t="s">
        <v>33</v>
      </c>
      <c r="E31" s="3">
        <f>C31*$D$32</f>
        <v>3529.2363644572879</v>
      </c>
    </row>
    <row r="32" spans="1:5" x14ac:dyDescent="0.2">
      <c r="A32" t="s">
        <v>2</v>
      </c>
      <c r="B32" s="5">
        <v>30700</v>
      </c>
      <c r="C32">
        <f t="shared" ref="C32:C39" si="4">B32/$B$40</f>
        <v>0.69306483655409068</v>
      </c>
      <c r="D32" s="2">
        <f>VLOOKUP($A29,ModelSumAcres!$A$4:$C$25,3,FALSE)</f>
        <v>53907.260000000009</v>
      </c>
      <c r="E32" s="3">
        <f t="shared" ref="E32:E39" si="5">C32*$D$32</f>
        <v>37361.226340978879</v>
      </c>
    </row>
    <row r="33" spans="1:5" x14ac:dyDescent="0.2">
      <c r="A33" t="s">
        <v>39</v>
      </c>
      <c r="B33" s="5">
        <v>1200</v>
      </c>
      <c r="C33">
        <f t="shared" si="4"/>
        <v>2.7090482210583348E-2</v>
      </c>
      <c r="E33" s="3">
        <f t="shared" si="5"/>
        <v>1460.3736680512916</v>
      </c>
    </row>
    <row r="34" spans="1:5" x14ac:dyDescent="0.2">
      <c r="A34" t="s">
        <v>10</v>
      </c>
      <c r="B34" s="5">
        <v>0</v>
      </c>
      <c r="C34">
        <f t="shared" si="4"/>
        <v>0</v>
      </c>
      <c r="E34" s="3">
        <f t="shared" si="5"/>
        <v>0</v>
      </c>
    </row>
    <row r="35" spans="1:5" x14ac:dyDescent="0.2">
      <c r="A35" t="s">
        <v>4</v>
      </c>
      <c r="B35" s="5">
        <v>96</v>
      </c>
      <c r="C35">
        <f t="shared" si="4"/>
        <v>2.1672385768466678E-3</v>
      </c>
      <c r="E35" s="3">
        <f t="shared" si="5"/>
        <v>116.82989344410332</v>
      </c>
    </row>
    <row r="36" spans="1:5" x14ac:dyDescent="0.2">
      <c r="A36" t="s">
        <v>5</v>
      </c>
      <c r="B36" s="5">
        <v>700</v>
      </c>
      <c r="C36">
        <f t="shared" si="4"/>
        <v>1.5802781289506952E-2</v>
      </c>
      <c r="E36" s="3">
        <f t="shared" si="5"/>
        <v>851.88463969658665</v>
      </c>
    </row>
    <row r="37" spans="1:5" x14ac:dyDescent="0.2">
      <c r="A37" t="s">
        <v>6</v>
      </c>
      <c r="B37" s="5">
        <v>4700</v>
      </c>
      <c r="C37">
        <f t="shared" si="4"/>
        <v>0.10610438865811811</v>
      </c>
      <c r="E37" s="3">
        <f t="shared" si="5"/>
        <v>5719.796866534225</v>
      </c>
    </row>
    <row r="38" spans="1:5" x14ac:dyDescent="0.2">
      <c r="A38" t="s">
        <v>11</v>
      </c>
      <c r="B38" s="5">
        <v>0</v>
      </c>
      <c r="C38">
        <f t="shared" si="4"/>
        <v>0</v>
      </c>
      <c r="E38" s="3">
        <f t="shared" si="5"/>
        <v>0</v>
      </c>
    </row>
    <row r="39" spans="1:5" x14ac:dyDescent="0.2">
      <c r="A39" t="s">
        <v>7</v>
      </c>
      <c r="B39" s="5">
        <v>4000</v>
      </c>
      <c r="C39">
        <f t="shared" si="4"/>
        <v>9.0301607368611161E-2</v>
      </c>
      <c r="E39" s="3">
        <f t="shared" si="5"/>
        <v>4867.9122268376386</v>
      </c>
    </row>
    <row r="40" spans="1:5" x14ac:dyDescent="0.2">
      <c r="A40" s="1" t="s">
        <v>32</v>
      </c>
      <c r="B40" s="2">
        <f>SUM(B31:B39)</f>
        <v>44296</v>
      </c>
      <c r="C40" s="2"/>
      <c r="D40" s="2"/>
      <c r="E40" s="7">
        <f>SUM(E31:E39)</f>
        <v>53907.260000000017</v>
      </c>
    </row>
    <row r="42" spans="1:5" x14ac:dyDescent="0.2">
      <c r="A42" s="1" t="s">
        <v>30</v>
      </c>
      <c r="B42" s="1">
        <v>0.9</v>
      </c>
      <c r="C42" s="1" t="s">
        <v>35</v>
      </c>
      <c r="D42" s="1" t="s">
        <v>37</v>
      </c>
      <c r="E42" s="1" t="s">
        <v>33</v>
      </c>
    </row>
    <row r="43" spans="1:5" x14ac:dyDescent="0.2">
      <c r="A43">
        <v>2007</v>
      </c>
      <c r="B43" t="s">
        <v>8</v>
      </c>
      <c r="C43" s="1" t="s">
        <v>34</v>
      </c>
      <c r="D43" s="1" t="s">
        <v>32</v>
      </c>
      <c r="E43" s="1" t="s">
        <v>38</v>
      </c>
    </row>
    <row r="44" spans="1:5" x14ac:dyDescent="0.2">
      <c r="A44" t="s">
        <v>1</v>
      </c>
      <c r="B44" s="5">
        <v>1900</v>
      </c>
      <c r="C44">
        <f>B44/$B$53</f>
        <v>3.2590051457975985E-2</v>
      </c>
      <c r="D44" s="1" t="s">
        <v>33</v>
      </c>
      <c r="E44" s="3">
        <f>C44*$D$45</f>
        <v>1851.2707032590049</v>
      </c>
    </row>
    <row r="45" spans="1:5" x14ac:dyDescent="0.2">
      <c r="A45" t="s">
        <v>2</v>
      </c>
      <c r="B45" s="5">
        <v>34600</v>
      </c>
      <c r="C45">
        <f t="shared" ref="C45:C52" si="6">B45/$B$53</f>
        <v>0.59348198970840482</v>
      </c>
      <c r="D45" s="2">
        <f>VLOOKUP($A42,ModelSumAcres!$A$4:$C$25,3,FALSE)</f>
        <v>56804.779999999992</v>
      </c>
      <c r="E45" s="3">
        <f t="shared" ref="E45:E52" si="7">C45*$D$45</f>
        <v>33712.613859348196</v>
      </c>
    </row>
    <row r="46" spans="1:5" x14ac:dyDescent="0.2">
      <c r="A46" t="s">
        <v>39</v>
      </c>
      <c r="B46" s="5">
        <v>1200</v>
      </c>
      <c r="C46">
        <f t="shared" si="6"/>
        <v>2.0583190394511151E-2</v>
      </c>
      <c r="E46" s="3">
        <f t="shared" si="7"/>
        <v>1169.2236020583189</v>
      </c>
    </row>
    <row r="47" spans="1:5" x14ac:dyDescent="0.2">
      <c r="A47" t="s">
        <v>10</v>
      </c>
      <c r="B47" s="5">
        <v>0</v>
      </c>
      <c r="C47">
        <f t="shared" si="6"/>
        <v>0</v>
      </c>
      <c r="E47" s="3">
        <f t="shared" si="7"/>
        <v>0</v>
      </c>
    </row>
    <row r="48" spans="1:5" x14ac:dyDescent="0.2">
      <c r="A48" t="s">
        <v>4</v>
      </c>
      <c r="B48" s="5">
        <v>0</v>
      </c>
      <c r="C48">
        <f t="shared" si="6"/>
        <v>0</v>
      </c>
      <c r="E48" s="3">
        <f t="shared" si="7"/>
        <v>0</v>
      </c>
    </row>
    <row r="49" spans="1:5" x14ac:dyDescent="0.2">
      <c r="A49" t="s">
        <v>5</v>
      </c>
      <c r="B49" s="5">
        <v>700</v>
      </c>
      <c r="C49">
        <f t="shared" si="6"/>
        <v>1.2006861063464836E-2</v>
      </c>
      <c r="E49" s="3">
        <f t="shared" si="7"/>
        <v>682.04710120068592</v>
      </c>
    </row>
    <row r="50" spans="1:5" x14ac:dyDescent="0.2">
      <c r="A50" t="s">
        <v>6</v>
      </c>
      <c r="B50" s="5">
        <v>14300</v>
      </c>
      <c r="C50">
        <f t="shared" si="6"/>
        <v>0.24528301886792453</v>
      </c>
      <c r="E50" s="3">
        <f t="shared" si="7"/>
        <v>13933.247924528299</v>
      </c>
    </row>
    <row r="51" spans="1:5" x14ac:dyDescent="0.2">
      <c r="A51" t="s">
        <v>11</v>
      </c>
      <c r="B51" s="5">
        <v>0</v>
      </c>
      <c r="C51">
        <f t="shared" si="6"/>
        <v>0</v>
      </c>
      <c r="E51" s="3">
        <f t="shared" si="7"/>
        <v>0</v>
      </c>
    </row>
    <row r="52" spans="1:5" x14ac:dyDescent="0.2">
      <c r="A52" t="s">
        <v>7</v>
      </c>
      <c r="B52" s="5">
        <v>5600</v>
      </c>
      <c r="C52">
        <f t="shared" si="6"/>
        <v>9.6054888507718691E-2</v>
      </c>
      <c r="E52" s="3">
        <f t="shared" si="7"/>
        <v>5456.3768096054873</v>
      </c>
    </row>
    <row r="53" spans="1:5" x14ac:dyDescent="0.2">
      <c r="A53" s="1" t="s">
        <v>32</v>
      </c>
      <c r="B53" s="2">
        <f>SUM(B44:B52)</f>
        <v>58300</v>
      </c>
      <c r="C53" s="2"/>
      <c r="D53" s="2"/>
      <c r="E53" s="7">
        <f>SUM(E44:E52)</f>
        <v>56804.78</v>
      </c>
    </row>
  </sheetData>
  <phoneticPr fontId="2" type="noConversion"/>
  <pageMargins left="0.75" right="0.75" top="1" bottom="1" header="0.5" footer="0.5"/>
  <pageSetup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D9" sqref="D9"/>
    </sheetView>
  </sheetViews>
  <sheetFormatPr defaultRowHeight="12.75" x14ac:dyDescent="0.2"/>
  <sheetData>
    <row r="1" spans="1:4" x14ac:dyDescent="0.2">
      <c r="B1" s="11" t="s">
        <v>46</v>
      </c>
      <c r="C1" s="12" t="s">
        <v>46</v>
      </c>
    </row>
    <row r="2" spans="1:4" x14ac:dyDescent="0.2">
      <c r="B2" s="11" t="s">
        <v>47</v>
      </c>
      <c r="C2" s="12" t="s">
        <v>47</v>
      </c>
    </row>
    <row r="3" spans="1:4" x14ac:dyDescent="0.2">
      <c r="A3" s="1" t="s">
        <v>45</v>
      </c>
      <c r="B3" s="11">
        <v>2013</v>
      </c>
      <c r="C3" s="12">
        <v>2014</v>
      </c>
      <c r="D3" s="10" t="s">
        <v>43</v>
      </c>
    </row>
    <row r="4" spans="1:4" x14ac:dyDescent="0.2">
      <c r="A4" s="10" t="s">
        <v>31</v>
      </c>
      <c r="B4" s="2">
        <v>42688.470000000016</v>
      </c>
      <c r="C4" s="13">
        <v>40639.29</v>
      </c>
      <c r="D4" s="2">
        <f t="shared" ref="D4:D25" si="0">B4-C4</f>
        <v>2049.1800000000148</v>
      </c>
    </row>
    <row r="5" spans="1:4" x14ac:dyDescent="0.2">
      <c r="A5" s="10" t="s">
        <v>0</v>
      </c>
      <c r="B5" s="2">
        <v>4894.2900000000009</v>
      </c>
      <c r="C5" s="13">
        <v>2346.12</v>
      </c>
      <c r="D5" s="2">
        <f t="shared" si="0"/>
        <v>2548.170000000001</v>
      </c>
    </row>
    <row r="6" spans="1:4" x14ac:dyDescent="0.2">
      <c r="A6" s="10" t="s">
        <v>9</v>
      </c>
      <c r="B6" s="9">
        <v>183961.71487800439</v>
      </c>
      <c r="C6" s="13">
        <v>185073.75000000012</v>
      </c>
      <c r="D6" s="9">
        <f t="shared" si="0"/>
        <v>-1112.0351219957229</v>
      </c>
    </row>
    <row r="7" spans="1:4" x14ac:dyDescent="0.2">
      <c r="A7" s="10" t="s">
        <v>12</v>
      </c>
      <c r="B7" s="2">
        <v>3984.1299999999997</v>
      </c>
      <c r="C7" s="13">
        <v>2261</v>
      </c>
      <c r="D7" s="2">
        <f t="shared" si="0"/>
        <v>1723.1299999999997</v>
      </c>
    </row>
    <row r="8" spans="1:4" x14ac:dyDescent="0.2">
      <c r="A8" s="10" t="s">
        <v>13</v>
      </c>
      <c r="B8" s="2">
        <v>72363.400000000009</v>
      </c>
      <c r="C8" s="13">
        <v>60398.270000000004</v>
      </c>
      <c r="D8" s="2">
        <f t="shared" si="0"/>
        <v>11965.130000000005</v>
      </c>
    </row>
    <row r="9" spans="1:4" x14ac:dyDescent="0.2">
      <c r="A9" s="10" t="s">
        <v>14</v>
      </c>
      <c r="B9" s="2">
        <v>4721.5700000000006</v>
      </c>
      <c r="C9" s="13">
        <v>3880.31</v>
      </c>
      <c r="D9" s="2">
        <f t="shared" si="0"/>
        <v>841.26000000000067</v>
      </c>
    </row>
    <row r="10" spans="1:4" x14ac:dyDescent="0.2">
      <c r="A10" s="10" t="s">
        <v>15</v>
      </c>
      <c r="B10" s="9">
        <v>113695.27999999998</v>
      </c>
      <c r="C10" s="13">
        <v>110601.17000000004</v>
      </c>
      <c r="D10" s="9">
        <f t="shared" si="0"/>
        <v>3094.1099999999424</v>
      </c>
    </row>
    <row r="11" spans="1:4" x14ac:dyDescent="0.2">
      <c r="A11" s="10" t="s">
        <v>16</v>
      </c>
      <c r="B11" s="2">
        <v>106524.79000000004</v>
      </c>
      <c r="C11" s="13">
        <v>102062.69</v>
      </c>
      <c r="D11" s="2">
        <f t="shared" si="0"/>
        <v>4462.1000000000349</v>
      </c>
    </row>
    <row r="12" spans="1:4" x14ac:dyDescent="0.2">
      <c r="A12" s="10" t="s">
        <v>17</v>
      </c>
      <c r="B12" s="2">
        <v>68446.850000000035</v>
      </c>
      <c r="C12" s="13">
        <v>72142.040000000154</v>
      </c>
      <c r="D12" s="2">
        <f t="shared" si="0"/>
        <v>-3695.1900000001187</v>
      </c>
    </row>
    <row r="13" spans="1:4" x14ac:dyDescent="0.2">
      <c r="A13" s="10" t="s">
        <v>18</v>
      </c>
      <c r="B13" s="2">
        <v>56441.401765689719</v>
      </c>
      <c r="C13" s="13">
        <v>63905.389999999956</v>
      </c>
      <c r="D13" s="2">
        <f t="shared" si="0"/>
        <v>-7463.9882343102363</v>
      </c>
    </row>
    <row r="14" spans="1:4" x14ac:dyDescent="0.2">
      <c r="A14" s="10" t="s">
        <v>19</v>
      </c>
      <c r="B14" s="2">
        <v>89924.219999999972</v>
      </c>
      <c r="C14" s="13">
        <v>98677.409999999945</v>
      </c>
      <c r="D14" s="2">
        <f t="shared" si="0"/>
        <v>-8753.1899999999732</v>
      </c>
    </row>
    <row r="15" spans="1:4" x14ac:dyDescent="0.2">
      <c r="A15" s="10" t="s">
        <v>20</v>
      </c>
      <c r="B15" s="2">
        <v>95909.430000000008</v>
      </c>
      <c r="C15" s="13">
        <v>97877.889999999985</v>
      </c>
      <c r="D15" s="2">
        <f t="shared" si="0"/>
        <v>-1968.4599999999773</v>
      </c>
    </row>
    <row r="16" spans="1:4" x14ac:dyDescent="0.2">
      <c r="A16" s="10" t="s">
        <v>21</v>
      </c>
      <c r="B16" s="2">
        <v>63639.369999999988</v>
      </c>
      <c r="C16" s="13">
        <v>63316.059999999983</v>
      </c>
      <c r="D16" s="2">
        <f t="shared" si="0"/>
        <v>323.31000000000495</v>
      </c>
    </row>
    <row r="17" spans="1:4" x14ac:dyDescent="0.2">
      <c r="A17" s="10" t="s">
        <v>22</v>
      </c>
      <c r="B17" s="2">
        <v>31621.439999999995</v>
      </c>
      <c r="C17" s="13">
        <v>32949.550000000003</v>
      </c>
      <c r="D17" s="2">
        <f t="shared" si="0"/>
        <v>-1328.1100000000079</v>
      </c>
    </row>
    <row r="18" spans="1:4" x14ac:dyDescent="0.2">
      <c r="A18" s="10" t="s">
        <v>23</v>
      </c>
      <c r="B18" s="2">
        <v>234184.58</v>
      </c>
      <c r="C18" s="13">
        <v>223221.90000000002</v>
      </c>
      <c r="D18" s="2">
        <f t="shared" si="0"/>
        <v>10962.679999999964</v>
      </c>
    </row>
    <row r="19" spans="1:4" x14ac:dyDescent="0.2">
      <c r="A19" s="10" t="s">
        <v>24</v>
      </c>
      <c r="B19" s="2">
        <v>74722.139999999941</v>
      </c>
      <c r="C19" s="13">
        <v>84694.689999999988</v>
      </c>
      <c r="D19" s="2">
        <f t="shared" si="0"/>
        <v>-9972.5500000000466</v>
      </c>
    </row>
    <row r="20" spans="1:4" x14ac:dyDescent="0.2">
      <c r="A20" s="10" t="s">
        <v>25</v>
      </c>
      <c r="B20" s="2">
        <v>172823.87000000005</v>
      </c>
      <c r="C20" s="13">
        <v>157266.61000000028</v>
      </c>
      <c r="D20" s="2">
        <f t="shared" si="0"/>
        <v>15557.259999999776</v>
      </c>
    </row>
    <row r="21" spans="1:4" x14ac:dyDescent="0.2">
      <c r="A21" s="10" t="s">
        <v>26</v>
      </c>
      <c r="B21" s="2">
        <v>28464.49</v>
      </c>
      <c r="C21" s="13">
        <v>25145.390000000003</v>
      </c>
      <c r="D21" s="2">
        <f t="shared" si="0"/>
        <v>3319.0999999999985</v>
      </c>
    </row>
    <row r="22" spans="1:4" x14ac:dyDescent="0.2">
      <c r="A22" s="10" t="s">
        <v>27</v>
      </c>
      <c r="B22" s="2">
        <v>129222.35000000003</v>
      </c>
      <c r="C22" s="13">
        <v>131184.58999999985</v>
      </c>
      <c r="D22" s="2">
        <f t="shared" si="0"/>
        <v>-1962.2399999998161</v>
      </c>
    </row>
    <row r="23" spans="1:4" x14ac:dyDescent="0.2">
      <c r="A23" s="10" t="s">
        <v>28</v>
      </c>
      <c r="B23" s="2">
        <v>295941.87000000005</v>
      </c>
      <c r="C23" s="13">
        <v>257638.05000000028</v>
      </c>
      <c r="D23" s="2">
        <f t="shared" si="0"/>
        <v>38303.819999999774</v>
      </c>
    </row>
    <row r="24" spans="1:4" x14ac:dyDescent="0.2">
      <c r="A24" s="10" t="s">
        <v>29</v>
      </c>
      <c r="B24" s="2">
        <v>54210.919999999984</v>
      </c>
      <c r="C24" s="13">
        <v>53907.260000000009</v>
      </c>
      <c r="D24" s="2">
        <f t="shared" si="0"/>
        <v>303.65999999997439</v>
      </c>
    </row>
    <row r="25" spans="1:4" x14ac:dyDescent="0.2">
      <c r="A25" s="10" t="s">
        <v>30</v>
      </c>
      <c r="B25" s="2">
        <v>60145.610000000022</v>
      </c>
      <c r="C25" s="13">
        <v>56804.779999999992</v>
      </c>
      <c r="D25" s="2">
        <f t="shared" si="0"/>
        <v>3340.8300000000309</v>
      </c>
    </row>
    <row r="27" spans="1:4" x14ac:dyDescent="0.2">
      <c r="A27" s="1" t="s">
        <v>44</v>
      </c>
      <c r="B27" s="14">
        <f>SUM(B4:B25)</f>
        <v>1988532.1866436945</v>
      </c>
      <c r="C27" s="14">
        <f>SUM(C4:C25)</f>
        <v>1925994.2100000007</v>
      </c>
      <c r="D27" s="14">
        <f>SUM(D4:D25)</f>
        <v>62537.976643693626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</vt:lpstr>
      <vt:lpstr>A-D</vt:lpstr>
      <vt:lpstr>F-H</vt:lpstr>
      <vt:lpstr>K-N</vt:lpstr>
      <vt:lpstr>P-W</vt:lpstr>
      <vt:lpstr>ModelSumAcres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PKoester</dc:creator>
  <cp:lastModifiedBy>Paul Koester</cp:lastModifiedBy>
  <cp:lastPrinted>2004-08-17T18:59:01Z</cp:lastPrinted>
  <dcterms:created xsi:type="dcterms:W3CDTF">2004-06-14T15:43:33Z</dcterms:created>
  <dcterms:modified xsi:type="dcterms:W3CDTF">2015-04-07T01:17:46Z</dcterms:modified>
</cp:coreProperties>
</file>