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535" yWindow="45" windowWidth="6765" windowHeight="8580"/>
  </bookViews>
  <sheets>
    <sheet name="Instructions" sheetId="8" r:id="rId1"/>
    <sheet name="Non-Fed Reservoirs" sheetId="5" r:id="rId2"/>
    <sheet name="Precipitation - Monthly" sheetId="7" r:id="rId3"/>
  </sheets>
  <definedNames>
    <definedName name="_xlnm.Print_Area" localSheetId="1">'Non-Fed Reservoirs'!$A$1:$O$40</definedName>
  </definedNames>
  <calcPr calcId="125725" iterate="1" iterateCount="1"/>
</workbook>
</file>

<file path=xl/calcChain.xml><?xml version="1.0" encoding="utf-8"?>
<calcChain xmlns="http://schemas.openxmlformats.org/spreadsheetml/2006/main">
  <c r="D101" i="7"/>
  <c r="D99"/>
  <c r="D100"/>
  <c r="D102"/>
  <c r="D103"/>
  <c r="D104"/>
  <c r="D105"/>
  <c r="D106"/>
  <c r="D107"/>
  <c r="D108"/>
  <c r="D109"/>
  <c r="D98"/>
  <c r="C100"/>
  <c r="C101"/>
  <c r="C102"/>
  <c r="C103"/>
  <c r="C104"/>
  <c r="C105"/>
  <c r="C106"/>
  <c r="C107"/>
  <c r="C108"/>
  <c r="C109"/>
  <c r="C99"/>
  <c r="C98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  <c r="AE25" i="5" s="1"/>
  <c r="O14" l="1"/>
  <c r="O16"/>
  <c r="O18"/>
  <c r="Q14"/>
  <c r="Q15"/>
  <c r="Q16"/>
  <c r="Q17"/>
  <c r="Q18"/>
  <c r="R15"/>
  <c r="R17"/>
  <c r="S14"/>
  <c r="U14"/>
  <c r="W14"/>
  <c r="Y14"/>
  <c r="AA14"/>
  <c r="AC14"/>
  <c r="S15"/>
  <c r="U15"/>
  <c r="W15"/>
  <c r="Y15"/>
  <c r="AA15"/>
  <c r="AC15"/>
  <c r="S16"/>
  <c r="U16"/>
  <c r="W16"/>
  <c r="Y16"/>
  <c r="AA16"/>
  <c r="AC16"/>
  <c r="S17"/>
  <c r="U17"/>
  <c r="W17"/>
  <c r="Y17"/>
  <c r="AA17"/>
  <c r="AC17"/>
  <c r="S18"/>
  <c r="U18"/>
  <c r="W18"/>
  <c r="Y18"/>
  <c r="AA18"/>
  <c r="AC18"/>
  <c r="AE14"/>
  <c r="AE16"/>
  <c r="AE18"/>
  <c r="P25"/>
  <c r="R25"/>
  <c r="T25"/>
  <c r="V25"/>
  <c r="X25"/>
  <c r="Z25"/>
  <c r="AB25"/>
  <c r="AD25"/>
  <c r="O15"/>
  <c r="O17"/>
  <c r="P14"/>
  <c r="P15"/>
  <c r="P16"/>
  <c r="P17"/>
  <c r="P18"/>
  <c r="R14"/>
  <c r="R16"/>
  <c r="R18"/>
  <c r="T14"/>
  <c r="V14"/>
  <c r="X14"/>
  <c r="Z14"/>
  <c r="AB14"/>
  <c r="AD14"/>
  <c r="T15"/>
  <c r="V15"/>
  <c r="X15"/>
  <c r="Z15"/>
  <c r="AB15"/>
  <c r="AD15"/>
  <c r="T16"/>
  <c r="V16"/>
  <c r="X16"/>
  <c r="Z16"/>
  <c r="AB16"/>
  <c r="AD16"/>
  <c r="T17"/>
  <c r="V17"/>
  <c r="X17"/>
  <c r="Z17"/>
  <c r="AB17"/>
  <c r="AD17"/>
  <c r="T18"/>
  <c r="V18"/>
  <c r="X18"/>
  <c r="Z18"/>
  <c r="AB18"/>
  <c r="AD18"/>
  <c r="AE15"/>
  <c r="AE17"/>
  <c r="O25"/>
  <c r="Q25"/>
  <c r="S25"/>
  <c r="U25"/>
  <c r="W25"/>
  <c r="Y25"/>
  <c r="AA25"/>
  <c r="AC25"/>
  <c r="Q19"/>
  <c r="A97" i="7" l="1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M14" i="5"/>
  <c r="M15"/>
  <c r="M16"/>
  <c r="M17"/>
  <c r="M18"/>
  <c r="AD19" l="1"/>
  <c r="W19"/>
  <c r="Y19"/>
  <c r="T19"/>
  <c r="V19"/>
  <c r="X19"/>
  <c r="S19"/>
  <c r="U19"/>
  <c r="N19"/>
  <c r="P19"/>
  <c r="R19"/>
  <c r="O19"/>
  <c r="Z19" l="1"/>
  <c r="AA19"/>
  <c r="AC19"/>
  <c r="AB19"/>
  <c r="AE19"/>
</calcChain>
</file>

<file path=xl/comments1.xml><?xml version="1.0" encoding="utf-8"?>
<comments xmlns="http://schemas.openxmlformats.org/spreadsheetml/2006/main">
  <authors>
    <author xml:space="preserve"> </author>
    <author>if1</author>
  </authors>
  <commentList>
    <comment ref="N19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Non-Federal Reservoir Evaporation not included in 2003.  2004 is the first year.</t>
        </r>
      </text>
    </comment>
    <comment ref="O19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2004-2006 Net Evap calculated with effective precipitation which is inconsistent with RRCA accounting procedures.  However, these totals have been accepted in Final Accounting for these years. </t>
        </r>
      </text>
    </comment>
    <comment ref="V24" authorId="1">
      <text>
        <r>
          <rPr>
            <b/>
            <sz val="8"/>
            <color indexed="81"/>
            <rFont val="Tahoma"/>
            <charset val="1"/>
          </rPr>
          <t>if1:</t>
        </r>
        <r>
          <rPr>
            <sz val="8"/>
            <color indexed="81"/>
            <rFont val="Tahoma"/>
            <charset val="1"/>
          </rPr>
          <t xml:space="preserve">
Estimate based on Aquamap 2011 Aerial Photograph taken August 1st.</t>
        </r>
      </text>
    </comment>
  </commentList>
</comments>
</file>

<file path=xl/sharedStrings.xml><?xml version="1.0" encoding="utf-8"?>
<sst xmlns="http://schemas.openxmlformats.org/spreadsheetml/2006/main" count="306" uniqueCount="280">
  <si>
    <t>ID</t>
  </si>
  <si>
    <t>S</t>
  </si>
  <si>
    <t>Northing</t>
  </si>
  <si>
    <t>Easting</t>
  </si>
  <si>
    <t>Twp</t>
  </si>
  <si>
    <t>TD</t>
  </si>
  <si>
    <t>Rng</t>
  </si>
  <si>
    <t>RD</t>
  </si>
  <si>
    <t>N</t>
  </si>
  <si>
    <t>W</t>
  </si>
  <si>
    <t>Dist</t>
  </si>
  <si>
    <t>Reservoir Name</t>
  </si>
  <si>
    <t>Section</t>
  </si>
  <si>
    <t>Flagler</t>
  </si>
  <si>
    <t>Chief Creek 4 (Stalker)</t>
  </si>
  <si>
    <t>Holy Joe</t>
  </si>
  <si>
    <t>Rush Creek #2</t>
  </si>
  <si>
    <t>Hanshaw</t>
  </si>
  <si>
    <t>Rush Creek #1</t>
  </si>
  <si>
    <t>Surface Area (Acres)</t>
  </si>
  <si>
    <t>Presumptive Average Annual Surface Area (Acres)</t>
  </si>
  <si>
    <t>District 65</t>
  </si>
  <si>
    <t>Gross Evaporation Rate (in)</t>
  </si>
  <si>
    <t>Net Evaporation (AF)</t>
  </si>
  <si>
    <t>Total</t>
  </si>
  <si>
    <t>N/A</t>
  </si>
  <si>
    <t>Gross Evaporation Rate from NOAA T.R. NWS 33, Evaporation Atlas for the Contiguous 48 United States, June 1982</t>
  </si>
  <si>
    <t>District 49</t>
  </si>
  <si>
    <t>Storage Capacity (AF)</t>
  </si>
  <si>
    <t>Date</t>
  </si>
  <si>
    <t>2003-01</t>
  </si>
  <si>
    <t>2003-02</t>
  </si>
  <si>
    <t>2003-03</t>
  </si>
  <si>
    <t>2003-04</t>
  </si>
  <si>
    <t>2003-05</t>
  </si>
  <si>
    <t>2003-06</t>
  </si>
  <si>
    <t>2003-07</t>
  </si>
  <si>
    <t>2003-08</t>
  </si>
  <si>
    <t>2003-09</t>
  </si>
  <si>
    <t>2003-10</t>
  </si>
  <si>
    <t>2003-11</t>
  </si>
  <si>
    <t>2003-12</t>
  </si>
  <si>
    <t>2004-01</t>
  </si>
  <si>
    <t>2004-02</t>
  </si>
  <si>
    <t>2004-03</t>
  </si>
  <si>
    <t>2004-04</t>
  </si>
  <si>
    <t>2004-05</t>
  </si>
  <si>
    <t>2004-06</t>
  </si>
  <si>
    <t>2004-07</t>
  </si>
  <si>
    <t>2004-08</t>
  </si>
  <si>
    <t>2004-09</t>
  </si>
  <si>
    <t>2004-10</t>
  </si>
  <si>
    <t>2004-11</t>
  </si>
  <si>
    <t>2004-12</t>
  </si>
  <si>
    <t>2005-01</t>
  </si>
  <si>
    <t>2005-02</t>
  </si>
  <si>
    <t>2005-03</t>
  </si>
  <si>
    <t>2005-04</t>
  </si>
  <si>
    <t>2005-05</t>
  </si>
  <si>
    <t>2005-06</t>
  </si>
  <si>
    <t>2005-07</t>
  </si>
  <si>
    <t>2005-08</t>
  </si>
  <si>
    <t>2005-09</t>
  </si>
  <si>
    <t>2005-10</t>
  </si>
  <si>
    <t>2005-11</t>
  </si>
  <si>
    <t>2005-12</t>
  </si>
  <si>
    <t>2006-01</t>
  </si>
  <si>
    <t>2006-02</t>
  </si>
  <si>
    <t>2006-03</t>
  </si>
  <si>
    <t>2006-04</t>
  </si>
  <si>
    <t>2006-05</t>
  </si>
  <si>
    <t>2006-06</t>
  </si>
  <si>
    <t>2006-07</t>
  </si>
  <si>
    <t>2006-08</t>
  </si>
  <si>
    <t>2006-09</t>
  </si>
  <si>
    <t>2006-10</t>
  </si>
  <si>
    <t>2006-11</t>
  </si>
  <si>
    <t>2006-12</t>
  </si>
  <si>
    <t>2007-01</t>
  </si>
  <si>
    <t>2007-02</t>
  </si>
  <si>
    <t>2007-03</t>
  </si>
  <si>
    <t>2007-04</t>
  </si>
  <si>
    <t>2007-05</t>
  </si>
  <si>
    <t>2007-06</t>
  </si>
  <si>
    <t>2007-07</t>
  </si>
  <si>
    <t>2007-08</t>
  </si>
  <si>
    <t>2007-09</t>
  </si>
  <si>
    <t>2007-10</t>
  </si>
  <si>
    <t>2007-11</t>
  </si>
  <si>
    <t>2007-12</t>
  </si>
  <si>
    <t>2008-01</t>
  </si>
  <si>
    <t>2008-02</t>
  </si>
  <si>
    <t>2008-03</t>
  </si>
  <si>
    <t>2008-04</t>
  </si>
  <si>
    <t>2008-05</t>
  </si>
  <si>
    <t>2008-06</t>
  </si>
  <si>
    <t>2008-07</t>
  </si>
  <si>
    <t>2008-08</t>
  </si>
  <si>
    <t>2008-09</t>
  </si>
  <si>
    <t>2008-10</t>
  </si>
  <si>
    <t>2008-11</t>
  </si>
  <si>
    <t>2008-12</t>
  </si>
  <si>
    <t>2009-01</t>
  </si>
  <si>
    <t>2009-02</t>
  </si>
  <si>
    <t>2009-03</t>
  </si>
  <si>
    <t>2009-04</t>
  </si>
  <si>
    <t>2009-05</t>
  </si>
  <si>
    <t>2009-06</t>
  </si>
  <si>
    <t>2009-07</t>
  </si>
  <si>
    <t>2009-08</t>
  </si>
  <si>
    <t>2009-09</t>
  </si>
  <si>
    <t>2009-10</t>
  </si>
  <si>
    <t>2009-11</t>
  </si>
  <si>
    <t>2009-12</t>
  </si>
  <si>
    <t>2010-01</t>
  </si>
  <si>
    <t>2010-02</t>
  </si>
  <si>
    <t>2010-03</t>
  </si>
  <si>
    <t>2010-04</t>
  </si>
  <si>
    <t>2010-05</t>
  </si>
  <si>
    <t>2010-06</t>
  </si>
  <si>
    <t>2010-07</t>
  </si>
  <si>
    <t>2010-08</t>
  </si>
  <si>
    <t>2010-09</t>
  </si>
  <si>
    <t>2010-10</t>
  </si>
  <si>
    <t>2010-11</t>
  </si>
  <si>
    <t>2010-12</t>
  </si>
  <si>
    <t xml:space="preserve">WRAY 2 E.9243.NOAA </t>
  </si>
  <si>
    <t>Non Federal Reservoirs with a capacity of greater than 15 acre-feet and less than 200 acre-feet</t>
  </si>
  <si>
    <t>Surface Area</t>
  </si>
  <si>
    <t xml:space="preserve">Additional field inspections in 2009 indicated water temporarily impounded from storm events amounted to less than 15 AF. </t>
  </si>
  <si>
    <t>Based on satelite imagery from 2010, average surface area estimated to be 40 acres for summer months of 2010.</t>
  </si>
  <si>
    <t>Non Federal Reservoirs with a capacity of greater than 200 acre-feet</t>
  </si>
  <si>
    <t xml:space="preserve">Water levels had not recovered as of time of dam inspection by CDWR staff in July of 2008.  </t>
  </si>
  <si>
    <t>2011-01</t>
  </si>
  <si>
    <t>2011-02</t>
  </si>
  <si>
    <t>2011-03</t>
  </si>
  <si>
    <t>2011-04</t>
  </si>
  <si>
    <t>2011-05</t>
  </si>
  <si>
    <t>2011-06</t>
  </si>
  <si>
    <t>2011-07</t>
  </si>
  <si>
    <t>2011-08</t>
  </si>
  <si>
    <t>2011-09</t>
  </si>
  <si>
    <t>2011-10</t>
  </si>
  <si>
    <t>2011-11</t>
  </si>
  <si>
    <t>2011-12</t>
  </si>
  <si>
    <t>2012-01</t>
  </si>
  <si>
    <t>2012-02</t>
  </si>
  <si>
    <t>2012-03</t>
  </si>
  <si>
    <t>2012-04</t>
  </si>
  <si>
    <t>2012-05</t>
  </si>
  <si>
    <t>2012-06</t>
  </si>
  <si>
    <t>2012-07</t>
  </si>
  <si>
    <t>2012-08</t>
  </si>
  <si>
    <t>2012-09</t>
  </si>
  <si>
    <t>2012-10</t>
  </si>
  <si>
    <t>2012-11</t>
  </si>
  <si>
    <t>2012-12</t>
  </si>
  <si>
    <t>2013-01</t>
  </si>
  <si>
    <t>2013-02</t>
  </si>
  <si>
    <t>2013-03</t>
  </si>
  <si>
    <t>2013-04</t>
  </si>
  <si>
    <t>2013-05</t>
  </si>
  <si>
    <t>2013-06</t>
  </si>
  <si>
    <t>2013-07</t>
  </si>
  <si>
    <t>2013-08</t>
  </si>
  <si>
    <t>2013-09</t>
  </si>
  <si>
    <t>2013-10</t>
  </si>
  <si>
    <t>2013-11</t>
  </si>
  <si>
    <t>2013-12</t>
  </si>
  <si>
    <t>2014-01</t>
  </si>
  <si>
    <t>2014-02</t>
  </si>
  <si>
    <t>2014-03</t>
  </si>
  <si>
    <t>2014-04</t>
  </si>
  <si>
    <t>2014-05</t>
  </si>
  <si>
    <t>2014-06</t>
  </si>
  <si>
    <t>2014-07</t>
  </si>
  <si>
    <t>2014-08</t>
  </si>
  <si>
    <t>2014-09</t>
  </si>
  <si>
    <t>2014-10</t>
  </si>
  <si>
    <t>2014-11</t>
  </si>
  <si>
    <t>2014-12</t>
  </si>
  <si>
    <t>2015-01</t>
  </si>
  <si>
    <t>2015-02</t>
  </si>
  <si>
    <t>2015-03</t>
  </si>
  <si>
    <t>2015-04</t>
  </si>
  <si>
    <t>2015-05</t>
  </si>
  <si>
    <t>2015-06</t>
  </si>
  <si>
    <t>2015-07</t>
  </si>
  <si>
    <t>2015-08</t>
  </si>
  <si>
    <t>2015-09</t>
  </si>
  <si>
    <t>2015-10</t>
  </si>
  <si>
    <t>2015-11</t>
  </si>
  <si>
    <t>2015-12</t>
  </si>
  <si>
    <t>2016-01</t>
  </si>
  <si>
    <t>2016-02</t>
  </si>
  <si>
    <t>2016-03</t>
  </si>
  <si>
    <t>2016-04</t>
  </si>
  <si>
    <t>2016-05</t>
  </si>
  <si>
    <t>2016-06</t>
  </si>
  <si>
    <t>2016-07</t>
  </si>
  <si>
    <t>2016-08</t>
  </si>
  <si>
    <t>2016-09</t>
  </si>
  <si>
    <t>2016-10</t>
  </si>
  <si>
    <t>2016-11</t>
  </si>
  <si>
    <t>2016-12</t>
  </si>
  <si>
    <t>2017-01</t>
  </si>
  <si>
    <t>2017-02</t>
  </si>
  <si>
    <t>2017-03</t>
  </si>
  <si>
    <t>2017-04</t>
  </si>
  <si>
    <t>2017-05</t>
  </si>
  <si>
    <t>2017-06</t>
  </si>
  <si>
    <t>2017-07</t>
  </si>
  <si>
    <t>2017-08</t>
  </si>
  <si>
    <t>2017-09</t>
  </si>
  <si>
    <t>2017-10</t>
  </si>
  <si>
    <t>2017-11</t>
  </si>
  <si>
    <t>2017-12</t>
  </si>
  <si>
    <t>2018-01</t>
  </si>
  <si>
    <t>2018-02</t>
  </si>
  <si>
    <t>2018-03</t>
  </si>
  <si>
    <t>2018-04</t>
  </si>
  <si>
    <t>2018-05</t>
  </si>
  <si>
    <t>2018-06</t>
  </si>
  <si>
    <t>2018-07</t>
  </si>
  <si>
    <t>2018-08</t>
  </si>
  <si>
    <t>2018-09</t>
  </si>
  <si>
    <t>2018-10</t>
  </si>
  <si>
    <t>2018-11</t>
  </si>
  <si>
    <t>2018-12</t>
  </si>
  <si>
    <t>2019-01</t>
  </si>
  <si>
    <t>2019-02</t>
  </si>
  <si>
    <t>2019-03</t>
  </si>
  <si>
    <t>2019-04</t>
  </si>
  <si>
    <t>2019-05</t>
  </si>
  <si>
    <t>2019-06</t>
  </si>
  <si>
    <t>2019-07</t>
  </si>
  <si>
    <t>2019-08</t>
  </si>
  <si>
    <t>2019-09</t>
  </si>
  <si>
    <t>2019-10</t>
  </si>
  <si>
    <t>2019-11</t>
  </si>
  <si>
    <t>2019-12</t>
  </si>
  <si>
    <t>2020-01</t>
  </si>
  <si>
    <t>2020-02</t>
  </si>
  <si>
    <t>2020-03</t>
  </si>
  <si>
    <t>2020-04</t>
  </si>
  <si>
    <t>2020-05</t>
  </si>
  <si>
    <t>2020-06</t>
  </si>
  <si>
    <t>2020-07</t>
  </si>
  <si>
    <t>2020-08</t>
  </si>
  <si>
    <t>2020-09</t>
  </si>
  <si>
    <t>2020-10</t>
  </si>
  <si>
    <t>2020-11</t>
  </si>
  <si>
    <t>2020-12</t>
  </si>
  <si>
    <t>2020-13</t>
  </si>
  <si>
    <t>2020-14</t>
  </si>
  <si>
    <t>2020-15</t>
  </si>
  <si>
    <t>2020-16</t>
  </si>
  <si>
    <t>2020-17</t>
  </si>
  <si>
    <t>2020-18</t>
  </si>
  <si>
    <t>2020-19</t>
  </si>
  <si>
    <t>2020-20</t>
  </si>
  <si>
    <t>Drained by drought with a complete loss of fish in 2004</t>
  </si>
  <si>
    <t xml:space="preserve">Flagler Reservoir </t>
  </si>
  <si>
    <t xml:space="preserve">Republican River Compact Administration </t>
  </si>
  <si>
    <t>Compact Accounting</t>
  </si>
  <si>
    <t>Spreadsheet name:</t>
  </si>
  <si>
    <t>Last update:</t>
  </si>
  <si>
    <t>Adding data for a new year</t>
  </si>
  <si>
    <t>CONonFedPondsEvap 2003_to_current.xlsx</t>
  </si>
  <si>
    <t>Purpose:</t>
  </si>
  <si>
    <t>Worksheet</t>
  </si>
  <si>
    <t>Non-Fed Reservoirs</t>
  </si>
  <si>
    <t>Data Required/Source</t>
  </si>
  <si>
    <t>Calculates the evaporation from Colorado's Non-Federal Reservoirs with storage capacity of 15 acre-feet or greater, pursuant to RRCA Accounting Procedures and Reporting Requirements, Revised August 12, 2010, Section IV.A.2.f).  District 65 = NorthFork; District 49 = South Fork.  No reservoirs in Arikaree or Beaver Creek.</t>
  </si>
  <si>
    <t>Precipitation - Monthly</t>
  </si>
  <si>
    <t xml:space="preserve">FLAGLER 5 NNE.2932.NOAA </t>
  </si>
  <si>
    <t>Surface area in acres for Flagler Reservoir if not at full capacity.  At full capacity, surface area is 158 acres, pursuant to Area-Capacity table.</t>
  </si>
  <si>
    <t xml:space="preserve">From CDSS website, download monthly precipitation for the accounting year from both District 65 WRAY 2 E.9243.NOAA and District 49 FLAGLER 5 NNE.2932.NOAA  stations into a Table and then export to Excel.   From the temporary Excel worksheet, copy the monthly precipitation totals to the corresponding cells in Column B (Wray station) or Column C (Flagler). </t>
  </si>
  <si>
    <t>Average of last 8 years - Estimate</t>
  </si>
  <si>
    <t>Based on satelite imagery from 2011, average surface area estimated to be 55 acres for summer months of 2011.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</si>
</sst>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8"/>
      <name val="Verdana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1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left"/>
    </xf>
    <xf numFmtId="9" fontId="0" fillId="0" borderId="0" xfId="1" applyFont="1" applyAlignment="1">
      <alignment horizontal="center"/>
    </xf>
    <xf numFmtId="0" fontId="0" fillId="0" borderId="5" xfId="0" applyBorder="1"/>
    <xf numFmtId="1" fontId="0" fillId="0" borderId="1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4" fillId="0" borderId="1" xfId="0" applyNumberFormat="1" applyFont="1" applyFill="1" applyBorder="1" applyProtection="1"/>
    <xf numFmtId="0" fontId="0" fillId="0" borderId="8" xfId="0" applyBorder="1" applyAlignment="1">
      <alignment horizontal="center"/>
    </xf>
    <xf numFmtId="0" fontId="1" fillId="0" borderId="0" xfId="0" applyFont="1"/>
    <xf numFmtId="0" fontId="4" fillId="2" borderId="1" xfId="0" applyNumberFormat="1" applyFont="1" applyFill="1" applyBorder="1" applyProtection="1"/>
    <xf numFmtId="0" fontId="1" fillId="0" borderId="0" xfId="0" applyFont="1" applyFill="1"/>
    <xf numFmtId="0" fontId="4" fillId="3" borderId="1" xfId="0" applyNumberFormat="1" applyFont="1" applyFill="1" applyBorder="1" applyProtection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0" fillId="0" borderId="4" xfId="0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9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0" fillId="0" borderId="13" xfId="0" applyFill="1" applyBorder="1" applyAlignment="1">
      <alignment horizontal="center" wrapText="1"/>
    </xf>
    <xf numFmtId="0" fontId="0" fillId="0" borderId="13" xfId="0" applyBorder="1"/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/>
    <xf numFmtId="0" fontId="0" fillId="0" borderId="20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1" fillId="0" borderId="21" xfId="0" applyFont="1" applyBorder="1"/>
    <xf numFmtId="0" fontId="0" fillId="0" borderId="21" xfId="0" applyBorder="1"/>
    <xf numFmtId="0" fontId="0" fillId="0" borderId="22" xfId="0" applyBorder="1"/>
    <xf numFmtId="0" fontId="1" fillId="0" borderId="23" xfId="0" applyFont="1" applyBorder="1" applyAlignment="1">
      <alignment horizontal="left"/>
    </xf>
    <xf numFmtId="0" fontId="0" fillId="0" borderId="24" xfId="0" applyBorder="1" applyAlignment="1">
      <alignment horizontal="center"/>
    </xf>
    <xf numFmtId="0" fontId="0" fillId="0" borderId="24" xfId="0" applyBorder="1"/>
    <xf numFmtId="0" fontId="0" fillId="0" borderId="20" xfId="0" applyBorder="1" applyAlignment="1">
      <alignment horizontal="center" wrapText="1"/>
    </xf>
    <xf numFmtId="0" fontId="0" fillId="0" borderId="27" xfId="0" applyBorder="1"/>
    <xf numFmtId="0" fontId="0" fillId="0" borderId="9" xfId="0" applyBorder="1" applyAlignment="1">
      <alignment horizontal="center"/>
    </xf>
    <xf numFmtId="0" fontId="1" fillId="0" borderId="0" xfId="0" applyNumberFormat="1" applyFont="1" applyAlignment="1">
      <alignment horizontal="left"/>
    </xf>
    <xf numFmtId="0" fontId="0" fillId="0" borderId="1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1" fontId="0" fillId="0" borderId="16" xfId="0" applyNumberFormat="1" applyBorder="1" applyAlignment="1">
      <alignment horizontal="center"/>
    </xf>
    <xf numFmtId="1" fontId="0" fillId="4" borderId="3" xfId="0" applyNumberFormat="1" applyFill="1" applyBorder="1" applyAlignment="1">
      <alignment horizontal="center"/>
    </xf>
    <xf numFmtId="1" fontId="0" fillId="4" borderId="28" xfId="0" applyNumberFormat="1" applyFill="1" applyBorder="1" applyAlignment="1">
      <alignment horizontal="center"/>
    </xf>
    <xf numFmtId="1" fontId="0" fillId="0" borderId="0" xfId="0" applyNumberFormat="1"/>
    <xf numFmtId="1" fontId="1" fillId="4" borderId="3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Protection="1"/>
    <xf numFmtId="0" fontId="4" fillId="0" borderId="0" xfId="0" applyNumberFormat="1" applyFont="1" applyFill="1" applyBorder="1" applyProtection="1"/>
    <xf numFmtId="0" fontId="4" fillId="0" borderId="29" xfId="0" applyNumberFormat="1" applyFont="1" applyFill="1" applyBorder="1" applyProtection="1"/>
    <xf numFmtId="1" fontId="0" fillId="4" borderId="1" xfId="0" applyNumberForma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16" xfId="0" applyFill="1" applyBorder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15" fontId="10" fillId="0" borderId="0" xfId="0" applyNumberFormat="1" applyFont="1" applyAlignment="1">
      <alignment horizontal="left"/>
    </xf>
    <xf numFmtId="0" fontId="10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30" xfId="0" applyFont="1" applyBorder="1" applyAlignment="1">
      <alignment wrapText="1"/>
    </xf>
    <xf numFmtId="0" fontId="1" fillId="0" borderId="5" xfId="0" applyFont="1" applyBorder="1" applyAlignment="1">
      <alignment horizontal="center" vertical="center"/>
    </xf>
    <xf numFmtId="2" fontId="0" fillId="6" borderId="0" xfId="0" applyNumberFormat="1" applyFill="1"/>
    <xf numFmtId="0" fontId="0" fillId="6" borderId="0" xfId="0" applyFill="1"/>
    <xf numFmtId="0" fontId="1" fillId="0" borderId="5" xfId="0" applyFont="1" applyBorder="1" applyAlignment="1">
      <alignment horizontal="left" wrapText="1"/>
    </xf>
    <xf numFmtId="0" fontId="1" fillId="0" borderId="30" xfId="0" applyFont="1" applyBorder="1" applyAlignment="1">
      <alignment horizontal="left" wrapText="1"/>
    </xf>
    <xf numFmtId="0" fontId="1" fillId="0" borderId="3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/>
    </xf>
    <xf numFmtId="15" fontId="10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left"/>
    </xf>
    <xf numFmtId="0" fontId="0" fillId="0" borderId="0" xfId="0" applyFill="1" applyAlignment="1">
      <alignment horizontal="left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R15"/>
  <sheetViews>
    <sheetView tabSelected="1" workbookViewId="0">
      <selection activeCell="B8" sqref="B8"/>
    </sheetView>
  </sheetViews>
  <sheetFormatPr defaultRowHeight="12.75"/>
  <cols>
    <col min="1" max="1" width="27.85546875" customWidth="1"/>
    <col min="2" max="2" width="16.85546875" customWidth="1"/>
  </cols>
  <sheetData>
    <row r="1" spans="1:18" ht="20.25">
      <c r="A1" s="73" t="s">
        <v>263</v>
      </c>
      <c r="B1" s="74"/>
      <c r="C1" s="75"/>
      <c r="D1" s="75"/>
      <c r="E1" s="75"/>
    </row>
    <row r="2" spans="1:18">
      <c r="A2" s="20"/>
      <c r="B2" s="72"/>
    </row>
    <row r="3" spans="1:18" ht="15">
      <c r="A3" s="76" t="s">
        <v>264</v>
      </c>
      <c r="B3" s="76"/>
    </row>
    <row r="4" spans="1:18">
      <c r="A4" s="72"/>
      <c r="B4" s="72"/>
    </row>
    <row r="5" spans="1:18" ht="15">
      <c r="A5" s="76" t="s">
        <v>265</v>
      </c>
      <c r="B5" s="89" t="s">
        <v>268</v>
      </c>
      <c r="C5" s="90"/>
      <c r="D5" s="90"/>
      <c r="E5" s="90"/>
    </row>
    <row r="6" spans="1:18">
      <c r="A6" s="72"/>
      <c r="B6" s="72"/>
    </row>
    <row r="7" spans="1:18" ht="14.25">
      <c r="A7" s="77" t="s">
        <v>266</v>
      </c>
      <c r="B7" s="78">
        <v>40671</v>
      </c>
      <c r="C7" s="79"/>
    </row>
    <row r="8" spans="1:18" ht="14.25">
      <c r="A8" s="77"/>
      <c r="B8" s="78"/>
      <c r="C8" s="79"/>
    </row>
    <row r="9" spans="1:18" ht="29.25" customHeight="1">
      <c r="A9" s="77" t="s">
        <v>269</v>
      </c>
      <c r="B9" s="92" t="s">
        <v>273</v>
      </c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</row>
    <row r="11" spans="1:18" ht="15">
      <c r="A11" s="91" t="s">
        <v>267</v>
      </c>
      <c r="B11" s="91"/>
    </row>
    <row r="13" spans="1:18">
      <c r="A13" s="21" t="s">
        <v>270</v>
      </c>
      <c r="B13" s="22" t="s">
        <v>12</v>
      </c>
      <c r="C13" s="22" t="s">
        <v>272</v>
      </c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</row>
    <row r="14" spans="1:18" ht="51">
      <c r="A14" s="80" t="s">
        <v>271</v>
      </c>
      <c r="B14" s="81" t="s">
        <v>131</v>
      </c>
      <c r="C14" s="93" t="s">
        <v>276</v>
      </c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</row>
    <row r="15" spans="1:18" ht="42" customHeight="1">
      <c r="A15" s="83" t="s">
        <v>274</v>
      </c>
      <c r="B15" s="82"/>
      <c r="C15" s="86" t="s">
        <v>277</v>
      </c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8"/>
    </row>
  </sheetData>
  <mergeCells count="5">
    <mergeCell ref="C15:R15"/>
    <mergeCell ref="B5:E5"/>
    <mergeCell ref="A11:B11"/>
    <mergeCell ref="B9:R9"/>
    <mergeCell ref="C14:R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AE50"/>
  <sheetViews>
    <sheetView topLeftCell="A7" workbookViewId="0">
      <selection activeCell="N34" sqref="N34"/>
    </sheetView>
  </sheetViews>
  <sheetFormatPr defaultRowHeight="12.75"/>
  <cols>
    <col min="1" max="1" width="8.7109375" style="1" customWidth="1"/>
    <col min="2" max="2" width="20" style="1" customWidth="1"/>
    <col min="3" max="4" width="9.140625" style="1"/>
    <col min="5" max="5" width="5.28515625" style="1" customWidth="1"/>
    <col min="6" max="7" width="4.42578125" style="1" customWidth="1"/>
    <col min="8" max="8" width="3.7109375" style="1" customWidth="1"/>
    <col min="9" max="12" width="9.140625" style="1"/>
    <col min="13" max="13" width="14.7109375" customWidth="1"/>
    <col min="14" max="14" width="10.42578125" customWidth="1"/>
    <col min="15" max="15" width="7.28515625" customWidth="1"/>
  </cols>
  <sheetData>
    <row r="2" spans="1:31">
      <c r="A2" s="7"/>
      <c r="B2" s="7"/>
    </row>
    <row r="3" spans="1:31">
      <c r="A3" s="90" t="s">
        <v>21</v>
      </c>
      <c r="B3" s="90"/>
    </row>
    <row r="4" spans="1:31">
      <c r="A4" s="90" t="s">
        <v>22</v>
      </c>
      <c r="B4" s="90"/>
      <c r="C4" s="1">
        <v>53</v>
      </c>
      <c r="D4" s="90" t="s">
        <v>26</v>
      </c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</row>
    <row r="5" spans="1:31">
      <c r="A5" s="7"/>
      <c r="B5" s="7"/>
      <c r="C5" s="12"/>
    </row>
    <row r="6" spans="1:31">
      <c r="A6" s="94" t="s">
        <v>27</v>
      </c>
      <c r="B6" s="94"/>
      <c r="C6" s="12"/>
    </row>
    <row r="7" spans="1:31">
      <c r="A7" s="7" t="s">
        <v>22</v>
      </c>
      <c r="B7" s="7"/>
      <c r="C7" s="12">
        <v>52.2</v>
      </c>
      <c r="D7" s="90" t="s">
        <v>26</v>
      </c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</row>
    <row r="8" spans="1:31">
      <c r="A8" s="90"/>
      <c r="B8" s="90"/>
      <c r="C8" s="8"/>
    </row>
    <row r="9" spans="1:31" ht="13.5" thickBot="1">
      <c r="A9" s="7"/>
    </row>
    <row r="10" spans="1:31">
      <c r="A10" s="50" t="s">
        <v>127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2"/>
      <c r="N10" s="95" t="s">
        <v>23</v>
      </c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6"/>
    </row>
    <row r="11" spans="1:31" ht="51.75" thickBot="1">
      <c r="A11" s="53" t="s">
        <v>10</v>
      </c>
      <c r="B11" s="26" t="s">
        <v>11</v>
      </c>
      <c r="C11" s="27" t="s">
        <v>0</v>
      </c>
      <c r="D11" s="27" t="s">
        <v>12</v>
      </c>
      <c r="E11" s="27" t="s">
        <v>4</v>
      </c>
      <c r="F11" s="27" t="s">
        <v>5</v>
      </c>
      <c r="G11" s="27" t="s">
        <v>6</v>
      </c>
      <c r="H11" s="27" t="s">
        <v>7</v>
      </c>
      <c r="I11" s="27" t="s">
        <v>2</v>
      </c>
      <c r="J11" s="27" t="s">
        <v>3</v>
      </c>
      <c r="K11" s="27" t="s">
        <v>28</v>
      </c>
      <c r="L11" s="27" t="s">
        <v>19</v>
      </c>
      <c r="M11" s="28" t="s">
        <v>20</v>
      </c>
      <c r="N11" s="29">
        <v>2003</v>
      </c>
      <c r="O11" s="57">
        <v>2004</v>
      </c>
      <c r="P11" s="57">
        <v>2005</v>
      </c>
      <c r="Q11" s="57">
        <v>2006</v>
      </c>
      <c r="R11" s="57">
        <v>2007</v>
      </c>
      <c r="S11" s="57">
        <v>2008</v>
      </c>
      <c r="T11" s="57">
        <v>2009</v>
      </c>
      <c r="U11" s="57">
        <v>2010</v>
      </c>
      <c r="V11" s="57">
        <v>2011</v>
      </c>
      <c r="W11" s="57">
        <v>2012</v>
      </c>
      <c r="X11" s="57">
        <v>2013</v>
      </c>
      <c r="Y11" s="57">
        <v>2014</v>
      </c>
      <c r="Z11" s="57">
        <v>2015</v>
      </c>
      <c r="AA11" s="57">
        <v>2016</v>
      </c>
      <c r="AB11" s="57">
        <v>2017</v>
      </c>
      <c r="AC11" s="57">
        <v>2018</v>
      </c>
      <c r="AD11" s="57">
        <v>2019</v>
      </c>
      <c r="AE11" s="58">
        <v>2020</v>
      </c>
    </row>
    <row r="12" spans="1:31">
      <c r="A12" s="40">
        <v>49</v>
      </c>
      <c r="B12" s="21" t="s">
        <v>25</v>
      </c>
      <c r="C12" s="2"/>
      <c r="D12" s="2"/>
      <c r="E12" s="2"/>
      <c r="F12" s="2"/>
      <c r="G12" s="2"/>
      <c r="H12" s="2"/>
      <c r="I12" s="2"/>
      <c r="J12" s="2"/>
      <c r="K12" s="2"/>
      <c r="L12" s="55"/>
      <c r="M12" s="54"/>
      <c r="N12" s="54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43"/>
    </row>
    <row r="13" spans="1:31">
      <c r="A13" s="42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43"/>
    </row>
    <row r="14" spans="1:31">
      <c r="A14" s="41">
        <v>65</v>
      </c>
      <c r="B14" s="2" t="s">
        <v>14</v>
      </c>
      <c r="C14" s="2">
        <v>650105</v>
      </c>
      <c r="D14" s="2">
        <v>3</v>
      </c>
      <c r="E14" s="2">
        <v>1</v>
      </c>
      <c r="F14" s="2" t="s">
        <v>8</v>
      </c>
      <c r="G14" s="2">
        <v>44</v>
      </c>
      <c r="H14" s="2" t="s">
        <v>9</v>
      </c>
      <c r="I14" s="2">
        <v>4440548</v>
      </c>
      <c r="J14" s="2">
        <v>732420</v>
      </c>
      <c r="K14" s="2">
        <v>143</v>
      </c>
      <c r="L14" s="2">
        <v>27</v>
      </c>
      <c r="M14" s="11">
        <f>L14*0.25</f>
        <v>6.75</v>
      </c>
      <c r="N14" s="10">
        <v>0</v>
      </c>
      <c r="O14" s="10">
        <f ca="1">$M14*(($C$4/12)-(0.7*((SUMIF('Precipitation - Monthly'!$A$2:$D$225,'Non-Fed Reservoirs'!O$11,'Precipitation - Monthly'!$C$2:$C$225)/12))))</f>
        <v>22.662000000000003</v>
      </c>
      <c r="P14" s="10">
        <f ca="1">$M14*(($C$4/12)-(0.7*((SUMIF('Precipitation - Monthly'!$A$2:$D$225,'Non-Fed Reservoirs'!P$11,'Precipitation - Monthly'!$C$2:$C$225)/12))))</f>
        <v>21.110625000000002</v>
      </c>
      <c r="Q14" s="10">
        <f ca="1">$M14*(($C$4/12)-(0.7*((SUMIF('Precipitation - Monthly'!$A$2:$D$225,'Non-Fed Reservoirs'!Q$11,'Precipitation - Monthly'!$C$2:$C$225)/12))))</f>
        <v>24.441750000000003</v>
      </c>
      <c r="R14" s="10">
        <f ca="1">$M14*(($C$4/12)-(((SUMIF('Precipitation - Monthly'!$A$2:$D$225,'Non-Fed Reservoirs'!R$11,'Precipitation - Monthly'!$C$2:$C$225)/12))))</f>
        <v>18.528750000000002</v>
      </c>
      <c r="S14" s="10">
        <f ca="1">$M14*(($C$4/12)-(((SUMIF('Precipitation - Monthly'!$A$2:$D$225,'Non-Fed Reservoirs'!S$11,'Precipitation - Monthly'!$C$2:$C$225)/12))))</f>
        <v>18.163125000000004</v>
      </c>
      <c r="T14" s="10">
        <f ca="1">$M14*(($C$4/12)-(((SUMIF('Precipitation - Monthly'!$A$2:$D$225,'Non-Fed Reservoirs'!T$11,'Precipitation - Monthly'!$C$2:$C$225)/12))))</f>
        <v>13.938750000000002</v>
      </c>
      <c r="U14" s="10">
        <f ca="1">$M14*(($C$4/12)-(((SUMIF('Precipitation - Monthly'!$A$2:$D$225,'Non-Fed Reservoirs'!U$11,'Precipitation - Monthly'!$C$2:$C$225)/12))))</f>
        <v>20.019375</v>
      </c>
      <c r="V14" s="10">
        <f ca="1">$M14*(($C$4/12)-(((SUMIF('Precipitation - Monthly'!$A$2:$D$225,'Non-Fed Reservoirs'!V$11,'Precipitation - Monthly'!$C$2:$C$225)/12))))</f>
        <v>19.122187499999999</v>
      </c>
      <c r="W14" s="10">
        <f ca="1">$M14*(($C$4/12)-(((SUMIF('Precipitation - Monthly'!$A$2:$D$225,'Non-Fed Reservoirs'!W$11,'Precipitation - Monthly'!$C$2:$C$225)/12))))</f>
        <v>29.812500000000004</v>
      </c>
      <c r="X14" s="10">
        <f ca="1">$M14*(($C$4/12)-(((SUMIF('Precipitation - Monthly'!$A$2:$D$225,'Non-Fed Reservoirs'!X$11,'Precipitation - Monthly'!$C$2:$C$225)/12))))</f>
        <v>29.812500000000004</v>
      </c>
      <c r="Y14" s="10">
        <f ca="1">$M14*(($C$4/12)-(((SUMIF('Precipitation - Monthly'!$A$2:$D$225,'Non-Fed Reservoirs'!Y$11,'Precipitation - Monthly'!$C$2:$C$225)/12))))</f>
        <v>29.812500000000004</v>
      </c>
      <c r="Z14" s="10">
        <f ca="1">$M14*(($C$4/12)-(((SUMIF('Precipitation - Monthly'!$A$2:$D$225,'Non-Fed Reservoirs'!Z$11,'Precipitation - Monthly'!$C$2:$C$225)/12))))</f>
        <v>29.812500000000004</v>
      </c>
      <c r="AA14" s="10">
        <f ca="1">$M14*(($C$4/12)-(((SUMIF('Precipitation - Monthly'!$A$2:$D$225,'Non-Fed Reservoirs'!AA$11,'Precipitation - Monthly'!$C$2:$C$225)/12))))</f>
        <v>29.812500000000004</v>
      </c>
      <c r="AB14" s="10">
        <f ca="1">$M14*(($C$4/12)-(((SUMIF('Precipitation - Monthly'!$A$2:$D$225,'Non-Fed Reservoirs'!AB$11,'Precipitation - Monthly'!$C$2:$C$225)/12))))</f>
        <v>29.812500000000004</v>
      </c>
      <c r="AC14" s="10">
        <f ca="1">$M14*(($C$4/12)-(((SUMIF('Precipitation - Monthly'!$A$2:$D$225,'Non-Fed Reservoirs'!AC$11,'Precipitation - Monthly'!$C$2:$C$225)/12))))</f>
        <v>29.812500000000004</v>
      </c>
      <c r="AD14" s="10">
        <f ca="1">$M14*(($C$4/12)-(((SUMIF('Precipitation - Monthly'!$A$2:$D$225,'Non-Fed Reservoirs'!AD$11,'Precipitation - Monthly'!$C$2:$C$225)/12))))</f>
        <v>29.812500000000004</v>
      </c>
      <c r="AE14" s="59">
        <f ca="1">$M14*(($C$4/12)-(((SUMIF('Precipitation - Monthly'!$A$2:$D$225,'Non-Fed Reservoirs'!AE$11,'Precipitation - Monthly'!$C$2:$C$225)/12))))</f>
        <v>29.812500000000004</v>
      </c>
    </row>
    <row r="15" spans="1:31" ht="37.5" customHeight="1">
      <c r="A15" s="41"/>
      <c r="B15" s="2" t="s">
        <v>15</v>
      </c>
      <c r="C15" s="2">
        <v>650108</v>
      </c>
      <c r="D15" s="2">
        <v>31</v>
      </c>
      <c r="E15" s="2">
        <v>2</v>
      </c>
      <c r="F15" s="2" t="s">
        <v>8</v>
      </c>
      <c r="G15" s="2">
        <v>43</v>
      </c>
      <c r="H15" s="2" t="s">
        <v>9</v>
      </c>
      <c r="I15" s="2">
        <v>4441614</v>
      </c>
      <c r="J15" s="2">
        <v>737129</v>
      </c>
      <c r="K15" s="2">
        <v>24</v>
      </c>
      <c r="L15" s="2">
        <v>6</v>
      </c>
      <c r="M15" s="11">
        <f>L15*0.25</f>
        <v>1.5</v>
      </c>
      <c r="N15" s="10">
        <v>0</v>
      </c>
      <c r="O15" s="10">
        <f ca="1">$M15*(($C$4/12)-(0.7*((SUMIF('Precipitation - Monthly'!$A$2:$D$225,'Non-Fed Reservoirs'!O$11,'Precipitation - Monthly'!$C$2:$C$225)/12))))</f>
        <v>5.0360000000000014</v>
      </c>
      <c r="P15" s="10">
        <f ca="1">$M15*(($C$4/12)-(0.7*((SUMIF('Precipitation - Monthly'!$A$2:$D$225,'Non-Fed Reservoirs'!P$11,'Precipitation - Monthly'!$C$2:$C$225)/12))))</f>
        <v>4.6912500000000001</v>
      </c>
      <c r="Q15" s="10">
        <f ca="1">$M15*(($C$4/12)-(0.7*((SUMIF('Precipitation - Monthly'!$A$2:$D$225,'Non-Fed Reservoirs'!Q$11,'Precipitation - Monthly'!$C$2:$C$225)/12))))</f>
        <v>5.4315000000000007</v>
      </c>
      <c r="R15" s="10">
        <f ca="1">$M15*(($C$4/12)-(((SUMIF('Precipitation - Monthly'!$A$2:$D$225,'Non-Fed Reservoirs'!R$11,'Precipitation - Monthly'!$C$2:$C$225)/12))))</f>
        <v>4.1174999999999997</v>
      </c>
      <c r="S15" s="10">
        <f ca="1">$M15*(($C$4/12)-(((SUMIF('Precipitation - Monthly'!$A$2:$D$225,'Non-Fed Reservoirs'!S$11,'Precipitation - Monthly'!$C$2:$C$225)/12))))</f>
        <v>4.0362500000000008</v>
      </c>
      <c r="T15" s="10">
        <f ca="1">$M15*(($C$4/12)-(((SUMIF('Precipitation - Monthly'!$A$2:$D$225,'Non-Fed Reservoirs'!T$11,'Precipitation - Monthly'!$C$2:$C$225)/12))))</f>
        <v>3.0975000000000006</v>
      </c>
      <c r="U15" s="10">
        <f ca="1">$M15*(($C$4/12)-(((SUMIF('Precipitation - Monthly'!$A$2:$D$225,'Non-Fed Reservoirs'!U$11,'Precipitation - Monthly'!$C$2:$C$225)/12))))</f>
        <v>4.4487500000000004</v>
      </c>
      <c r="V15" s="10">
        <f ca="1">$M15*(($C$4/12)-(((SUMIF('Precipitation - Monthly'!$A$2:$D$225,'Non-Fed Reservoirs'!V$11,'Precipitation - Monthly'!$C$2:$C$225)/12))))</f>
        <v>4.2493750000000006</v>
      </c>
      <c r="W15" s="10">
        <f ca="1">$M15*(($C$4/12)-(((SUMIF('Precipitation - Monthly'!$A$2:$D$225,'Non-Fed Reservoirs'!W$11,'Precipitation - Monthly'!$C$2:$C$225)/12))))</f>
        <v>6.625</v>
      </c>
      <c r="X15" s="10">
        <f ca="1">$M15*(($C$4/12)-(((SUMIF('Precipitation - Monthly'!$A$2:$D$225,'Non-Fed Reservoirs'!X$11,'Precipitation - Monthly'!$C$2:$C$225)/12))))</f>
        <v>6.625</v>
      </c>
      <c r="Y15" s="10">
        <f ca="1">$M15*(($C$4/12)-(((SUMIF('Precipitation - Monthly'!$A$2:$D$225,'Non-Fed Reservoirs'!Y$11,'Precipitation - Monthly'!$C$2:$C$225)/12))))</f>
        <v>6.625</v>
      </c>
      <c r="Z15" s="10">
        <f ca="1">$M15*(($C$4/12)-(((SUMIF('Precipitation - Monthly'!$A$2:$D$225,'Non-Fed Reservoirs'!Z$11,'Precipitation - Monthly'!$C$2:$C$225)/12))))</f>
        <v>6.625</v>
      </c>
      <c r="AA15" s="10">
        <f ca="1">$M15*(($C$4/12)-(((SUMIF('Precipitation - Monthly'!$A$2:$D$225,'Non-Fed Reservoirs'!AA$11,'Precipitation - Monthly'!$C$2:$C$225)/12))))</f>
        <v>6.625</v>
      </c>
      <c r="AB15" s="10">
        <f ca="1">$M15*(($C$4/12)-(((SUMIF('Precipitation - Monthly'!$A$2:$D$225,'Non-Fed Reservoirs'!AB$11,'Precipitation - Monthly'!$C$2:$C$225)/12))))</f>
        <v>6.625</v>
      </c>
      <c r="AC15" s="10">
        <f ca="1">$M15*(($C$4/12)-(((SUMIF('Precipitation - Monthly'!$A$2:$D$225,'Non-Fed Reservoirs'!AC$11,'Precipitation - Monthly'!$C$2:$C$225)/12))))</f>
        <v>6.625</v>
      </c>
      <c r="AD15" s="10">
        <f ca="1">$M15*(($C$4/12)-(((SUMIF('Precipitation - Monthly'!$A$2:$D$225,'Non-Fed Reservoirs'!AD$11,'Precipitation - Monthly'!$C$2:$C$225)/12))))</f>
        <v>6.625</v>
      </c>
      <c r="AE15" s="59">
        <f ca="1">$M15*(($C$4/12)-(((SUMIF('Precipitation - Monthly'!$A$2:$D$225,'Non-Fed Reservoirs'!AE$11,'Precipitation - Monthly'!$C$2:$C$225)/12))))</f>
        <v>6.625</v>
      </c>
    </row>
    <row r="16" spans="1:31">
      <c r="A16" s="41"/>
      <c r="B16" s="2" t="s">
        <v>16</v>
      </c>
      <c r="C16" s="2">
        <v>650122</v>
      </c>
      <c r="D16" s="2">
        <v>32</v>
      </c>
      <c r="E16" s="2">
        <v>2</v>
      </c>
      <c r="F16" s="2" t="s">
        <v>8</v>
      </c>
      <c r="G16" s="2">
        <v>42</v>
      </c>
      <c r="H16" s="2" t="s">
        <v>9</v>
      </c>
      <c r="I16" s="2">
        <v>4442284</v>
      </c>
      <c r="J16" s="2">
        <v>747806</v>
      </c>
      <c r="K16" s="2">
        <v>29</v>
      </c>
      <c r="L16" s="2">
        <v>2</v>
      </c>
      <c r="M16" s="11">
        <f>L16*0.25</f>
        <v>0.5</v>
      </c>
      <c r="N16" s="10">
        <v>0</v>
      </c>
      <c r="O16" s="10">
        <f ca="1">$M16*(($C$4/12)-(0.7*((SUMIF('Precipitation - Monthly'!$A$2:$D$225,'Non-Fed Reservoirs'!O$11,'Precipitation - Monthly'!$C$2:$C$225)/12))))</f>
        <v>1.678666666666667</v>
      </c>
      <c r="P16" s="10">
        <f ca="1">$M16*(($C$4/12)-(0.7*((SUMIF('Precipitation - Monthly'!$A$2:$D$225,'Non-Fed Reservoirs'!P$11,'Precipitation - Monthly'!$C$2:$C$225)/12))))</f>
        <v>1.5637500000000002</v>
      </c>
      <c r="Q16" s="10">
        <f ca="1">$M16*(($C$4/12)-(0.7*((SUMIF('Precipitation - Monthly'!$A$2:$D$225,'Non-Fed Reservoirs'!Q$11,'Precipitation - Monthly'!$C$2:$C$225)/12))))</f>
        <v>1.8105000000000002</v>
      </c>
      <c r="R16" s="10">
        <f ca="1">$M16*(($C$4/12)-(((SUMIF('Precipitation - Monthly'!$A$2:$D$225,'Non-Fed Reservoirs'!R$11,'Precipitation - Monthly'!$C$2:$C$225)/12))))</f>
        <v>1.3725000000000001</v>
      </c>
      <c r="S16" s="10">
        <f ca="1">$M16*(($C$4/12)-(((SUMIF('Precipitation - Monthly'!$A$2:$D$225,'Non-Fed Reservoirs'!S$11,'Precipitation - Monthly'!$C$2:$C$225)/12))))</f>
        <v>1.3454166666666669</v>
      </c>
      <c r="T16" s="10">
        <f ca="1">$M16*(($C$4/12)-(((SUMIF('Precipitation - Monthly'!$A$2:$D$225,'Non-Fed Reservoirs'!T$11,'Precipitation - Monthly'!$C$2:$C$225)/12))))</f>
        <v>1.0325000000000002</v>
      </c>
      <c r="U16" s="10">
        <f ca="1">$M16*(($C$4/12)-(((SUMIF('Precipitation - Monthly'!$A$2:$D$225,'Non-Fed Reservoirs'!U$11,'Precipitation - Monthly'!$C$2:$C$225)/12))))</f>
        <v>1.4829166666666667</v>
      </c>
      <c r="V16" s="10">
        <f ca="1">$M16*(($C$4/12)-(((SUMIF('Precipitation - Monthly'!$A$2:$D$225,'Non-Fed Reservoirs'!V$11,'Precipitation - Monthly'!$C$2:$C$225)/12))))</f>
        <v>1.4164583333333334</v>
      </c>
      <c r="W16" s="10">
        <f ca="1">$M16*(($C$4/12)-(((SUMIF('Precipitation - Monthly'!$A$2:$D$225,'Non-Fed Reservoirs'!W$11,'Precipitation - Monthly'!$C$2:$C$225)/12))))</f>
        <v>2.2083333333333335</v>
      </c>
      <c r="X16" s="10">
        <f ca="1">$M16*(($C$4/12)-(((SUMIF('Precipitation - Monthly'!$A$2:$D$225,'Non-Fed Reservoirs'!X$11,'Precipitation - Monthly'!$C$2:$C$225)/12))))</f>
        <v>2.2083333333333335</v>
      </c>
      <c r="Y16" s="10">
        <f ca="1">$M16*(($C$4/12)-(((SUMIF('Precipitation - Monthly'!$A$2:$D$225,'Non-Fed Reservoirs'!Y$11,'Precipitation - Monthly'!$C$2:$C$225)/12))))</f>
        <v>2.2083333333333335</v>
      </c>
      <c r="Z16" s="10">
        <f ca="1">$M16*(($C$4/12)-(((SUMIF('Precipitation - Monthly'!$A$2:$D$225,'Non-Fed Reservoirs'!Z$11,'Precipitation - Monthly'!$C$2:$C$225)/12))))</f>
        <v>2.2083333333333335</v>
      </c>
      <c r="AA16" s="10">
        <f ca="1">$M16*(($C$4/12)-(((SUMIF('Precipitation - Monthly'!$A$2:$D$225,'Non-Fed Reservoirs'!AA$11,'Precipitation - Monthly'!$C$2:$C$225)/12))))</f>
        <v>2.2083333333333335</v>
      </c>
      <c r="AB16" s="10">
        <f ca="1">$M16*(($C$4/12)-(((SUMIF('Precipitation - Monthly'!$A$2:$D$225,'Non-Fed Reservoirs'!AB$11,'Precipitation - Monthly'!$C$2:$C$225)/12))))</f>
        <v>2.2083333333333335</v>
      </c>
      <c r="AC16" s="10">
        <f ca="1">$M16*(($C$4/12)-(((SUMIF('Precipitation - Monthly'!$A$2:$D$225,'Non-Fed Reservoirs'!AC$11,'Precipitation - Monthly'!$C$2:$C$225)/12))))</f>
        <v>2.2083333333333335</v>
      </c>
      <c r="AD16" s="10">
        <f ca="1">$M16*(($C$4/12)-(((SUMIF('Precipitation - Monthly'!$A$2:$D$225,'Non-Fed Reservoirs'!AD$11,'Precipitation - Monthly'!$C$2:$C$225)/12))))</f>
        <v>2.2083333333333335</v>
      </c>
      <c r="AE16" s="59">
        <f ca="1">$M16*(($C$4/12)-(((SUMIF('Precipitation - Monthly'!$A$2:$D$225,'Non-Fed Reservoirs'!AE$11,'Precipitation - Monthly'!$C$2:$C$225)/12))))</f>
        <v>2.2083333333333335</v>
      </c>
    </row>
    <row r="17" spans="1:31">
      <c r="A17" s="41"/>
      <c r="B17" s="2" t="s">
        <v>17</v>
      </c>
      <c r="C17" s="2">
        <v>650123</v>
      </c>
      <c r="D17" s="2">
        <v>4</v>
      </c>
      <c r="E17" s="2">
        <v>1</v>
      </c>
      <c r="F17" s="2" t="s">
        <v>8</v>
      </c>
      <c r="G17" s="2">
        <v>42</v>
      </c>
      <c r="H17" s="2" t="s">
        <v>9</v>
      </c>
      <c r="I17" s="2">
        <v>4441607</v>
      </c>
      <c r="J17" s="2">
        <v>750785</v>
      </c>
      <c r="K17" s="2">
        <v>26</v>
      </c>
      <c r="L17" s="2">
        <v>6</v>
      </c>
      <c r="M17" s="11">
        <f>L17*0.25</f>
        <v>1.5</v>
      </c>
      <c r="N17" s="10">
        <v>0</v>
      </c>
      <c r="O17" s="10">
        <f ca="1">$M17*(($C$4/12)-(0.7*((SUMIF('Precipitation - Monthly'!$A$2:$D$225,'Non-Fed Reservoirs'!O$11,'Precipitation - Monthly'!$C$2:$C$225)/12))))</f>
        <v>5.0360000000000014</v>
      </c>
      <c r="P17" s="10">
        <f ca="1">$M17*(($C$4/12)-(0.7*((SUMIF('Precipitation - Monthly'!$A$2:$D$225,'Non-Fed Reservoirs'!P$11,'Precipitation - Monthly'!$C$2:$C$225)/12))))</f>
        <v>4.6912500000000001</v>
      </c>
      <c r="Q17" s="10">
        <f ca="1">$M17*(($C$4/12)-(0.7*((SUMIF('Precipitation - Monthly'!$A$2:$D$225,'Non-Fed Reservoirs'!Q$11,'Precipitation - Monthly'!$C$2:$C$225)/12))))</f>
        <v>5.4315000000000007</v>
      </c>
      <c r="R17" s="10">
        <f ca="1">$M17*(($C$4/12)-(((SUMIF('Precipitation - Monthly'!$A$2:$D$225,'Non-Fed Reservoirs'!R$11,'Precipitation - Monthly'!$C$2:$C$225)/12))))</f>
        <v>4.1174999999999997</v>
      </c>
      <c r="S17" s="10">
        <f ca="1">$M17*(($C$4/12)-(((SUMIF('Precipitation - Monthly'!$A$2:$D$225,'Non-Fed Reservoirs'!S$11,'Precipitation - Monthly'!$C$2:$C$225)/12))))</f>
        <v>4.0362500000000008</v>
      </c>
      <c r="T17" s="10">
        <f ca="1">$M17*(($C$4/12)-(((SUMIF('Precipitation - Monthly'!$A$2:$D$225,'Non-Fed Reservoirs'!T$11,'Precipitation - Monthly'!$C$2:$C$225)/12))))</f>
        <v>3.0975000000000006</v>
      </c>
      <c r="U17" s="10">
        <f ca="1">$M17*(($C$4/12)-(((SUMIF('Precipitation - Monthly'!$A$2:$D$225,'Non-Fed Reservoirs'!U$11,'Precipitation - Monthly'!$C$2:$C$225)/12))))</f>
        <v>4.4487500000000004</v>
      </c>
      <c r="V17" s="10">
        <f ca="1">$M17*(($C$4/12)-(((SUMIF('Precipitation - Monthly'!$A$2:$D$225,'Non-Fed Reservoirs'!V$11,'Precipitation - Monthly'!$C$2:$C$225)/12))))</f>
        <v>4.2493750000000006</v>
      </c>
      <c r="W17" s="10">
        <f ca="1">$M17*(($C$4/12)-(((SUMIF('Precipitation - Monthly'!$A$2:$D$225,'Non-Fed Reservoirs'!W$11,'Precipitation - Monthly'!$C$2:$C$225)/12))))</f>
        <v>6.625</v>
      </c>
      <c r="X17" s="10">
        <f ca="1">$M17*(($C$4/12)-(((SUMIF('Precipitation - Monthly'!$A$2:$D$225,'Non-Fed Reservoirs'!X$11,'Precipitation - Monthly'!$C$2:$C$225)/12))))</f>
        <v>6.625</v>
      </c>
      <c r="Y17" s="10">
        <f ca="1">$M17*(($C$4/12)-(((SUMIF('Precipitation - Monthly'!$A$2:$D$225,'Non-Fed Reservoirs'!Y$11,'Precipitation - Monthly'!$C$2:$C$225)/12))))</f>
        <v>6.625</v>
      </c>
      <c r="Z17" s="10">
        <f ca="1">$M17*(($C$4/12)-(((SUMIF('Precipitation - Monthly'!$A$2:$D$225,'Non-Fed Reservoirs'!Z$11,'Precipitation - Monthly'!$C$2:$C$225)/12))))</f>
        <v>6.625</v>
      </c>
      <c r="AA17" s="10">
        <f ca="1">$M17*(($C$4/12)-(((SUMIF('Precipitation - Monthly'!$A$2:$D$225,'Non-Fed Reservoirs'!AA$11,'Precipitation - Monthly'!$C$2:$C$225)/12))))</f>
        <v>6.625</v>
      </c>
      <c r="AB17" s="10">
        <f ca="1">$M17*(($C$4/12)-(((SUMIF('Precipitation - Monthly'!$A$2:$D$225,'Non-Fed Reservoirs'!AB$11,'Precipitation - Monthly'!$C$2:$C$225)/12))))</f>
        <v>6.625</v>
      </c>
      <c r="AC17" s="10">
        <f ca="1">$M17*(($C$4/12)-(((SUMIF('Precipitation - Monthly'!$A$2:$D$225,'Non-Fed Reservoirs'!AC$11,'Precipitation - Monthly'!$C$2:$C$225)/12))))</f>
        <v>6.625</v>
      </c>
      <c r="AD17" s="10">
        <f ca="1">$M17*(($C$4/12)-(((SUMIF('Precipitation - Monthly'!$A$2:$D$225,'Non-Fed Reservoirs'!AD$11,'Precipitation - Monthly'!$C$2:$C$225)/12))))</f>
        <v>6.625</v>
      </c>
      <c r="AE17" s="59">
        <f ca="1">$M17*(($C$4/12)-(((SUMIF('Precipitation - Monthly'!$A$2:$D$225,'Non-Fed Reservoirs'!AE$11,'Precipitation - Monthly'!$C$2:$C$225)/12))))</f>
        <v>6.625</v>
      </c>
    </row>
    <row r="18" spans="1:31">
      <c r="A18" s="41"/>
      <c r="B18" s="2" t="s">
        <v>18</v>
      </c>
      <c r="C18" s="2">
        <v>650124</v>
      </c>
      <c r="D18" s="2">
        <v>5</v>
      </c>
      <c r="E18" s="2">
        <v>1</v>
      </c>
      <c r="F18" s="2" t="s">
        <v>8</v>
      </c>
      <c r="G18" s="2">
        <v>42</v>
      </c>
      <c r="H18" s="2" t="s">
        <v>9</v>
      </c>
      <c r="I18" s="2">
        <v>4441375</v>
      </c>
      <c r="J18" s="2">
        <v>748094</v>
      </c>
      <c r="K18" s="5">
        <v>28</v>
      </c>
      <c r="L18" s="2">
        <v>14</v>
      </c>
      <c r="M18" s="11">
        <f>L18*0.25</f>
        <v>3.5</v>
      </c>
      <c r="N18" s="10">
        <v>0</v>
      </c>
      <c r="O18" s="10">
        <f ca="1">$M18*(($C$4/12)-(0.7*((SUMIF('Precipitation - Monthly'!$A$2:$D$225,'Non-Fed Reservoirs'!O$11,'Precipitation - Monthly'!$C$2:$C$225)/12))))</f>
        <v>11.750666666666669</v>
      </c>
      <c r="P18" s="10">
        <f ca="1">$M18*(($C$4/12)-(0.7*((SUMIF('Precipitation - Monthly'!$A$2:$D$225,'Non-Fed Reservoirs'!P$11,'Precipitation - Monthly'!$C$2:$C$225)/12))))</f>
        <v>10.946250000000001</v>
      </c>
      <c r="Q18" s="10">
        <f ca="1">$M18*(($C$4/12)-(0.7*((SUMIF('Precipitation - Monthly'!$A$2:$D$225,'Non-Fed Reservoirs'!Q$11,'Precipitation - Monthly'!$C$2:$C$225)/12))))</f>
        <v>12.673500000000001</v>
      </c>
      <c r="R18" s="10">
        <f ca="1">$M18*(($C$4/12)-(((SUMIF('Precipitation - Monthly'!$A$2:$D$225,'Non-Fed Reservoirs'!R$11,'Precipitation - Monthly'!$C$2:$C$225)/12))))</f>
        <v>9.6074999999999999</v>
      </c>
      <c r="S18" s="10">
        <f ca="1">$M18*(($C$4/12)-(((SUMIF('Precipitation - Monthly'!$A$2:$D$225,'Non-Fed Reservoirs'!S$11,'Precipitation - Monthly'!$C$2:$C$225)/12))))</f>
        <v>9.4179166666666685</v>
      </c>
      <c r="T18" s="10">
        <f ca="1">$M18*(($C$4/12)-(((SUMIF('Precipitation - Monthly'!$A$2:$D$225,'Non-Fed Reservoirs'!T$11,'Precipitation - Monthly'!$C$2:$C$225)/12))))</f>
        <v>7.2275000000000009</v>
      </c>
      <c r="U18" s="10">
        <f ca="1">$M18*(($C$4/12)-(((SUMIF('Precipitation - Monthly'!$A$2:$D$225,'Non-Fed Reservoirs'!U$11,'Precipitation - Monthly'!$C$2:$C$225)/12))))</f>
        <v>10.380416666666667</v>
      </c>
      <c r="V18" s="10">
        <f ca="1">$M18*(($C$4/12)-(((SUMIF('Precipitation - Monthly'!$A$2:$D$225,'Non-Fed Reservoirs'!V$11,'Precipitation - Monthly'!$C$2:$C$225)/12))))</f>
        <v>9.9152083333333341</v>
      </c>
      <c r="W18" s="10">
        <f ca="1">$M18*(($C$4/12)-(((SUMIF('Precipitation - Monthly'!$A$2:$D$225,'Non-Fed Reservoirs'!W$11,'Precipitation - Monthly'!$C$2:$C$225)/12))))</f>
        <v>15.458333333333334</v>
      </c>
      <c r="X18" s="10">
        <f ca="1">$M18*(($C$4/12)-(((SUMIF('Precipitation - Monthly'!$A$2:$D$225,'Non-Fed Reservoirs'!X$11,'Precipitation - Monthly'!$C$2:$C$225)/12))))</f>
        <v>15.458333333333334</v>
      </c>
      <c r="Y18" s="10">
        <f ca="1">$M18*(($C$4/12)-(((SUMIF('Precipitation - Monthly'!$A$2:$D$225,'Non-Fed Reservoirs'!Y$11,'Precipitation - Monthly'!$C$2:$C$225)/12))))</f>
        <v>15.458333333333334</v>
      </c>
      <c r="Z18" s="10">
        <f ca="1">$M18*(($C$4/12)-(((SUMIF('Precipitation - Monthly'!$A$2:$D$225,'Non-Fed Reservoirs'!Z$11,'Precipitation - Monthly'!$C$2:$C$225)/12))))</f>
        <v>15.458333333333334</v>
      </c>
      <c r="AA18" s="10">
        <f ca="1">$M18*(($C$4/12)-(((SUMIF('Precipitation - Monthly'!$A$2:$D$225,'Non-Fed Reservoirs'!AA$11,'Precipitation - Monthly'!$C$2:$C$225)/12))))</f>
        <v>15.458333333333334</v>
      </c>
      <c r="AB18" s="10">
        <f ca="1">$M18*(($C$4/12)-(((SUMIF('Precipitation - Monthly'!$A$2:$D$225,'Non-Fed Reservoirs'!AB$11,'Precipitation - Monthly'!$C$2:$C$225)/12))))</f>
        <v>15.458333333333334</v>
      </c>
      <c r="AC18" s="10">
        <f ca="1">$M18*(($C$4/12)-(((SUMIF('Precipitation - Monthly'!$A$2:$D$225,'Non-Fed Reservoirs'!AC$11,'Precipitation - Monthly'!$C$2:$C$225)/12))))</f>
        <v>15.458333333333334</v>
      </c>
      <c r="AD18" s="10">
        <f ca="1">$M18*(($C$4/12)-(((SUMIF('Precipitation - Monthly'!$A$2:$D$225,'Non-Fed Reservoirs'!AD$11,'Precipitation - Monthly'!$C$2:$C$225)/12))))</f>
        <v>15.458333333333334</v>
      </c>
      <c r="AE18" s="59">
        <f ca="1">$M18*(($C$4/12)-(((SUMIF('Precipitation - Monthly'!$A$2:$D$225,'Non-Fed Reservoirs'!AE$11,'Precipitation - Monthly'!$C$2:$C$225)/12))))</f>
        <v>15.458333333333334</v>
      </c>
    </row>
    <row r="19" spans="1:31" ht="13.5" thickBot="1">
      <c r="A19" s="44"/>
      <c r="B19" s="4" t="s">
        <v>24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6"/>
      <c r="N19" s="60">
        <f t="shared" ref="N19:AE19" si="0">SUM(N12:N18)</f>
        <v>0</v>
      </c>
      <c r="O19" s="60">
        <f t="shared" ca="1" si="0"/>
        <v>46.163333333333341</v>
      </c>
      <c r="P19" s="60">
        <f t="shared" ca="1" si="0"/>
        <v>43.003125000000004</v>
      </c>
      <c r="Q19" s="63">
        <f ca="1">SUM(Q14:Q18)</f>
        <v>49.788750000000007</v>
      </c>
      <c r="R19" s="60">
        <f t="shared" ca="1" si="0"/>
        <v>37.743749999999999</v>
      </c>
      <c r="S19" s="60">
        <f t="shared" ca="1" si="0"/>
        <v>36.998958333333341</v>
      </c>
      <c r="T19" s="60">
        <f t="shared" ca="1" si="0"/>
        <v>28.393750000000004</v>
      </c>
      <c r="U19" s="60">
        <f t="shared" ca="1" si="0"/>
        <v>40.780208333333334</v>
      </c>
      <c r="V19" s="60">
        <f t="shared" ca="1" si="0"/>
        <v>38.952604166666667</v>
      </c>
      <c r="W19" s="60">
        <f t="shared" ca="1" si="0"/>
        <v>60.729166666666671</v>
      </c>
      <c r="X19" s="60">
        <f t="shared" ca="1" si="0"/>
        <v>60.729166666666671</v>
      </c>
      <c r="Y19" s="60">
        <f t="shared" ca="1" si="0"/>
        <v>60.729166666666671</v>
      </c>
      <c r="Z19" s="60">
        <f t="shared" ca="1" si="0"/>
        <v>60.729166666666671</v>
      </c>
      <c r="AA19" s="60">
        <f t="shared" ca="1" si="0"/>
        <v>60.729166666666671</v>
      </c>
      <c r="AB19" s="60">
        <f t="shared" ca="1" si="0"/>
        <v>60.729166666666671</v>
      </c>
      <c r="AC19" s="60">
        <f t="shared" ca="1" si="0"/>
        <v>60.729166666666671</v>
      </c>
      <c r="AD19" s="60">
        <f t="shared" ca="1" si="0"/>
        <v>60.729166666666671</v>
      </c>
      <c r="AE19" s="61">
        <f t="shared" ca="1" si="0"/>
        <v>60.729166666666671</v>
      </c>
    </row>
    <row r="21" spans="1:31" ht="13.5" thickBot="1">
      <c r="A21" s="19" t="s">
        <v>131</v>
      </c>
    </row>
    <row r="22" spans="1:31" ht="39" thickBot="1">
      <c r="A22" s="33" t="s">
        <v>10</v>
      </c>
      <c r="B22" s="14" t="s">
        <v>11</v>
      </c>
      <c r="C22" s="34" t="s">
        <v>0</v>
      </c>
      <c r="D22" s="34" t="s">
        <v>12</v>
      </c>
      <c r="E22" s="34" t="s">
        <v>4</v>
      </c>
      <c r="F22" s="34" t="s">
        <v>5</v>
      </c>
      <c r="G22" s="34" t="s">
        <v>6</v>
      </c>
      <c r="H22" s="34" t="s">
        <v>7</v>
      </c>
      <c r="I22" s="34" t="s">
        <v>2</v>
      </c>
      <c r="J22" s="34" t="s">
        <v>3</v>
      </c>
      <c r="K22" s="34" t="s">
        <v>28</v>
      </c>
      <c r="L22" s="35"/>
      <c r="M22" s="36"/>
      <c r="N22" s="37">
        <v>2003</v>
      </c>
      <c r="O22" s="38">
        <v>2004</v>
      </c>
      <c r="P22" s="38">
        <v>2005</v>
      </c>
      <c r="Q22" s="38">
        <v>2006</v>
      </c>
      <c r="R22" s="38">
        <v>2007</v>
      </c>
      <c r="S22" s="38">
        <v>2008</v>
      </c>
      <c r="T22" s="38">
        <v>2009</v>
      </c>
      <c r="U22" s="38">
        <v>2010</v>
      </c>
      <c r="V22" s="38">
        <v>2011</v>
      </c>
      <c r="W22" s="38">
        <v>2012</v>
      </c>
      <c r="X22" s="38">
        <v>2013</v>
      </c>
      <c r="Y22" s="38">
        <v>2014</v>
      </c>
      <c r="Z22" s="38">
        <v>2015</v>
      </c>
      <c r="AA22" s="38">
        <v>2016</v>
      </c>
      <c r="AB22" s="38">
        <v>2017</v>
      </c>
      <c r="AC22" s="38">
        <v>2018</v>
      </c>
      <c r="AD22" s="38">
        <v>2019</v>
      </c>
      <c r="AE22" s="39">
        <v>2020</v>
      </c>
    </row>
    <row r="23" spans="1:31" ht="29.25" customHeight="1">
      <c r="A23" s="40">
        <v>49</v>
      </c>
      <c r="B23" s="3" t="s">
        <v>13</v>
      </c>
      <c r="C23" s="3">
        <v>490103</v>
      </c>
      <c r="D23" s="3">
        <v>3</v>
      </c>
      <c r="E23" s="3">
        <v>9</v>
      </c>
      <c r="F23" s="3" t="s">
        <v>1</v>
      </c>
      <c r="G23" s="3">
        <v>50</v>
      </c>
      <c r="H23" s="3" t="s">
        <v>9</v>
      </c>
      <c r="I23" s="3">
        <v>4351090</v>
      </c>
      <c r="J23" s="3">
        <v>673696</v>
      </c>
      <c r="K23" s="3">
        <v>1360</v>
      </c>
      <c r="L23" s="24"/>
      <c r="M23" s="25"/>
      <c r="N23" s="10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68"/>
    </row>
    <row r="24" spans="1:31">
      <c r="A24" s="41"/>
      <c r="B24" s="2"/>
      <c r="C24" s="2"/>
      <c r="D24" s="2"/>
      <c r="E24" s="2"/>
      <c r="F24" s="2"/>
      <c r="G24" s="2"/>
      <c r="H24" s="2"/>
      <c r="I24" s="2"/>
      <c r="J24" s="2"/>
      <c r="K24" s="2"/>
      <c r="L24" s="23" t="s">
        <v>128</v>
      </c>
      <c r="M24" s="9"/>
      <c r="N24" s="70">
        <v>0</v>
      </c>
      <c r="O24" s="70">
        <v>0</v>
      </c>
      <c r="P24" s="70">
        <v>0</v>
      </c>
      <c r="Q24" s="70">
        <v>0</v>
      </c>
      <c r="R24" s="70">
        <v>0</v>
      </c>
      <c r="S24" s="70">
        <v>0</v>
      </c>
      <c r="T24" s="70">
        <v>0</v>
      </c>
      <c r="U24" s="70">
        <v>40</v>
      </c>
      <c r="V24" s="70">
        <v>55</v>
      </c>
      <c r="W24" s="70"/>
      <c r="X24" s="70"/>
      <c r="Y24" s="70"/>
      <c r="Z24" s="70"/>
      <c r="AA24" s="70"/>
      <c r="AB24" s="70"/>
      <c r="AC24" s="70"/>
      <c r="AD24" s="70"/>
      <c r="AE24" s="71"/>
    </row>
    <row r="25" spans="1:31">
      <c r="A25" s="41"/>
      <c r="B25" s="2"/>
      <c r="C25" s="2"/>
      <c r="D25" s="2"/>
      <c r="E25" s="6"/>
      <c r="F25" s="6"/>
      <c r="G25" s="6"/>
      <c r="H25" s="6"/>
      <c r="I25" s="6"/>
      <c r="J25" s="6"/>
      <c r="K25" s="6"/>
      <c r="L25" s="22" t="s">
        <v>23</v>
      </c>
      <c r="M25" s="6"/>
      <c r="N25" s="69">
        <v>0</v>
      </c>
      <c r="O25" s="67">
        <f ca="1">O$24*(($C$7/12)-(((SUMIF('Precipitation - Monthly'!$A$2:$D$225,'Non-Fed Reservoirs'!O$22,'Precipitation - Monthly'!$D$2:$D$225)/12))))</f>
        <v>0</v>
      </c>
      <c r="P25" s="67">
        <f ca="1">P$24*(($C$7/12)-(((SUMIF('Precipitation - Monthly'!$A$2:$D$225,'Non-Fed Reservoirs'!P$22,'Precipitation - Monthly'!$D$2:$D$225)/12))))</f>
        <v>0</v>
      </c>
      <c r="Q25" s="67">
        <f ca="1">Q$24*(($C$7/12)-(((SUMIF('Precipitation - Monthly'!$A$2:$D$225,'Non-Fed Reservoirs'!Q$22,'Precipitation - Monthly'!$D$2:$D$225)/12))))</f>
        <v>0</v>
      </c>
      <c r="R25" s="67">
        <f ca="1">R$24*(($C$7/12)-(((SUMIF('Precipitation - Monthly'!$A$2:$D$225,'Non-Fed Reservoirs'!R$22,'Precipitation - Monthly'!$D$2:$D$225)/12))))</f>
        <v>0</v>
      </c>
      <c r="S25" s="67">
        <f ca="1">S$24*(($C$7/12)-(((SUMIF('Precipitation - Monthly'!$A$2:$D$225,'Non-Fed Reservoirs'!S$22,'Precipitation - Monthly'!$D$2:$D$225)/12))))</f>
        <v>0</v>
      </c>
      <c r="T25" s="67">
        <f ca="1">T$24*(($C$7/12)-(((SUMIF('Precipitation - Monthly'!$A$2:$D$225,'Non-Fed Reservoirs'!T$22,'Precipitation - Monthly'!$D$2:$D$225)/12))))</f>
        <v>0</v>
      </c>
      <c r="U25" s="67">
        <f ca="1">U$24*(($C$7/12)-(((SUMIF('Precipitation - Monthly'!$A$2:$D$225,'Non-Fed Reservoirs'!U$22,'Precipitation - Monthly'!$D$2:$D$225)/12))))</f>
        <v>117.06666666666671</v>
      </c>
      <c r="V25" s="67">
        <f ca="1">V$24*(($C$7/12)-(((SUMIF('Precipitation - Monthly'!$A$2:$D$225,'Non-Fed Reservoirs'!V$22,'Precipitation - Monthly'!$D$2:$D$225)/12))))</f>
        <v>164.52447916666671</v>
      </c>
      <c r="W25" s="67">
        <f ca="1">W$24*(($C$7/12)-(((SUMIF('Precipitation - Monthly'!$A$2:$D$225,'Non-Fed Reservoirs'!W$22,'Precipitation - Monthly'!$D$2:$D$225)/12))))</f>
        <v>0</v>
      </c>
      <c r="X25" s="67">
        <f ca="1">X$24*(($C$7/12)-(((SUMIF('Precipitation - Monthly'!$A$2:$D$225,'Non-Fed Reservoirs'!X$22,'Precipitation - Monthly'!$D$2:$D$225)/12))))</f>
        <v>0</v>
      </c>
      <c r="Y25" s="67">
        <f ca="1">Y$24*(($C$7/12)-(((SUMIF('Precipitation - Monthly'!$A$2:$D$225,'Non-Fed Reservoirs'!Y$22,'Precipitation - Monthly'!$D$2:$D$225)/12))))</f>
        <v>0</v>
      </c>
      <c r="Z25" s="67">
        <f ca="1">Z$24*(($C$7/12)-(((SUMIF('Precipitation - Monthly'!$A$2:$D$225,'Non-Fed Reservoirs'!Z$22,'Precipitation - Monthly'!$D$2:$D$225)/12))))</f>
        <v>0</v>
      </c>
      <c r="AA25" s="67">
        <f ca="1">AA$24*(($C$7/12)-(((SUMIF('Precipitation - Monthly'!$A$2:$D$225,'Non-Fed Reservoirs'!AA$22,'Precipitation - Monthly'!$D$2:$D$225)/12))))</f>
        <v>0</v>
      </c>
      <c r="AB25" s="67">
        <f ca="1">AB$24*(($C$7/12)-(((SUMIF('Precipitation - Monthly'!$A$2:$D$225,'Non-Fed Reservoirs'!AB$22,'Precipitation - Monthly'!$D$2:$D$225)/12))))</f>
        <v>0</v>
      </c>
      <c r="AC25" s="67">
        <f ca="1">AC$24*(($C$7/12)-(((SUMIF('Precipitation - Monthly'!$A$2:$D$225,'Non-Fed Reservoirs'!AC$22,'Precipitation - Monthly'!$D$2:$D$225)/12))))</f>
        <v>0</v>
      </c>
      <c r="AD25" s="67">
        <f ca="1">AD$24*(($C$7/12)-(((SUMIF('Precipitation - Monthly'!$A$2:$D$225,'Non-Fed Reservoirs'!AD$22,'Precipitation - Monthly'!$D$2:$D$225)/12))))</f>
        <v>0</v>
      </c>
      <c r="AE25" s="67">
        <f ca="1">AE$24*(($C$7/12)-(((SUMIF('Precipitation - Monthly'!$A$2:$D$225,'Non-Fed Reservoirs'!AE$22,'Precipitation - Monthly'!$D$2:$D$225)/12))))</f>
        <v>0</v>
      </c>
    </row>
    <row r="26" spans="1:31">
      <c r="A26" s="42"/>
      <c r="B26" s="30"/>
      <c r="C26" s="30"/>
      <c r="D26" s="30"/>
      <c r="E26" s="31"/>
      <c r="F26" s="31"/>
      <c r="G26" s="31"/>
      <c r="H26" s="31"/>
      <c r="I26" s="31"/>
      <c r="J26" s="31"/>
      <c r="K26" s="31"/>
      <c r="L26" s="32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43"/>
    </row>
    <row r="27" spans="1:31" ht="13.5" thickBot="1">
      <c r="A27" s="44">
        <v>65</v>
      </c>
      <c r="B27" s="45" t="s">
        <v>25</v>
      </c>
      <c r="C27" s="4"/>
      <c r="D27" s="4"/>
      <c r="E27" s="46"/>
      <c r="F27" s="46"/>
      <c r="G27" s="46"/>
      <c r="H27" s="46"/>
      <c r="I27" s="46"/>
      <c r="J27" s="46"/>
      <c r="K27" s="46"/>
      <c r="L27" s="47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9"/>
    </row>
    <row r="28" spans="1:31">
      <c r="A28" s="30"/>
      <c r="B28" s="30"/>
      <c r="C28" s="30"/>
      <c r="D28" s="30"/>
      <c r="E28" s="31"/>
      <c r="F28" s="31"/>
      <c r="G28" s="31"/>
      <c r="H28" s="31"/>
      <c r="I28" s="31"/>
      <c r="J28" s="31"/>
      <c r="K28" s="31"/>
      <c r="L28" s="32"/>
      <c r="M28" s="31"/>
      <c r="N28" s="31"/>
    </row>
    <row r="29" spans="1:31">
      <c r="A29" s="20" t="s">
        <v>262</v>
      </c>
      <c r="E29"/>
      <c r="F29"/>
      <c r="G29"/>
      <c r="H29"/>
      <c r="I29"/>
      <c r="J29"/>
      <c r="K29"/>
      <c r="L29"/>
    </row>
    <row r="30" spans="1:31">
      <c r="A30" s="20"/>
      <c r="B30" t="s">
        <v>261</v>
      </c>
      <c r="E30"/>
      <c r="F30"/>
      <c r="G30"/>
      <c r="H30"/>
      <c r="I30"/>
      <c r="J30"/>
      <c r="K30"/>
      <c r="L30"/>
    </row>
    <row r="31" spans="1:31">
      <c r="B31" s="56" t="s">
        <v>132</v>
      </c>
      <c r="E31"/>
      <c r="F31"/>
      <c r="G31"/>
      <c r="H31"/>
      <c r="I31"/>
      <c r="J31"/>
      <c r="K31"/>
      <c r="L31"/>
    </row>
    <row r="32" spans="1:31">
      <c r="A32"/>
      <c r="B32" s="15" t="s">
        <v>129</v>
      </c>
      <c r="C32"/>
      <c r="D32"/>
      <c r="E32"/>
      <c r="F32"/>
      <c r="G32"/>
      <c r="H32"/>
      <c r="I32"/>
      <c r="J32"/>
      <c r="K32"/>
      <c r="L32"/>
    </row>
    <row r="33" spans="1:12">
      <c r="A33"/>
      <c r="B33" s="15" t="s">
        <v>130</v>
      </c>
      <c r="C33"/>
      <c r="D33"/>
      <c r="E33"/>
      <c r="F33"/>
      <c r="G33"/>
      <c r="H33"/>
      <c r="I33"/>
      <c r="J33"/>
      <c r="K33"/>
      <c r="L33"/>
    </row>
    <row r="34" spans="1:12">
      <c r="A34"/>
      <c r="B34" s="15" t="s">
        <v>279</v>
      </c>
      <c r="C34"/>
      <c r="D34"/>
      <c r="E34"/>
      <c r="F34"/>
      <c r="G34"/>
      <c r="H34"/>
      <c r="I34"/>
      <c r="J34"/>
      <c r="K34"/>
      <c r="L34"/>
    </row>
    <row r="35" spans="1:12">
      <c r="A35"/>
      <c r="B35"/>
      <c r="C35"/>
      <c r="D35"/>
      <c r="E35"/>
      <c r="F35"/>
      <c r="G35"/>
      <c r="H35"/>
      <c r="I35"/>
      <c r="J35"/>
      <c r="K35"/>
      <c r="L35"/>
    </row>
    <row r="36" spans="1:12">
      <c r="A36"/>
      <c r="B36"/>
      <c r="C36"/>
      <c r="D36"/>
      <c r="E36"/>
      <c r="F36"/>
      <c r="G36"/>
      <c r="H36"/>
      <c r="I36"/>
      <c r="J36"/>
      <c r="K36"/>
      <c r="L36"/>
    </row>
    <row r="37" spans="1:12">
      <c r="A37"/>
      <c r="B37"/>
      <c r="C37"/>
      <c r="D37"/>
      <c r="E37"/>
      <c r="F37"/>
      <c r="G37"/>
      <c r="H37"/>
      <c r="I37"/>
      <c r="J37"/>
      <c r="K37"/>
      <c r="L37"/>
    </row>
    <row r="38" spans="1:12">
      <c r="A38"/>
      <c r="B38"/>
      <c r="C38"/>
      <c r="D38"/>
      <c r="E38"/>
      <c r="F38"/>
      <c r="G38"/>
      <c r="H38"/>
      <c r="I38"/>
      <c r="J38"/>
      <c r="K38"/>
      <c r="L38"/>
    </row>
    <row r="39" spans="1:12">
      <c r="A39"/>
      <c r="B39"/>
      <c r="C39"/>
      <c r="D39"/>
      <c r="E39"/>
      <c r="F39"/>
      <c r="G39"/>
      <c r="H39"/>
      <c r="I39"/>
      <c r="J39"/>
      <c r="K39"/>
      <c r="L39"/>
    </row>
    <row r="40" spans="1:12">
      <c r="A40"/>
      <c r="B40"/>
      <c r="C40"/>
      <c r="D40"/>
      <c r="E40"/>
      <c r="F40"/>
      <c r="G40"/>
      <c r="H40"/>
      <c r="I40"/>
      <c r="J40"/>
      <c r="K40"/>
      <c r="L40"/>
    </row>
    <row r="41" spans="1:12">
      <c r="H41"/>
      <c r="I41"/>
      <c r="J41"/>
      <c r="K41"/>
      <c r="L41"/>
    </row>
    <row r="42" spans="1:12">
      <c r="H42"/>
      <c r="I42"/>
      <c r="J42"/>
      <c r="K42"/>
      <c r="L42"/>
    </row>
    <row r="43" spans="1:12">
      <c r="H43"/>
      <c r="I43"/>
      <c r="J43"/>
      <c r="K43"/>
      <c r="L43"/>
    </row>
    <row r="44" spans="1:12">
      <c r="I44"/>
      <c r="J44"/>
      <c r="K44"/>
      <c r="L44"/>
    </row>
    <row r="45" spans="1:12">
      <c r="I45"/>
      <c r="J45"/>
      <c r="K45"/>
      <c r="L45"/>
    </row>
    <row r="46" spans="1:12">
      <c r="I46"/>
      <c r="J46"/>
      <c r="K46"/>
      <c r="L46"/>
    </row>
    <row r="47" spans="1:12">
      <c r="I47"/>
      <c r="J47"/>
      <c r="K47"/>
      <c r="L47"/>
    </row>
    <row r="48" spans="1:12">
      <c r="I48"/>
      <c r="J48"/>
      <c r="K48"/>
      <c r="L48"/>
    </row>
    <row r="49" spans="9:12">
      <c r="I49"/>
      <c r="J49"/>
      <c r="K49"/>
      <c r="L49"/>
    </row>
    <row r="50" spans="9:12">
      <c r="I50"/>
      <c r="J50"/>
      <c r="K50"/>
      <c r="L50"/>
    </row>
  </sheetData>
  <mergeCells count="7">
    <mergeCell ref="A3:B3"/>
    <mergeCell ref="A6:B6"/>
    <mergeCell ref="N10:AE10"/>
    <mergeCell ref="A8:B8"/>
    <mergeCell ref="A4:B4"/>
    <mergeCell ref="D7:P7"/>
    <mergeCell ref="D4:O4"/>
  </mergeCells>
  <phoneticPr fontId="0" type="noConversion"/>
  <pageMargins left="0.25" right="0.25" top="0.5" bottom="0.5" header="0.25" footer="0.25"/>
  <pageSetup scale="75" orientation="landscape" r:id="rId1"/>
  <headerFooter alignWithMargins="0">
    <oddHeader xml:space="preserve">&amp;LRepublican River Compact Administration
&amp;CColorado - 20010 Calculated Evaporation from Non-Federal Reserviors&amp;R&amp;D
</oddHeader>
  </headerFooter>
  <ignoredErrors>
    <ignoredError sqref="Q19" formula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25"/>
  <sheetViews>
    <sheetView topLeftCell="B82" workbookViewId="0">
      <selection activeCell="F101" sqref="F101"/>
    </sheetView>
  </sheetViews>
  <sheetFormatPr defaultRowHeight="12.75"/>
  <cols>
    <col min="2" max="2" width="32.5703125" customWidth="1"/>
    <col min="3" max="3" width="39.140625" customWidth="1"/>
    <col min="4" max="4" width="53.7109375" style="17" customWidth="1"/>
  </cols>
  <sheetData>
    <row r="1" spans="1:6">
      <c r="B1" s="16" t="s">
        <v>29</v>
      </c>
      <c r="C1" s="16" t="s">
        <v>126</v>
      </c>
      <c r="D1" s="18" t="s">
        <v>275</v>
      </c>
    </row>
    <row r="2" spans="1:6">
      <c r="A2" s="62" t="str">
        <f t="shared" ref="A2:A66" si="0">LEFT(B2,4)</f>
        <v>2003</v>
      </c>
      <c r="B2" s="13" t="s">
        <v>30</v>
      </c>
      <c r="C2" s="64">
        <v>0.23</v>
      </c>
      <c r="D2" s="13">
        <v>0</v>
      </c>
    </row>
    <row r="3" spans="1:6">
      <c r="A3" s="62" t="str">
        <f t="shared" si="0"/>
        <v>2003</v>
      </c>
      <c r="B3" s="13" t="s">
        <v>31</v>
      </c>
      <c r="C3" s="64">
        <v>0.44</v>
      </c>
      <c r="D3" s="13">
        <v>0.03</v>
      </c>
      <c r="F3" s="65"/>
    </row>
    <row r="4" spans="1:6">
      <c r="A4" s="62" t="str">
        <f t="shared" si="0"/>
        <v>2003</v>
      </c>
      <c r="B4" s="13" t="s">
        <v>32</v>
      </c>
      <c r="C4" s="64">
        <v>1.54</v>
      </c>
      <c r="D4" s="13">
        <v>1.94</v>
      </c>
    </row>
    <row r="5" spans="1:6">
      <c r="A5" s="62" t="str">
        <f t="shared" si="0"/>
        <v>2003</v>
      </c>
      <c r="B5" s="13" t="s">
        <v>33</v>
      </c>
      <c r="C5" s="64">
        <v>2.1800000000000002</v>
      </c>
      <c r="D5" s="13">
        <v>1.28</v>
      </c>
    </row>
    <row r="6" spans="1:6">
      <c r="A6" s="62" t="str">
        <f t="shared" si="0"/>
        <v>2003</v>
      </c>
      <c r="B6" s="13" t="s">
        <v>34</v>
      </c>
      <c r="C6" s="64">
        <v>1.86</v>
      </c>
      <c r="D6" s="13">
        <v>1.86</v>
      </c>
    </row>
    <row r="7" spans="1:6">
      <c r="A7" s="62" t="str">
        <f t="shared" si="0"/>
        <v>2003</v>
      </c>
      <c r="B7" s="13" t="s">
        <v>35</v>
      </c>
      <c r="C7" s="64">
        <v>1.62</v>
      </c>
      <c r="D7" s="13">
        <v>4.0999999999999996</v>
      </c>
    </row>
    <row r="8" spans="1:6">
      <c r="A8" s="62" t="str">
        <f t="shared" si="0"/>
        <v>2003</v>
      </c>
      <c r="B8" s="13" t="s">
        <v>36</v>
      </c>
      <c r="C8" s="64">
        <v>1.04</v>
      </c>
      <c r="D8" s="13">
        <v>0</v>
      </c>
    </row>
    <row r="9" spans="1:6">
      <c r="A9" s="62" t="str">
        <f t="shared" si="0"/>
        <v>2003</v>
      </c>
      <c r="B9" s="13" t="s">
        <v>37</v>
      </c>
      <c r="C9" s="64">
        <v>1.83</v>
      </c>
      <c r="D9" s="13">
        <v>1.04</v>
      </c>
    </row>
    <row r="10" spans="1:6">
      <c r="A10" s="62" t="str">
        <f t="shared" si="0"/>
        <v>2003</v>
      </c>
      <c r="B10" s="13" t="s">
        <v>38</v>
      </c>
      <c r="C10" s="64">
        <v>0.45</v>
      </c>
      <c r="D10" s="13">
        <v>0.7</v>
      </c>
    </row>
    <row r="11" spans="1:6">
      <c r="A11" s="62" t="str">
        <f t="shared" si="0"/>
        <v>2003</v>
      </c>
      <c r="B11" s="13" t="s">
        <v>39</v>
      </c>
      <c r="C11" s="64">
        <v>0.14000000000000001</v>
      </c>
      <c r="D11" s="13">
        <v>0</v>
      </c>
    </row>
    <row r="12" spans="1:6">
      <c r="A12" s="62" t="str">
        <f t="shared" si="0"/>
        <v>2003</v>
      </c>
      <c r="B12" s="13" t="s">
        <v>40</v>
      </c>
      <c r="C12" s="64">
        <v>0.21</v>
      </c>
      <c r="D12" s="13">
        <v>0</v>
      </c>
    </row>
    <row r="13" spans="1:6">
      <c r="A13" s="62" t="str">
        <f t="shared" si="0"/>
        <v>2003</v>
      </c>
      <c r="B13" s="13" t="s">
        <v>41</v>
      </c>
      <c r="C13" s="64">
        <v>0.2</v>
      </c>
      <c r="D13" s="13">
        <v>0</v>
      </c>
    </row>
    <row r="14" spans="1:6">
      <c r="A14" s="62" t="str">
        <f t="shared" si="0"/>
        <v>2004</v>
      </c>
      <c r="B14" s="13" t="s">
        <v>42</v>
      </c>
      <c r="C14" s="13">
        <v>0.32</v>
      </c>
      <c r="D14" s="13">
        <v>0</v>
      </c>
    </row>
    <row r="15" spans="1:6">
      <c r="A15" s="62" t="str">
        <f t="shared" si="0"/>
        <v>2004</v>
      </c>
      <c r="B15" s="13" t="s">
        <v>43</v>
      </c>
      <c r="C15" s="13">
        <v>1.41</v>
      </c>
      <c r="D15" s="13">
        <v>0.26</v>
      </c>
    </row>
    <row r="16" spans="1:6">
      <c r="A16" s="62" t="str">
        <f t="shared" si="0"/>
        <v>2004</v>
      </c>
      <c r="B16" s="13" t="s">
        <v>44</v>
      </c>
      <c r="C16" s="13">
        <v>0.01</v>
      </c>
      <c r="D16" s="13">
        <v>0.08</v>
      </c>
    </row>
    <row r="17" spans="1:4">
      <c r="A17" s="62" t="str">
        <f t="shared" si="0"/>
        <v>2004</v>
      </c>
      <c r="B17" s="13" t="s">
        <v>45</v>
      </c>
      <c r="C17" s="13">
        <v>2.0699999999999998</v>
      </c>
      <c r="D17" s="13">
        <v>2.4</v>
      </c>
    </row>
    <row r="18" spans="1:4">
      <c r="A18" s="62" t="str">
        <f t="shared" si="0"/>
        <v>2004</v>
      </c>
      <c r="B18" s="13" t="s">
        <v>46</v>
      </c>
      <c r="C18" s="13">
        <v>0.99</v>
      </c>
      <c r="D18" s="13">
        <v>0.56999999999999995</v>
      </c>
    </row>
    <row r="19" spans="1:4">
      <c r="A19" s="62" t="str">
        <f t="shared" si="0"/>
        <v>2004</v>
      </c>
      <c r="B19" s="13" t="s">
        <v>47</v>
      </c>
      <c r="C19" s="13">
        <v>1.98</v>
      </c>
      <c r="D19" s="13">
        <v>2.37</v>
      </c>
    </row>
    <row r="20" spans="1:4">
      <c r="A20" s="62" t="str">
        <f t="shared" si="0"/>
        <v>2004</v>
      </c>
      <c r="B20" s="13" t="s">
        <v>48</v>
      </c>
      <c r="C20" s="13">
        <v>3.82</v>
      </c>
      <c r="D20" s="13">
        <v>4.13</v>
      </c>
    </row>
    <row r="21" spans="1:4">
      <c r="A21" s="62" t="str">
        <f t="shared" si="0"/>
        <v>2004</v>
      </c>
      <c r="B21" s="13" t="s">
        <v>49</v>
      </c>
      <c r="C21" s="13">
        <v>2.4900000000000002</v>
      </c>
      <c r="D21" s="13">
        <v>1.39</v>
      </c>
    </row>
    <row r="22" spans="1:4">
      <c r="A22" s="62" t="str">
        <f t="shared" si="0"/>
        <v>2004</v>
      </c>
      <c r="B22" s="13" t="s">
        <v>50</v>
      </c>
      <c r="C22" s="13">
        <v>2.98</v>
      </c>
      <c r="D22" s="13">
        <v>1.22</v>
      </c>
    </row>
    <row r="23" spans="1:4">
      <c r="A23" s="62" t="str">
        <f t="shared" si="0"/>
        <v>2004</v>
      </c>
      <c r="B23" s="13" t="s">
        <v>51</v>
      </c>
      <c r="C23" s="13">
        <v>0.84</v>
      </c>
      <c r="D23" s="13">
        <v>0.26</v>
      </c>
    </row>
    <row r="24" spans="1:4">
      <c r="A24" s="62" t="str">
        <f t="shared" si="0"/>
        <v>2004</v>
      </c>
      <c r="B24" s="13" t="s">
        <v>52</v>
      </c>
      <c r="C24" s="13">
        <v>1.18</v>
      </c>
      <c r="D24" s="13">
        <v>0.5</v>
      </c>
    </row>
    <row r="25" spans="1:4">
      <c r="A25" s="62" t="str">
        <f t="shared" si="0"/>
        <v>2004</v>
      </c>
      <c r="B25" s="13" t="s">
        <v>53</v>
      </c>
      <c r="C25" s="13">
        <v>7.0000000000000007E-2</v>
      </c>
      <c r="D25" s="13">
        <v>0.2</v>
      </c>
    </row>
    <row r="26" spans="1:4">
      <c r="A26" s="62" t="str">
        <f t="shared" si="0"/>
        <v>2005</v>
      </c>
      <c r="B26" s="13" t="s">
        <v>54</v>
      </c>
      <c r="C26" s="13">
        <v>0.19</v>
      </c>
      <c r="D26" s="13">
        <v>0.25</v>
      </c>
    </row>
    <row r="27" spans="1:4">
      <c r="A27" s="62" t="str">
        <f t="shared" si="0"/>
        <v>2005</v>
      </c>
      <c r="B27" s="13" t="s">
        <v>55</v>
      </c>
      <c r="C27" s="13">
        <v>0.13</v>
      </c>
      <c r="D27" s="13">
        <v>0</v>
      </c>
    </row>
    <row r="28" spans="1:4">
      <c r="A28" s="62" t="str">
        <f t="shared" si="0"/>
        <v>2005</v>
      </c>
      <c r="B28" s="13" t="s">
        <v>56</v>
      </c>
      <c r="C28" s="13">
        <v>0.54</v>
      </c>
      <c r="D28" s="13">
        <v>1.02</v>
      </c>
    </row>
    <row r="29" spans="1:4">
      <c r="A29" s="62" t="str">
        <f t="shared" si="0"/>
        <v>2005</v>
      </c>
      <c r="B29" s="13" t="s">
        <v>57</v>
      </c>
      <c r="C29" s="13">
        <v>1.87</v>
      </c>
      <c r="D29" s="13">
        <v>1.72</v>
      </c>
    </row>
    <row r="30" spans="1:4">
      <c r="A30" s="62" t="str">
        <f t="shared" si="0"/>
        <v>2005</v>
      </c>
      <c r="B30" s="13" t="s">
        <v>58</v>
      </c>
      <c r="C30" s="13">
        <v>4.51</v>
      </c>
      <c r="D30" s="13">
        <v>1.27</v>
      </c>
    </row>
    <row r="31" spans="1:4">
      <c r="A31" s="62" t="str">
        <f t="shared" si="0"/>
        <v>2005</v>
      </c>
      <c r="B31" s="13" t="s">
        <v>59</v>
      </c>
      <c r="C31" s="13">
        <v>3.13</v>
      </c>
      <c r="D31" s="13">
        <v>2.7</v>
      </c>
    </row>
    <row r="32" spans="1:4">
      <c r="A32" s="62" t="str">
        <f t="shared" si="0"/>
        <v>2005</v>
      </c>
      <c r="B32" s="13" t="s">
        <v>60</v>
      </c>
      <c r="C32" s="13">
        <v>4.54</v>
      </c>
      <c r="D32" s="13">
        <v>0.83</v>
      </c>
    </row>
    <row r="33" spans="1:4">
      <c r="A33" s="62" t="str">
        <f t="shared" si="0"/>
        <v>2005</v>
      </c>
      <c r="B33" s="13" t="s">
        <v>61</v>
      </c>
      <c r="C33" s="13">
        <v>3.21</v>
      </c>
      <c r="D33" s="13">
        <v>2.68</v>
      </c>
    </row>
    <row r="34" spans="1:4">
      <c r="A34" s="62" t="str">
        <f t="shared" si="0"/>
        <v>2005</v>
      </c>
      <c r="B34" s="13" t="s">
        <v>62</v>
      </c>
      <c r="C34" s="13">
        <v>0.42</v>
      </c>
      <c r="D34" s="13">
        <v>0</v>
      </c>
    </row>
    <row r="35" spans="1:4">
      <c r="A35" s="62" t="str">
        <f t="shared" si="0"/>
        <v>2005</v>
      </c>
      <c r="B35" s="13" t="s">
        <v>63</v>
      </c>
      <c r="C35" s="13">
        <v>2.65</v>
      </c>
      <c r="D35" s="13">
        <v>3.74</v>
      </c>
    </row>
    <row r="36" spans="1:4">
      <c r="A36" s="62" t="str">
        <f t="shared" si="0"/>
        <v>2005</v>
      </c>
      <c r="B36" s="13" t="s">
        <v>64</v>
      </c>
      <c r="C36" s="13">
        <v>0.67</v>
      </c>
      <c r="D36" s="13">
        <v>0.09</v>
      </c>
    </row>
    <row r="37" spans="1:4">
      <c r="A37" s="62" t="str">
        <f t="shared" si="0"/>
        <v>2005</v>
      </c>
      <c r="B37" s="13" t="s">
        <v>65</v>
      </c>
      <c r="C37" s="13">
        <v>0.24</v>
      </c>
      <c r="D37" s="13">
        <v>0</v>
      </c>
    </row>
    <row r="38" spans="1:4">
      <c r="A38" s="62" t="str">
        <f t="shared" si="0"/>
        <v>2006</v>
      </c>
      <c r="B38" s="13" t="s">
        <v>66</v>
      </c>
      <c r="C38" s="64">
        <v>0.33</v>
      </c>
      <c r="D38" s="13">
        <v>0.15</v>
      </c>
    </row>
    <row r="39" spans="1:4">
      <c r="A39" s="62" t="str">
        <f t="shared" si="0"/>
        <v>2006</v>
      </c>
      <c r="B39" s="13" t="s">
        <v>67</v>
      </c>
      <c r="C39" s="64">
        <v>0.1</v>
      </c>
      <c r="D39" s="13">
        <v>0</v>
      </c>
    </row>
    <row r="40" spans="1:4">
      <c r="A40" s="62" t="str">
        <f t="shared" si="0"/>
        <v>2006</v>
      </c>
      <c r="B40" s="13" t="s">
        <v>68</v>
      </c>
      <c r="C40" s="64">
        <v>0.69</v>
      </c>
      <c r="D40" s="13">
        <v>0.45</v>
      </c>
    </row>
    <row r="41" spans="1:4">
      <c r="A41" s="62" t="str">
        <f t="shared" si="0"/>
        <v>2006</v>
      </c>
      <c r="B41" s="13" t="s">
        <v>69</v>
      </c>
      <c r="C41" s="64">
        <v>0.83</v>
      </c>
      <c r="D41" s="13">
        <v>0.32</v>
      </c>
    </row>
    <row r="42" spans="1:4">
      <c r="A42" s="62" t="str">
        <f t="shared" si="0"/>
        <v>2006</v>
      </c>
      <c r="B42" s="13" t="s">
        <v>70</v>
      </c>
      <c r="C42" s="64">
        <v>1.25</v>
      </c>
      <c r="D42" s="13">
        <v>2.56</v>
      </c>
    </row>
    <row r="43" spans="1:4">
      <c r="A43" s="62" t="str">
        <f t="shared" si="0"/>
        <v>2006</v>
      </c>
      <c r="B43" s="13" t="s">
        <v>71</v>
      </c>
      <c r="C43" s="64">
        <v>1.89</v>
      </c>
      <c r="D43" s="13">
        <v>2.02</v>
      </c>
    </row>
    <row r="44" spans="1:4">
      <c r="A44" s="62" t="str">
        <f t="shared" si="0"/>
        <v>2006</v>
      </c>
      <c r="B44" s="13" t="s">
        <v>72</v>
      </c>
      <c r="C44" s="64">
        <v>1.63</v>
      </c>
      <c r="D44" s="13">
        <v>2.15</v>
      </c>
    </row>
    <row r="45" spans="1:4">
      <c r="A45" s="62" t="str">
        <f t="shared" si="0"/>
        <v>2006</v>
      </c>
      <c r="B45" s="13" t="s">
        <v>73</v>
      </c>
      <c r="C45" s="64">
        <v>2.0299999999999998</v>
      </c>
      <c r="D45" s="13">
        <v>2.21</v>
      </c>
    </row>
    <row r="46" spans="1:4">
      <c r="A46" s="62" t="str">
        <f t="shared" si="0"/>
        <v>2006</v>
      </c>
      <c r="B46" s="13" t="s">
        <v>74</v>
      </c>
      <c r="C46" s="64">
        <v>2.38</v>
      </c>
      <c r="D46" s="13">
        <v>3.95</v>
      </c>
    </row>
    <row r="47" spans="1:4">
      <c r="A47" s="62" t="str">
        <f t="shared" si="0"/>
        <v>2006</v>
      </c>
      <c r="B47" s="13" t="s">
        <v>75</v>
      </c>
      <c r="C47" s="64">
        <v>1.55</v>
      </c>
      <c r="D47" s="13">
        <v>2.1</v>
      </c>
    </row>
    <row r="48" spans="1:4">
      <c r="A48" s="62" t="str">
        <f t="shared" si="0"/>
        <v>2006</v>
      </c>
      <c r="B48" s="13" t="s">
        <v>76</v>
      </c>
      <c r="C48" s="64">
        <v>0.08</v>
      </c>
      <c r="D48" s="13">
        <v>0.18</v>
      </c>
    </row>
    <row r="49" spans="1:4">
      <c r="A49" s="62" t="str">
        <f t="shared" si="0"/>
        <v>2006</v>
      </c>
      <c r="B49" s="13" t="s">
        <v>77</v>
      </c>
      <c r="C49" s="64">
        <v>0.88</v>
      </c>
      <c r="D49" s="13">
        <v>2.4</v>
      </c>
    </row>
    <row r="50" spans="1:4">
      <c r="A50" s="62" t="str">
        <f t="shared" si="0"/>
        <v>2007</v>
      </c>
      <c r="B50" s="13" t="s">
        <v>78</v>
      </c>
      <c r="C50" s="13">
        <v>1.18</v>
      </c>
      <c r="D50" s="13">
        <v>1.06</v>
      </c>
    </row>
    <row r="51" spans="1:4">
      <c r="A51" s="62" t="str">
        <f t="shared" si="0"/>
        <v>2007</v>
      </c>
      <c r="B51" s="13" t="s">
        <v>79</v>
      </c>
      <c r="C51" s="13">
        <v>0.13</v>
      </c>
      <c r="D51" s="13">
        <v>0.1</v>
      </c>
    </row>
    <row r="52" spans="1:4">
      <c r="A52" s="62" t="str">
        <f t="shared" si="0"/>
        <v>2007</v>
      </c>
      <c r="B52" s="13" t="s">
        <v>80</v>
      </c>
      <c r="C52" s="13">
        <v>0.01</v>
      </c>
      <c r="D52" s="13">
        <v>0</v>
      </c>
    </row>
    <row r="53" spans="1:4">
      <c r="A53" s="62" t="str">
        <f t="shared" si="0"/>
        <v>2007</v>
      </c>
      <c r="B53" s="13" t="s">
        <v>81</v>
      </c>
      <c r="C53" s="13">
        <v>1.57</v>
      </c>
      <c r="D53" s="13">
        <v>2.96</v>
      </c>
    </row>
    <row r="54" spans="1:4">
      <c r="A54" s="62" t="str">
        <f t="shared" si="0"/>
        <v>2007</v>
      </c>
      <c r="B54" s="13" t="s">
        <v>82</v>
      </c>
      <c r="C54" s="13">
        <v>3.27</v>
      </c>
      <c r="D54" s="13">
        <v>1.86</v>
      </c>
    </row>
    <row r="55" spans="1:4">
      <c r="A55" s="62" t="str">
        <f t="shared" si="0"/>
        <v>2007</v>
      </c>
      <c r="B55" s="13" t="s">
        <v>83</v>
      </c>
      <c r="C55" s="13">
        <v>3.9</v>
      </c>
      <c r="D55" s="13">
        <v>2.7</v>
      </c>
    </row>
    <row r="56" spans="1:4">
      <c r="A56" s="62" t="str">
        <f t="shared" si="0"/>
        <v>2007</v>
      </c>
      <c r="B56" s="13" t="s">
        <v>84</v>
      </c>
      <c r="C56" s="13">
        <v>4.38</v>
      </c>
      <c r="D56" s="13">
        <v>4.3499999999999996</v>
      </c>
    </row>
    <row r="57" spans="1:4">
      <c r="A57" s="62" t="str">
        <f t="shared" si="0"/>
        <v>2007</v>
      </c>
      <c r="B57" s="13" t="s">
        <v>85</v>
      </c>
      <c r="C57" s="13">
        <v>3.63</v>
      </c>
      <c r="D57" s="13">
        <v>3.04</v>
      </c>
    </row>
    <row r="58" spans="1:4">
      <c r="A58" s="62" t="str">
        <f t="shared" si="0"/>
        <v>2007</v>
      </c>
      <c r="B58" s="13" t="s">
        <v>86</v>
      </c>
      <c r="C58" s="13">
        <v>0.43</v>
      </c>
      <c r="D58" s="13">
        <v>0.99</v>
      </c>
    </row>
    <row r="59" spans="1:4">
      <c r="A59" s="62" t="str">
        <f t="shared" si="0"/>
        <v>2007</v>
      </c>
      <c r="B59" s="13" t="s">
        <v>87</v>
      </c>
      <c r="C59" s="13">
        <v>0.28000000000000003</v>
      </c>
      <c r="D59" s="13">
        <v>0.21</v>
      </c>
    </row>
    <row r="60" spans="1:4">
      <c r="A60" s="62" t="str">
        <f t="shared" si="0"/>
        <v>2007</v>
      </c>
      <c r="B60" s="13" t="s">
        <v>88</v>
      </c>
      <c r="C60" s="13">
        <v>0.14000000000000001</v>
      </c>
      <c r="D60" s="13">
        <v>0.2</v>
      </c>
    </row>
    <row r="61" spans="1:4">
      <c r="A61" s="62" t="str">
        <f t="shared" si="0"/>
        <v>2007</v>
      </c>
      <c r="B61" s="13" t="s">
        <v>89</v>
      </c>
      <c r="C61" s="13">
        <v>1.1399999999999999</v>
      </c>
      <c r="D61" s="13">
        <v>1.03</v>
      </c>
    </row>
    <row r="62" spans="1:4">
      <c r="A62" s="62" t="str">
        <f t="shared" si="0"/>
        <v>2008</v>
      </c>
      <c r="B62" s="13" t="s">
        <v>90</v>
      </c>
      <c r="C62" s="13">
        <v>0.1</v>
      </c>
      <c r="D62" s="13">
        <v>0.1</v>
      </c>
    </row>
    <row r="63" spans="1:4">
      <c r="A63" s="62" t="str">
        <f t="shared" si="0"/>
        <v>2008</v>
      </c>
      <c r="B63" s="13" t="s">
        <v>91</v>
      </c>
      <c r="C63" s="13">
        <v>0.33</v>
      </c>
      <c r="D63" s="13">
        <v>0.43</v>
      </c>
    </row>
    <row r="64" spans="1:4">
      <c r="A64" s="62" t="str">
        <f t="shared" si="0"/>
        <v>2008</v>
      </c>
      <c r="B64" s="13" t="s">
        <v>92</v>
      </c>
      <c r="C64" s="13">
        <v>0.37</v>
      </c>
      <c r="D64" s="13">
        <v>0.74</v>
      </c>
    </row>
    <row r="65" spans="1:4">
      <c r="A65" s="62" t="str">
        <f t="shared" si="0"/>
        <v>2008</v>
      </c>
      <c r="B65" s="13" t="s">
        <v>93</v>
      </c>
      <c r="C65" s="13">
        <v>1.3</v>
      </c>
      <c r="D65" s="13">
        <v>0.55000000000000004</v>
      </c>
    </row>
    <row r="66" spans="1:4">
      <c r="A66" s="62" t="str">
        <f t="shared" si="0"/>
        <v>2008</v>
      </c>
      <c r="B66" s="13" t="s">
        <v>94</v>
      </c>
      <c r="C66" s="13">
        <v>1.62</v>
      </c>
      <c r="D66" s="13">
        <v>1.73</v>
      </c>
    </row>
    <row r="67" spans="1:4">
      <c r="A67" s="62" t="str">
        <f t="shared" ref="A67:A130" si="1">LEFT(B67,4)</f>
        <v>2008</v>
      </c>
      <c r="B67" s="13" t="s">
        <v>95</v>
      </c>
      <c r="C67" s="13">
        <v>1.71</v>
      </c>
      <c r="D67" s="13">
        <v>1.43</v>
      </c>
    </row>
    <row r="68" spans="1:4">
      <c r="A68" s="62" t="str">
        <f t="shared" si="1"/>
        <v>2008</v>
      </c>
      <c r="B68" s="13" t="s">
        <v>96</v>
      </c>
      <c r="C68" s="13">
        <v>4.38</v>
      </c>
      <c r="D68" s="13">
        <v>2.7</v>
      </c>
    </row>
    <row r="69" spans="1:4">
      <c r="A69" s="62" t="str">
        <f t="shared" si="1"/>
        <v>2008</v>
      </c>
      <c r="B69" s="13" t="s">
        <v>97</v>
      </c>
      <c r="C69" s="13">
        <v>4.87</v>
      </c>
      <c r="D69" s="13">
        <v>4.84</v>
      </c>
    </row>
    <row r="70" spans="1:4">
      <c r="A70" s="62" t="str">
        <f t="shared" si="1"/>
        <v>2008</v>
      </c>
      <c r="B70" s="13" t="s">
        <v>98</v>
      </c>
      <c r="C70" s="13">
        <v>1.82</v>
      </c>
      <c r="D70" s="13">
        <v>2.02</v>
      </c>
    </row>
    <row r="71" spans="1:4">
      <c r="A71" s="62" t="str">
        <f t="shared" si="1"/>
        <v>2008</v>
      </c>
      <c r="B71" s="13" t="s">
        <v>99</v>
      </c>
      <c r="C71" s="13">
        <v>2.1800000000000002</v>
      </c>
      <c r="D71" s="13">
        <v>1.88</v>
      </c>
    </row>
    <row r="72" spans="1:4">
      <c r="A72" s="62" t="str">
        <f t="shared" si="1"/>
        <v>2008</v>
      </c>
      <c r="B72" s="13" t="s">
        <v>100</v>
      </c>
      <c r="C72" s="13">
        <v>1.92</v>
      </c>
      <c r="D72" s="13">
        <v>0.25</v>
      </c>
    </row>
    <row r="73" spans="1:4">
      <c r="A73" s="62" t="str">
        <f t="shared" si="1"/>
        <v>2008</v>
      </c>
      <c r="B73" s="13" t="s">
        <v>101</v>
      </c>
      <c r="C73" s="13">
        <v>0.11</v>
      </c>
      <c r="D73" s="13">
        <v>0.31</v>
      </c>
    </row>
    <row r="74" spans="1:4">
      <c r="A74" s="62" t="str">
        <f t="shared" si="1"/>
        <v>2009</v>
      </c>
      <c r="B74" s="13" t="s">
        <v>102</v>
      </c>
      <c r="C74" s="13">
        <v>0.11</v>
      </c>
      <c r="D74" s="13">
        <v>0.06</v>
      </c>
    </row>
    <row r="75" spans="1:4">
      <c r="A75" s="62" t="str">
        <f t="shared" si="1"/>
        <v>2009</v>
      </c>
      <c r="B75" s="13" t="s">
        <v>103</v>
      </c>
      <c r="C75" s="13">
        <v>1.2</v>
      </c>
      <c r="D75" s="13">
        <v>0.02</v>
      </c>
    </row>
    <row r="76" spans="1:4">
      <c r="A76" s="62" t="str">
        <f t="shared" si="1"/>
        <v>2009</v>
      </c>
      <c r="B76" s="13" t="s">
        <v>104</v>
      </c>
      <c r="C76" s="13">
        <v>1.07</v>
      </c>
      <c r="D76" s="13">
        <v>0.38</v>
      </c>
    </row>
    <row r="77" spans="1:4">
      <c r="A77" s="62" t="str">
        <f t="shared" si="1"/>
        <v>2009</v>
      </c>
      <c r="B77" s="13" t="s">
        <v>105</v>
      </c>
      <c r="C77" s="13">
        <v>5.35</v>
      </c>
      <c r="D77" s="13">
        <v>2.2200000000000002</v>
      </c>
    </row>
    <row r="78" spans="1:4">
      <c r="A78" s="62" t="str">
        <f t="shared" si="1"/>
        <v>2009</v>
      </c>
      <c r="B78" s="13" t="s">
        <v>106</v>
      </c>
      <c r="C78" s="13">
        <v>4.8</v>
      </c>
      <c r="D78" s="13">
        <v>1.1499999999999999</v>
      </c>
    </row>
    <row r="79" spans="1:4">
      <c r="A79" s="62" t="str">
        <f t="shared" si="1"/>
        <v>2009</v>
      </c>
      <c r="B79" s="13" t="s">
        <v>107</v>
      </c>
      <c r="C79" s="13">
        <v>3.31</v>
      </c>
      <c r="D79" s="13">
        <v>5.82</v>
      </c>
    </row>
    <row r="80" spans="1:4">
      <c r="A80" s="62" t="str">
        <f t="shared" si="1"/>
        <v>2009</v>
      </c>
      <c r="B80" s="13" t="s">
        <v>108</v>
      </c>
      <c r="C80" s="13">
        <v>2.95</v>
      </c>
      <c r="D80" s="13">
        <v>4.66</v>
      </c>
    </row>
    <row r="81" spans="1:4">
      <c r="A81" s="62" t="str">
        <f t="shared" si="1"/>
        <v>2009</v>
      </c>
      <c r="B81" s="13" t="s">
        <v>109</v>
      </c>
      <c r="C81" s="13">
        <v>3.14</v>
      </c>
      <c r="D81" s="13">
        <v>3.02</v>
      </c>
    </row>
    <row r="82" spans="1:4">
      <c r="A82" s="62" t="str">
        <f t="shared" si="1"/>
        <v>2009</v>
      </c>
      <c r="B82" s="13" t="s">
        <v>110</v>
      </c>
      <c r="C82" s="13">
        <v>1.91</v>
      </c>
      <c r="D82" s="13">
        <v>1.33</v>
      </c>
    </row>
    <row r="83" spans="1:4">
      <c r="A83" s="62" t="str">
        <f t="shared" si="1"/>
        <v>2009</v>
      </c>
      <c r="B83" s="13" t="s">
        <v>111</v>
      </c>
      <c r="C83" s="13">
        <v>3.31</v>
      </c>
      <c r="D83" s="13">
        <v>1.87</v>
      </c>
    </row>
    <row r="84" spans="1:4">
      <c r="A84" s="62" t="str">
        <f t="shared" si="1"/>
        <v>2009</v>
      </c>
      <c r="B84" s="13" t="s">
        <v>112</v>
      </c>
      <c r="C84" s="13">
        <v>0.42</v>
      </c>
      <c r="D84" s="13">
        <v>0.2</v>
      </c>
    </row>
    <row r="85" spans="1:4">
      <c r="A85" s="62" t="str">
        <f t="shared" si="1"/>
        <v>2009</v>
      </c>
      <c r="B85" s="13" t="s">
        <v>113</v>
      </c>
      <c r="C85" s="13">
        <v>0.65</v>
      </c>
      <c r="D85" s="13">
        <v>0.02</v>
      </c>
    </row>
    <row r="86" spans="1:4">
      <c r="A86" s="62" t="str">
        <f t="shared" si="1"/>
        <v>2010</v>
      </c>
      <c r="B86" s="13" t="s">
        <v>114</v>
      </c>
      <c r="C86" s="13">
        <v>0</v>
      </c>
      <c r="D86" s="13">
        <v>0</v>
      </c>
    </row>
    <row r="87" spans="1:4">
      <c r="A87" s="62" t="str">
        <f t="shared" si="1"/>
        <v>2010</v>
      </c>
      <c r="B87" s="13" t="s">
        <v>115</v>
      </c>
      <c r="C87" s="13">
        <v>0.4</v>
      </c>
      <c r="D87" s="13">
        <v>0.2</v>
      </c>
    </row>
    <row r="88" spans="1:4">
      <c r="A88" s="62" t="str">
        <f t="shared" si="1"/>
        <v>2010</v>
      </c>
      <c r="B88" s="13" t="s">
        <v>116</v>
      </c>
      <c r="C88" s="13">
        <v>1.92</v>
      </c>
      <c r="D88" s="13">
        <v>1.25</v>
      </c>
    </row>
    <row r="89" spans="1:4">
      <c r="A89" s="62" t="str">
        <f t="shared" si="1"/>
        <v>2010</v>
      </c>
      <c r="B89" s="13" t="s">
        <v>117</v>
      </c>
      <c r="C89" s="13">
        <v>3</v>
      </c>
      <c r="D89" s="13">
        <v>0.85</v>
      </c>
    </row>
    <row r="90" spans="1:4">
      <c r="A90" s="62" t="str">
        <f t="shared" si="1"/>
        <v>2010</v>
      </c>
      <c r="B90" s="13" t="s">
        <v>118</v>
      </c>
      <c r="C90" s="13">
        <v>1.6</v>
      </c>
      <c r="D90" s="13">
        <v>0.52</v>
      </c>
    </row>
    <row r="91" spans="1:4">
      <c r="A91" s="62" t="str">
        <f t="shared" si="1"/>
        <v>2010</v>
      </c>
      <c r="B91" s="13" t="s">
        <v>119</v>
      </c>
      <c r="C91" s="13">
        <v>2.46</v>
      </c>
      <c r="D91" s="13">
        <v>0.98</v>
      </c>
    </row>
    <row r="92" spans="1:4">
      <c r="A92" s="62" t="str">
        <f t="shared" si="1"/>
        <v>2010</v>
      </c>
      <c r="B92" s="13" t="s">
        <v>120</v>
      </c>
      <c r="C92" s="13">
        <v>1.56</v>
      </c>
      <c r="D92" s="13">
        <v>5.63</v>
      </c>
    </row>
    <row r="93" spans="1:4">
      <c r="A93" s="62" t="str">
        <f t="shared" si="1"/>
        <v>2010</v>
      </c>
      <c r="B93" s="13" t="s">
        <v>121</v>
      </c>
      <c r="C93" s="13">
        <v>4.33</v>
      </c>
      <c r="D93" s="13">
        <v>6.77</v>
      </c>
    </row>
    <row r="94" spans="1:4">
      <c r="A94" s="62" t="str">
        <f t="shared" si="1"/>
        <v>2010</v>
      </c>
      <c r="B94" s="13" t="s">
        <v>122</v>
      </c>
      <c r="C94" s="13">
        <v>0.94</v>
      </c>
      <c r="D94" s="13">
        <v>0.18</v>
      </c>
    </row>
    <row r="95" spans="1:4">
      <c r="A95" s="62" t="str">
        <f t="shared" si="1"/>
        <v>2010</v>
      </c>
      <c r="B95" s="13" t="s">
        <v>123</v>
      </c>
      <c r="C95" s="13">
        <v>0.52</v>
      </c>
      <c r="D95" s="13">
        <v>0.45</v>
      </c>
    </row>
    <row r="96" spans="1:4">
      <c r="A96" s="62" t="str">
        <f t="shared" si="1"/>
        <v>2010</v>
      </c>
      <c r="B96" s="13" t="s">
        <v>124</v>
      </c>
      <c r="C96" s="13">
        <v>0.21</v>
      </c>
      <c r="D96" s="13">
        <v>0</v>
      </c>
    </row>
    <row r="97" spans="1:9">
      <c r="A97" s="62" t="str">
        <f t="shared" si="1"/>
        <v>2010</v>
      </c>
      <c r="B97" s="13" t="s">
        <v>125</v>
      </c>
      <c r="C97" s="13">
        <v>0.47</v>
      </c>
      <c r="D97" s="13">
        <v>0.25</v>
      </c>
    </row>
    <row r="98" spans="1:9">
      <c r="A98" s="62" t="str">
        <f t="shared" si="1"/>
        <v>2011</v>
      </c>
      <c r="B98" s="66" t="s">
        <v>133</v>
      </c>
      <c r="C98" s="84">
        <f>(C26+C38+C50+C62+C74+C86+C14+C2)/8</f>
        <v>0.3075</v>
      </c>
      <c r="D98" s="84">
        <f>(D26+D38+D50+D62+D74+D86+D14+D2)/8</f>
        <v>0.20250000000000001</v>
      </c>
      <c r="F98" s="85" t="s">
        <v>278</v>
      </c>
      <c r="G98" s="85"/>
      <c r="H98" s="85"/>
      <c r="I98" s="85"/>
    </row>
    <row r="99" spans="1:9">
      <c r="A99" s="62" t="str">
        <f t="shared" si="1"/>
        <v>2011</v>
      </c>
      <c r="B99" s="66" t="s">
        <v>134</v>
      </c>
      <c r="C99" s="84">
        <f>(C27+C39+C51+C63+C75+C87+C15+C3)/8</f>
        <v>0.51750000000000007</v>
      </c>
      <c r="D99" s="84">
        <f t="shared" ref="D99:D109" si="2">(D27+D39+D51+D63+D75+D87+D15+D3)/8</f>
        <v>0.13</v>
      </c>
    </row>
    <row r="100" spans="1:9">
      <c r="A100" s="62" t="str">
        <f t="shared" si="1"/>
        <v>2011</v>
      </c>
      <c r="B100" s="66" t="s">
        <v>135</v>
      </c>
      <c r="C100" s="84">
        <f t="shared" ref="C100:C109" si="3">(C28+C40+C52+C64+C76+C88+C16+C4)/8</f>
        <v>0.76874999999999993</v>
      </c>
      <c r="D100" s="84">
        <f t="shared" si="2"/>
        <v>0.73249999999999993</v>
      </c>
    </row>
    <row r="101" spans="1:9">
      <c r="A101" s="62" t="str">
        <f t="shared" si="1"/>
        <v>2011</v>
      </c>
      <c r="B101" s="66" t="s">
        <v>136</v>
      </c>
      <c r="C101" s="84">
        <f t="shared" si="3"/>
        <v>2.2712500000000002</v>
      </c>
      <c r="D101" s="84">
        <f>(D29+D41+D53+D65+D77+D89+D17+D5)/8</f>
        <v>1.5374999999999999</v>
      </c>
    </row>
    <row r="102" spans="1:9">
      <c r="A102" s="62" t="str">
        <f t="shared" si="1"/>
        <v>2011</v>
      </c>
      <c r="B102" s="66" t="s">
        <v>137</v>
      </c>
      <c r="C102" s="84">
        <f t="shared" si="3"/>
        <v>2.4874999999999998</v>
      </c>
      <c r="D102" s="84">
        <f t="shared" si="2"/>
        <v>1.44</v>
      </c>
    </row>
    <row r="103" spans="1:9">
      <c r="A103" s="62" t="str">
        <f t="shared" si="1"/>
        <v>2011</v>
      </c>
      <c r="B103" s="66" t="s">
        <v>138</v>
      </c>
      <c r="C103" s="84">
        <f t="shared" si="3"/>
        <v>2.5</v>
      </c>
      <c r="D103" s="84">
        <f t="shared" si="2"/>
        <v>2.7650000000000006</v>
      </c>
    </row>
    <row r="104" spans="1:9">
      <c r="A104" s="62" t="str">
        <f t="shared" si="1"/>
        <v>2011</v>
      </c>
      <c r="B104" s="66" t="s">
        <v>139</v>
      </c>
      <c r="C104" s="84">
        <f t="shared" si="3"/>
        <v>3.0374999999999996</v>
      </c>
      <c r="D104" s="84">
        <f t="shared" si="2"/>
        <v>3.0562499999999999</v>
      </c>
    </row>
    <row r="105" spans="1:9">
      <c r="A105" s="62" t="str">
        <f t="shared" si="1"/>
        <v>2011</v>
      </c>
      <c r="B105" s="66" t="s">
        <v>140</v>
      </c>
      <c r="C105" s="84">
        <f t="shared" si="3"/>
        <v>3.1912500000000001</v>
      </c>
      <c r="D105" s="84">
        <f t="shared" si="2"/>
        <v>3.1237499999999998</v>
      </c>
    </row>
    <row r="106" spans="1:9">
      <c r="A106" s="62" t="str">
        <f t="shared" si="1"/>
        <v>2011</v>
      </c>
      <c r="B106" s="66" t="s">
        <v>141</v>
      </c>
      <c r="C106" s="84">
        <f t="shared" si="3"/>
        <v>1.41625</v>
      </c>
      <c r="D106" s="84">
        <f t="shared" si="2"/>
        <v>1.2987500000000001</v>
      </c>
    </row>
    <row r="107" spans="1:9">
      <c r="A107" s="62" t="str">
        <f t="shared" si="1"/>
        <v>2011</v>
      </c>
      <c r="B107" s="66" t="s">
        <v>142</v>
      </c>
      <c r="C107" s="84">
        <f t="shared" si="3"/>
        <v>1.4337500000000001</v>
      </c>
      <c r="D107" s="84">
        <f t="shared" si="2"/>
        <v>1.31375</v>
      </c>
    </row>
    <row r="108" spans="1:9">
      <c r="A108" s="62" t="str">
        <f t="shared" si="1"/>
        <v>2011</v>
      </c>
      <c r="B108" s="66" t="s">
        <v>143</v>
      </c>
      <c r="C108" s="84">
        <f t="shared" si="3"/>
        <v>0.60375000000000001</v>
      </c>
      <c r="D108" s="84">
        <f t="shared" si="2"/>
        <v>0.17749999999999999</v>
      </c>
    </row>
    <row r="109" spans="1:9">
      <c r="A109" s="62" t="str">
        <f t="shared" si="1"/>
        <v>2011</v>
      </c>
      <c r="B109" s="66" t="s">
        <v>144</v>
      </c>
      <c r="C109" s="84">
        <f t="shared" si="3"/>
        <v>0.46999999999999992</v>
      </c>
      <c r="D109" s="84">
        <f t="shared" si="2"/>
        <v>0.52625</v>
      </c>
    </row>
    <row r="110" spans="1:9">
      <c r="A110" s="62" t="str">
        <f t="shared" si="1"/>
        <v>2012</v>
      </c>
      <c r="B110" s="66" t="s">
        <v>145</v>
      </c>
    </row>
    <row r="111" spans="1:9">
      <c r="A111" s="62" t="str">
        <f t="shared" si="1"/>
        <v>2012</v>
      </c>
      <c r="B111" s="66" t="s">
        <v>146</v>
      </c>
    </row>
    <row r="112" spans="1:9">
      <c r="A112" s="62" t="str">
        <f t="shared" si="1"/>
        <v>2012</v>
      </c>
      <c r="B112" s="66" t="s">
        <v>147</v>
      </c>
    </row>
    <row r="113" spans="1:2">
      <c r="A113" s="62" t="str">
        <f t="shared" si="1"/>
        <v>2012</v>
      </c>
      <c r="B113" s="66" t="s">
        <v>148</v>
      </c>
    </row>
    <row r="114" spans="1:2">
      <c r="A114" s="62" t="str">
        <f t="shared" si="1"/>
        <v>2012</v>
      </c>
      <c r="B114" s="66" t="s">
        <v>149</v>
      </c>
    </row>
    <row r="115" spans="1:2">
      <c r="A115" s="62" t="str">
        <f t="shared" si="1"/>
        <v>2012</v>
      </c>
      <c r="B115" s="66" t="s">
        <v>150</v>
      </c>
    </row>
    <row r="116" spans="1:2">
      <c r="A116" s="62" t="str">
        <f t="shared" si="1"/>
        <v>2012</v>
      </c>
      <c r="B116" s="66" t="s">
        <v>151</v>
      </c>
    </row>
    <row r="117" spans="1:2">
      <c r="A117" s="62" t="str">
        <f t="shared" si="1"/>
        <v>2012</v>
      </c>
      <c r="B117" s="66" t="s">
        <v>152</v>
      </c>
    </row>
    <row r="118" spans="1:2">
      <c r="A118" s="62" t="str">
        <f t="shared" si="1"/>
        <v>2012</v>
      </c>
      <c r="B118" s="66" t="s">
        <v>153</v>
      </c>
    </row>
    <row r="119" spans="1:2">
      <c r="A119" s="62" t="str">
        <f t="shared" si="1"/>
        <v>2012</v>
      </c>
      <c r="B119" s="66" t="s">
        <v>154</v>
      </c>
    </row>
    <row r="120" spans="1:2">
      <c r="A120" s="62" t="str">
        <f t="shared" si="1"/>
        <v>2012</v>
      </c>
      <c r="B120" s="66" t="s">
        <v>155</v>
      </c>
    </row>
    <row r="121" spans="1:2">
      <c r="A121" s="62" t="str">
        <f t="shared" si="1"/>
        <v>2012</v>
      </c>
      <c r="B121" s="66" t="s">
        <v>156</v>
      </c>
    </row>
    <row r="122" spans="1:2">
      <c r="A122" s="62" t="str">
        <f t="shared" si="1"/>
        <v>2013</v>
      </c>
      <c r="B122" s="66" t="s">
        <v>157</v>
      </c>
    </row>
    <row r="123" spans="1:2">
      <c r="A123" s="62" t="str">
        <f t="shared" si="1"/>
        <v>2013</v>
      </c>
      <c r="B123" s="66" t="s">
        <v>158</v>
      </c>
    </row>
    <row r="124" spans="1:2">
      <c r="A124" s="62" t="str">
        <f t="shared" si="1"/>
        <v>2013</v>
      </c>
      <c r="B124" s="66" t="s">
        <v>159</v>
      </c>
    </row>
    <row r="125" spans="1:2">
      <c r="A125" s="62" t="str">
        <f t="shared" si="1"/>
        <v>2013</v>
      </c>
      <c r="B125" s="66" t="s">
        <v>160</v>
      </c>
    </row>
    <row r="126" spans="1:2">
      <c r="A126" s="62" t="str">
        <f t="shared" si="1"/>
        <v>2013</v>
      </c>
      <c r="B126" s="66" t="s">
        <v>161</v>
      </c>
    </row>
    <row r="127" spans="1:2">
      <c r="A127" s="62" t="str">
        <f t="shared" si="1"/>
        <v>2013</v>
      </c>
      <c r="B127" s="66" t="s">
        <v>162</v>
      </c>
    </row>
    <row r="128" spans="1:2">
      <c r="A128" s="62" t="str">
        <f t="shared" si="1"/>
        <v>2013</v>
      </c>
      <c r="B128" s="66" t="s">
        <v>163</v>
      </c>
    </row>
    <row r="129" spans="1:2">
      <c r="A129" s="62" t="str">
        <f t="shared" si="1"/>
        <v>2013</v>
      </c>
      <c r="B129" s="66" t="s">
        <v>164</v>
      </c>
    </row>
    <row r="130" spans="1:2">
      <c r="A130" s="62" t="str">
        <f t="shared" si="1"/>
        <v>2013</v>
      </c>
      <c r="B130" s="66" t="s">
        <v>165</v>
      </c>
    </row>
    <row r="131" spans="1:2">
      <c r="A131" s="62" t="str">
        <f t="shared" ref="A131:A194" si="4">LEFT(B131,4)</f>
        <v>2013</v>
      </c>
      <c r="B131" s="66" t="s">
        <v>166</v>
      </c>
    </row>
    <row r="132" spans="1:2">
      <c r="A132" s="62" t="str">
        <f t="shared" si="4"/>
        <v>2013</v>
      </c>
      <c r="B132" s="66" t="s">
        <v>167</v>
      </c>
    </row>
    <row r="133" spans="1:2">
      <c r="A133" s="62" t="str">
        <f t="shared" si="4"/>
        <v>2013</v>
      </c>
      <c r="B133" s="66" t="s">
        <v>168</v>
      </c>
    </row>
    <row r="134" spans="1:2">
      <c r="A134" s="62" t="str">
        <f t="shared" si="4"/>
        <v>2014</v>
      </c>
      <c r="B134" s="66" t="s">
        <v>169</v>
      </c>
    </row>
    <row r="135" spans="1:2">
      <c r="A135" s="62" t="str">
        <f t="shared" si="4"/>
        <v>2014</v>
      </c>
      <c r="B135" s="66" t="s">
        <v>170</v>
      </c>
    </row>
    <row r="136" spans="1:2">
      <c r="A136" s="62" t="str">
        <f t="shared" si="4"/>
        <v>2014</v>
      </c>
      <c r="B136" s="66" t="s">
        <v>171</v>
      </c>
    </row>
    <row r="137" spans="1:2">
      <c r="A137" s="62" t="str">
        <f t="shared" si="4"/>
        <v>2014</v>
      </c>
      <c r="B137" s="66" t="s">
        <v>172</v>
      </c>
    </row>
    <row r="138" spans="1:2">
      <c r="A138" s="62" t="str">
        <f t="shared" si="4"/>
        <v>2014</v>
      </c>
      <c r="B138" s="66" t="s">
        <v>173</v>
      </c>
    </row>
    <row r="139" spans="1:2">
      <c r="A139" s="62" t="str">
        <f t="shared" si="4"/>
        <v>2014</v>
      </c>
      <c r="B139" s="66" t="s">
        <v>174</v>
      </c>
    </row>
    <row r="140" spans="1:2">
      <c r="A140" s="62" t="str">
        <f t="shared" si="4"/>
        <v>2014</v>
      </c>
      <c r="B140" s="66" t="s">
        <v>175</v>
      </c>
    </row>
    <row r="141" spans="1:2">
      <c r="A141" s="62" t="str">
        <f t="shared" si="4"/>
        <v>2014</v>
      </c>
      <c r="B141" s="66" t="s">
        <v>176</v>
      </c>
    </row>
    <row r="142" spans="1:2">
      <c r="A142" s="62" t="str">
        <f t="shared" si="4"/>
        <v>2014</v>
      </c>
      <c r="B142" s="66" t="s">
        <v>177</v>
      </c>
    </row>
    <row r="143" spans="1:2">
      <c r="A143" s="62" t="str">
        <f t="shared" si="4"/>
        <v>2014</v>
      </c>
      <c r="B143" s="66" t="s">
        <v>178</v>
      </c>
    </row>
    <row r="144" spans="1:2">
      <c r="A144" s="62" t="str">
        <f t="shared" si="4"/>
        <v>2014</v>
      </c>
      <c r="B144" s="66" t="s">
        <v>179</v>
      </c>
    </row>
    <row r="145" spans="1:2">
      <c r="A145" s="62" t="str">
        <f t="shared" si="4"/>
        <v>2014</v>
      </c>
      <c r="B145" s="66" t="s">
        <v>180</v>
      </c>
    </row>
    <row r="146" spans="1:2">
      <c r="A146" s="62" t="str">
        <f t="shared" si="4"/>
        <v>2015</v>
      </c>
      <c r="B146" s="66" t="s">
        <v>181</v>
      </c>
    </row>
    <row r="147" spans="1:2">
      <c r="A147" s="62" t="str">
        <f t="shared" si="4"/>
        <v>2015</v>
      </c>
      <c r="B147" s="66" t="s">
        <v>182</v>
      </c>
    </row>
    <row r="148" spans="1:2">
      <c r="A148" s="62" t="str">
        <f t="shared" si="4"/>
        <v>2015</v>
      </c>
      <c r="B148" s="66" t="s">
        <v>183</v>
      </c>
    </row>
    <row r="149" spans="1:2">
      <c r="A149" s="62" t="str">
        <f t="shared" si="4"/>
        <v>2015</v>
      </c>
      <c r="B149" s="66" t="s">
        <v>184</v>
      </c>
    </row>
    <row r="150" spans="1:2">
      <c r="A150" s="62" t="str">
        <f t="shared" si="4"/>
        <v>2015</v>
      </c>
      <c r="B150" s="66" t="s">
        <v>185</v>
      </c>
    </row>
    <row r="151" spans="1:2">
      <c r="A151" s="62" t="str">
        <f t="shared" si="4"/>
        <v>2015</v>
      </c>
      <c r="B151" s="66" t="s">
        <v>186</v>
      </c>
    </row>
    <row r="152" spans="1:2">
      <c r="A152" s="62" t="str">
        <f t="shared" si="4"/>
        <v>2015</v>
      </c>
      <c r="B152" s="66" t="s">
        <v>187</v>
      </c>
    </row>
    <row r="153" spans="1:2">
      <c r="A153" s="62" t="str">
        <f t="shared" si="4"/>
        <v>2015</v>
      </c>
      <c r="B153" s="66" t="s">
        <v>188</v>
      </c>
    </row>
    <row r="154" spans="1:2">
      <c r="A154" s="62" t="str">
        <f t="shared" si="4"/>
        <v>2015</v>
      </c>
      <c r="B154" s="66" t="s">
        <v>189</v>
      </c>
    </row>
    <row r="155" spans="1:2">
      <c r="A155" s="62" t="str">
        <f t="shared" si="4"/>
        <v>2015</v>
      </c>
      <c r="B155" s="66" t="s">
        <v>190</v>
      </c>
    </row>
    <row r="156" spans="1:2">
      <c r="A156" s="62" t="str">
        <f t="shared" si="4"/>
        <v>2015</v>
      </c>
      <c r="B156" s="66" t="s">
        <v>191</v>
      </c>
    </row>
    <row r="157" spans="1:2">
      <c r="A157" s="62" t="str">
        <f t="shared" si="4"/>
        <v>2015</v>
      </c>
      <c r="B157" s="66" t="s">
        <v>192</v>
      </c>
    </row>
    <row r="158" spans="1:2">
      <c r="A158" s="62" t="str">
        <f t="shared" si="4"/>
        <v>2016</v>
      </c>
      <c r="B158" s="66" t="s">
        <v>193</v>
      </c>
    </row>
    <row r="159" spans="1:2">
      <c r="A159" s="62" t="str">
        <f t="shared" si="4"/>
        <v>2016</v>
      </c>
      <c r="B159" s="66" t="s">
        <v>194</v>
      </c>
    </row>
    <row r="160" spans="1:2">
      <c r="A160" s="62" t="str">
        <f t="shared" si="4"/>
        <v>2016</v>
      </c>
      <c r="B160" s="66" t="s">
        <v>195</v>
      </c>
    </row>
    <row r="161" spans="1:2">
      <c r="A161" s="62" t="str">
        <f t="shared" si="4"/>
        <v>2016</v>
      </c>
      <c r="B161" s="66" t="s">
        <v>196</v>
      </c>
    </row>
    <row r="162" spans="1:2">
      <c r="A162" s="62" t="str">
        <f t="shared" si="4"/>
        <v>2016</v>
      </c>
      <c r="B162" s="66" t="s">
        <v>197</v>
      </c>
    </row>
    <row r="163" spans="1:2">
      <c r="A163" s="62" t="str">
        <f t="shared" si="4"/>
        <v>2016</v>
      </c>
      <c r="B163" s="66" t="s">
        <v>198</v>
      </c>
    </row>
    <row r="164" spans="1:2">
      <c r="A164" s="62" t="str">
        <f t="shared" si="4"/>
        <v>2016</v>
      </c>
      <c r="B164" s="66" t="s">
        <v>199</v>
      </c>
    </row>
    <row r="165" spans="1:2">
      <c r="A165" s="62" t="str">
        <f t="shared" si="4"/>
        <v>2016</v>
      </c>
      <c r="B165" s="66" t="s">
        <v>200</v>
      </c>
    </row>
    <row r="166" spans="1:2">
      <c r="A166" s="62" t="str">
        <f t="shared" si="4"/>
        <v>2016</v>
      </c>
      <c r="B166" s="66" t="s">
        <v>201</v>
      </c>
    </row>
    <row r="167" spans="1:2">
      <c r="A167" s="62" t="str">
        <f t="shared" si="4"/>
        <v>2016</v>
      </c>
      <c r="B167" s="66" t="s">
        <v>202</v>
      </c>
    </row>
    <row r="168" spans="1:2">
      <c r="A168" s="62" t="str">
        <f t="shared" si="4"/>
        <v>2016</v>
      </c>
      <c r="B168" s="66" t="s">
        <v>203</v>
      </c>
    </row>
    <row r="169" spans="1:2">
      <c r="A169" s="62" t="str">
        <f t="shared" si="4"/>
        <v>2016</v>
      </c>
      <c r="B169" s="66" t="s">
        <v>204</v>
      </c>
    </row>
    <row r="170" spans="1:2">
      <c r="A170" s="62" t="str">
        <f t="shared" si="4"/>
        <v>2017</v>
      </c>
      <c r="B170" s="66" t="s">
        <v>205</v>
      </c>
    </row>
    <row r="171" spans="1:2">
      <c r="A171" s="62" t="str">
        <f t="shared" si="4"/>
        <v>2017</v>
      </c>
      <c r="B171" s="66" t="s">
        <v>206</v>
      </c>
    </row>
    <row r="172" spans="1:2">
      <c r="A172" s="62" t="str">
        <f t="shared" si="4"/>
        <v>2017</v>
      </c>
      <c r="B172" s="66" t="s">
        <v>207</v>
      </c>
    </row>
    <row r="173" spans="1:2">
      <c r="A173" s="62" t="str">
        <f t="shared" si="4"/>
        <v>2017</v>
      </c>
      <c r="B173" s="66" t="s">
        <v>208</v>
      </c>
    </row>
    <row r="174" spans="1:2">
      <c r="A174" s="62" t="str">
        <f t="shared" si="4"/>
        <v>2017</v>
      </c>
      <c r="B174" s="66" t="s">
        <v>209</v>
      </c>
    </row>
    <row r="175" spans="1:2">
      <c r="A175" s="62" t="str">
        <f t="shared" si="4"/>
        <v>2017</v>
      </c>
      <c r="B175" s="66" t="s">
        <v>210</v>
      </c>
    </row>
    <row r="176" spans="1:2">
      <c r="A176" s="62" t="str">
        <f t="shared" si="4"/>
        <v>2017</v>
      </c>
      <c r="B176" s="66" t="s">
        <v>211</v>
      </c>
    </row>
    <row r="177" spans="1:2">
      <c r="A177" s="62" t="str">
        <f t="shared" si="4"/>
        <v>2017</v>
      </c>
      <c r="B177" s="66" t="s">
        <v>212</v>
      </c>
    </row>
    <row r="178" spans="1:2">
      <c r="A178" s="62" t="str">
        <f t="shared" si="4"/>
        <v>2017</v>
      </c>
      <c r="B178" s="66" t="s">
        <v>213</v>
      </c>
    </row>
    <row r="179" spans="1:2">
      <c r="A179" s="62" t="str">
        <f t="shared" si="4"/>
        <v>2017</v>
      </c>
      <c r="B179" s="66" t="s">
        <v>214</v>
      </c>
    </row>
    <row r="180" spans="1:2">
      <c r="A180" s="62" t="str">
        <f t="shared" si="4"/>
        <v>2017</v>
      </c>
      <c r="B180" s="66" t="s">
        <v>215</v>
      </c>
    </row>
    <row r="181" spans="1:2">
      <c r="A181" s="62" t="str">
        <f t="shared" si="4"/>
        <v>2017</v>
      </c>
      <c r="B181" s="66" t="s">
        <v>216</v>
      </c>
    </row>
    <row r="182" spans="1:2">
      <c r="A182" s="62" t="str">
        <f t="shared" si="4"/>
        <v>2018</v>
      </c>
      <c r="B182" s="66" t="s">
        <v>217</v>
      </c>
    </row>
    <row r="183" spans="1:2">
      <c r="A183" s="62" t="str">
        <f t="shared" si="4"/>
        <v>2018</v>
      </c>
      <c r="B183" s="66" t="s">
        <v>218</v>
      </c>
    </row>
    <row r="184" spans="1:2">
      <c r="A184" s="62" t="str">
        <f t="shared" si="4"/>
        <v>2018</v>
      </c>
      <c r="B184" s="66" t="s">
        <v>219</v>
      </c>
    </row>
    <row r="185" spans="1:2">
      <c r="A185" s="62" t="str">
        <f t="shared" si="4"/>
        <v>2018</v>
      </c>
      <c r="B185" s="66" t="s">
        <v>220</v>
      </c>
    </row>
    <row r="186" spans="1:2">
      <c r="A186" s="62" t="str">
        <f t="shared" si="4"/>
        <v>2018</v>
      </c>
      <c r="B186" s="66" t="s">
        <v>221</v>
      </c>
    </row>
    <row r="187" spans="1:2">
      <c r="A187" s="62" t="str">
        <f t="shared" si="4"/>
        <v>2018</v>
      </c>
      <c r="B187" s="66" t="s">
        <v>222</v>
      </c>
    </row>
    <row r="188" spans="1:2">
      <c r="A188" s="62" t="str">
        <f t="shared" si="4"/>
        <v>2018</v>
      </c>
      <c r="B188" s="66" t="s">
        <v>223</v>
      </c>
    </row>
    <row r="189" spans="1:2">
      <c r="A189" s="62" t="str">
        <f t="shared" si="4"/>
        <v>2018</v>
      </c>
      <c r="B189" s="66" t="s">
        <v>224</v>
      </c>
    </row>
    <row r="190" spans="1:2">
      <c r="A190" s="62" t="str">
        <f t="shared" si="4"/>
        <v>2018</v>
      </c>
      <c r="B190" s="66" t="s">
        <v>225</v>
      </c>
    </row>
    <row r="191" spans="1:2">
      <c r="A191" s="62" t="str">
        <f t="shared" si="4"/>
        <v>2018</v>
      </c>
      <c r="B191" s="66" t="s">
        <v>226</v>
      </c>
    </row>
    <row r="192" spans="1:2">
      <c r="A192" s="62" t="str">
        <f t="shared" si="4"/>
        <v>2018</v>
      </c>
      <c r="B192" s="66" t="s">
        <v>227</v>
      </c>
    </row>
    <row r="193" spans="1:2">
      <c r="A193" s="62" t="str">
        <f t="shared" si="4"/>
        <v>2018</v>
      </c>
      <c r="B193" s="66" t="s">
        <v>228</v>
      </c>
    </row>
    <row r="194" spans="1:2">
      <c r="A194" s="62" t="str">
        <f t="shared" si="4"/>
        <v>2019</v>
      </c>
      <c r="B194" s="66" t="s">
        <v>229</v>
      </c>
    </row>
    <row r="195" spans="1:2">
      <c r="A195" s="62" t="str">
        <f t="shared" ref="A195:A225" si="5">LEFT(B195,4)</f>
        <v>2019</v>
      </c>
      <c r="B195" s="66" t="s">
        <v>230</v>
      </c>
    </row>
    <row r="196" spans="1:2">
      <c r="A196" s="62" t="str">
        <f t="shared" si="5"/>
        <v>2019</v>
      </c>
      <c r="B196" s="66" t="s">
        <v>231</v>
      </c>
    </row>
    <row r="197" spans="1:2">
      <c r="A197" s="62" t="str">
        <f t="shared" si="5"/>
        <v>2019</v>
      </c>
      <c r="B197" s="66" t="s">
        <v>232</v>
      </c>
    </row>
    <row r="198" spans="1:2">
      <c r="A198" s="62" t="str">
        <f t="shared" si="5"/>
        <v>2019</v>
      </c>
      <c r="B198" s="66" t="s">
        <v>233</v>
      </c>
    </row>
    <row r="199" spans="1:2">
      <c r="A199" s="62" t="str">
        <f t="shared" si="5"/>
        <v>2019</v>
      </c>
      <c r="B199" s="66" t="s">
        <v>234</v>
      </c>
    </row>
    <row r="200" spans="1:2">
      <c r="A200" s="62" t="str">
        <f t="shared" si="5"/>
        <v>2019</v>
      </c>
      <c r="B200" s="66" t="s">
        <v>235</v>
      </c>
    </row>
    <row r="201" spans="1:2">
      <c r="A201" s="62" t="str">
        <f t="shared" si="5"/>
        <v>2019</v>
      </c>
      <c r="B201" s="66" t="s">
        <v>236</v>
      </c>
    </row>
    <row r="202" spans="1:2">
      <c r="A202" s="62" t="str">
        <f t="shared" si="5"/>
        <v>2019</v>
      </c>
      <c r="B202" s="66" t="s">
        <v>237</v>
      </c>
    </row>
    <row r="203" spans="1:2">
      <c r="A203" s="62" t="str">
        <f t="shared" si="5"/>
        <v>2019</v>
      </c>
      <c r="B203" s="66" t="s">
        <v>238</v>
      </c>
    </row>
    <row r="204" spans="1:2">
      <c r="A204" s="62" t="str">
        <f t="shared" si="5"/>
        <v>2019</v>
      </c>
      <c r="B204" s="66" t="s">
        <v>239</v>
      </c>
    </row>
    <row r="205" spans="1:2">
      <c r="A205" s="62" t="str">
        <f t="shared" si="5"/>
        <v>2019</v>
      </c>
      <c r="B205" s="66" t="s">
        <v>240</v>
      </c>
    </row>
    <row r="206" spans="1:2">
      <c r="A206" s="62" t="str">
        <f t="shared" si="5"/>
        <v>2020</v>
      </c>
      <c r="B206" s="66" t="s">
        <v>241</v>
      </c>
    </row>
    <row r="207" spans="1:2">
      <c r="A207" s="62" t="str">
        <f t="shared" si="5"/>
        <v>2020</v>
      </c>
      <c r="B207" s="66" t="s">
        <v>242</v>
      </c>
    </row>
    <row r="208" spans="1:2">
      <c r="A208" s="62" t="str">
        <f t="shared" si="5"/>
        <v>2020</v>
      </c>
      <c r="B208" s="66" t="s">
        <v>243</v>
      </c>
    </row>
    <row r="209" spans="1:2">
      <c r="A209" s="62" t="str">
        <f t="shared" si="5"/>
        <v>2020</v>
      </c>
      <c r="B209" s="66" t="s">
        <v>244</v>
      </c>
    </row>
    <row r="210" spans="1:2">
      <c r="A210" s="62" t="str">
        <f t="shared" si="5"/>
        <v>2020</v>
      </c>
      <c r="B210" s="66" t="s">
        <v>245</v>
      </c>
    </row>
    <row r="211" spans="1:2">
      <c r="A211" s="62" t="str">
        <f t="shared" si="5"/>
        <v>2020</v>
      </c>
      <c r="B211" s="66" t="s">
        <v>246</v>
      </c>
    </row>
    <row r="212" spans="1:2">
      <c r="A212" s="62" t="str">
        <f t="shared" si="5"/>
        <v>2020</v>
      </c>
      <c r="B212" s="66" t="s">
        <v>247</v>
      </c>
    </row>
    <row r="213" spans="1:2">
      <c r="A213" s="62" t="str">
        <f t="shared" si="5"/>
        <v>2020</v>
      </c>
      <c r="B213" s="66" t="s">
        <v>248</v>
      </c>
    </row>
    <row r="214" spans="1:2">
      <c r="A214" s="62" t="str">
        <f t="shared" si="5"/>
        <v>2020</v>
      </c>
      <c r="B214" s="66" t="s">
        <v>249</v>
      </c>
    </row>
    <row r="215" spans="1:2">
      <c r="A215" s="62" t="str">
        <f t="shared" si="5"/>
        <v>2020</v>
      </c>
      <c r="B215" s="66" t="s">
        <v>250</v>
      </c>
    </row>
    <row r="216" spans="1:2">
      <c r="A216" s="62" t="str">
        <f t="shared" si="5"/>
        <v>2020</v>
      </c>
      <c r="B216" s="66" t="s">
        <v>251</v>
      </c>
    </row>
    <row r="217" spans="1:2">
      <c r="A217" s="62" t="str">
        <f t="shared" si="5"/>
        <v>2020</v>
      </c>
      <c r="B217" s="66" t="s">
        <v>252</v>
      </c>
    </row>
    <row r="218" spans="1:2">
      <c r="A218" s="62" t="str">
        <f t="shared" si="5"/>
        <v>2020</v>
      </c>
      <c r="B218" s="66" t="s">
        <v>253</v>
      </c>
    </row>
    <row r="219" spans="1:2">
      <c r="A219" s="62" t="str">
        <f t="shared" si="5"/>
        <v>2020</v>
      </c>
      <c r="B219" s="66" t="s">
        <v>254</v>
      </c>
    </row>
    <row r="220" spans="1:2">
      <c r="A220" s="62" t="str">
        <f t="shared" si="5"/>
        <v>2020</v>
      </c>
      <c r="B220" s="66" t="s">
        <v>255</v>
      </c>
    </row>
    <row r="221" spans="1:2">
      <c r="A221" s="62" t="str">
        <f t="shared" si="5"/>
        <v>2020</v>
      </c>
      <c r="B221" s="66" t="s">
        <v>256</v>
      </c>
    </row>
    <row r="222" spans="1:2">
      <c r="A222" s="62" t="str">
        <f t="shared" si="5"/>
        <v>2020</v>
      </c>
      <c r="B222" s="66" t="s">
        <v>257</v>
      </c>
    </row>
    <row r="223" spans="1:2">
      <c r="A223" s="62" t="str">
        <f t="shared" si="5"/>
        <v>2020</v>
      </c>
      <c r="B223" s="66" t="s">
        <v>258</v>
      </c>
    </row>
    <row r="224" spans="1:2">
      <c r="A224" s="62" t="str">
        <f t="shared" si="5"/>
        <v>2020</v>
      </c>
      <c r="B224" s="66" t="s">
        <v>259</v>
      </c>
    </row>
    <row r="225" spans="1:2">
      <c r="A225" s="62" t="str">
        <f t="shared" si="5"/>
        <v>2020</v>
      </c>
      <c r="B225" s="66" t="s">
        <v>260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Instructions</vt:lpstr>
      <vt:lpstr>Non-Fed Reservoirs</vt:lpstr>
      <vt:lpstr>Precipitation - Monthly</vt:lpstr>
      <vt:lpstr>'Non-Fed Reservoirs'!Print_Area</vt:lpstr>
    </vt:vector>
  </TitlesOfParts>
  <Company>Division of Water Resources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</dc:creator>
  <cp:lastModifiedBy>if1</cp:lastModifiedBy>
  <cp:lastPrinted>2011-08-29T22:52:48Z</cp:lastPrinted>
  <dcterms:created xsi:type="dcterms:W3CDTF">2004-04-12T17:29:32Z</dcterms:created>
  <dcterms:modified xsi:type="dcterms:W3CDTF">2012-05-08T16:23:53Z</dcterms:modified>
</cp:coreProperties>
</file>