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11580" windowHeight="5985" activeTab="4"/>
  </bookViews>
  <sheets>
    <sheet name="1960's" sheetId="1" r:id="rId1"/>
    <sheet name="1970's" sheetId="2" r:id="rId2"/>
    <sheet name="1980's" sheetId="3" r:id="rId3"/>
    <sheet name="1990's" sheetId="4" r:id="rId4"/>
    <sheet name="2000's" sheetId="5" r:id="rId5"/>
  </sheets>
  <definedNames>
    <definedName name="_xlnm.Print_Area" localSheetId="1">'1970''s'!$A$1:$L$380</definedName>
    <definedName name="_xlnm.Print_Area" localSheetId="2">'1980''s'!$A$1:$L$380</definedName>
  </definedNames>
  <calcPr calcId="125725" calcMode="autoNoTable" iterate="1" iterateCount="1" iterateDelta="0"/>
</workbook>
</file>

<file path=xl/calcChain.xml><?xml version="1.0" encoding="utf-8"?>
<calcChain xmlns="http://schemas.openxmlformats.org/spreadsheetml/2006/main">
  <c r="E263" i="5"/>
  <c r="M189"/>
  <c r="G149"/>
  <c r="C149"/>
  <c r="D149"/>
  <c r="E149"/>
  <c r="F149"/>
  <c r="H149"/>
  <c r="D152" s="1"/>
  <c r="G152" s="1"/>
  <c r="I149"/>
  <c r="J149"/>
  <c r="K149"/>
  <c r="L149"/>
  <c r="M149"/>
  <c r="N149"/>
  <c r="M151"/>
  <c r="C377"/>
  <c r="D377"/>
  <c r="E377"/>
  <c r="F377"/>
  <c r="G377"/>
  <c r="H377"/>
  <c r="I377"/>
  <c r="J377"/>
  <c r="K377"/>
  <c r="L377"/>
  <c r="M377"/>
  <c r="N377"/>
  <c r="M379"/>
  <c r="N378"/>
  <c r="M378"/>
  <c r="L378"/>
  <c r="K378"/>
  <c r="J378"/>
  <c r="I378"/>
  <c r="H378"/>
  <c r="G378"/>
  <c r="F378"/>
  <c r="E378"/>
  <c r="D378"/>
  <c r="C378"/>
  <c r="C339"/>
  <c r="D339"/>
  <c r="E339"/>
  <c r="F339"/>
  <c r="G339"/>
  <c r="H339"/>
  <c r="I339"/>
  <c r="J339"/>
  <c r="K339"/>
  <c r="L339"/>
  <c r="M339"/>
  <c r="N339"/>
  <c r="F342"/>
  <c r="I342" s="1"/>
  <c r="M341"/>
  <c r="N340"/>
  <c r="M340"/>
  <c r="L340"/>
  <c r="K340"/>
  <c r="J340"/>
  <c r="I340"/>
  <c r="H340"/>
  <c r="G340"/>
  <c r="F340"/>
  <c r="E340"/>
  <c r="D340"/>
  <c r="C340"/>
  <c r="C301"/>
  <c r="D301"/>
  <c r="F304" s="1"/>
  <c r="I304" s="1"/>
  <c r="E301"/>
  <c r="F301"/>
  <c r="G301"/>
  <c r="H301"/>
  <c r="I301"/>
  <c r="J301"/>
  <c r="K301"/>
  <c r="L301"/>
  <c r="M301"/>
  <c r="N301"/>
  <c r="M303"/>
  <c r="N302"/>
  <c r="M302"/>
  <c r="L302"/>
  <c r="K302"/>
  <c r="J302"/>
  <c r="I302"/>
  <c r="H302"/>
  <c r="G302"/>
  <c r="F302"/>
  <c r="E302"/>
  <c r="D302"/>
  <c r="C302"/>
  <c r="C263"/>
  <c r="F266" s="1"/>
  <c r="I266" s="1"/>
  <c r="D263"/>
  <c r="F263"/>
  <c r="G263"/>
  <c r="H263"/>
  <c r="I263"/>
  <c r="J263"/>
  <c r="K263"/>
  <c r="L263"/>
  <c r="M263"/>
  <c r="N263"/>
  <c r="M265"/>
  <c r="N264"/>
  <c r="M264"/>
  <c r="L264"/>
  <c r="K264"/>
  <c r="J264"/>
  <c r="I264"/>
  <c r="H264"/>
  <c r="G264"/>
  <c r="F264"/>
  <c r="E264"/>
  <c r="D264"/>
  <c r="C264"/>
  <c r="C225"/>
  <c r="D225"/>
  <c r="E225"/>
  <c r="F225"/>
  <c r="G225"/>
  <c r="H225"/>
  <c r="I225"/>
  <c r="J225"/>
  <c r="K225"/>
  <c r="L225"/>
  <c r="M225"/>
  <c r="N225"/>
  <c r="F228"/>
  <c r="I228" s="1"/>
  <c r="M227"/>
  <c r="N226"/>
  <c r="M226"/>
  <c r="L226"/>
  <c r="K226"/>
  <c r="J226"/>
  <c r="I226"/>
  <c r="H226"/>
  <c r="G226"/>
  <c r="F226"/>
  <c r="E226"/>
  <c r="D226"/>
  <c r="C226"/>
  <c r="D187"/>
  <c r="C187"/>
  <c r="F190" s="1"/>
  <c r="I190" s="1"/>
  <c r="E187"/>
  <c r="F187"/>
  <c r="G187"/>
  <c r="H187"/>
  <c r="I187"/>
  <c r="J187"/>
  <c r="K187"/>
  <c r="L187"/>
  <c r="M187"/>
  <c r="N187"/>
  <c r="D188"/>
  <c r="N150"/>
  <c r="M150"/>
  <c r="D111"/>
  <c r="D112" s="1"/>
  <c r="C111"/>
  <c r="C112" s="1"/>
  <c r="N73"/>
  <c r="N74" s="1"/>
  <c r="M73"/>
  <c r="M74" s="1"/>
  <c r="D35"/>
  <c r="D36" s="1"/>
  <c r="C35"/>
  <c r="C36" s="1"/>
  <c r="M113"/>
  <c r="K75"/>
  <c r="C111" i="1"/>
  <c r="D114" s="1"/>
  <c r="G114" s="1"/>
  <c r="D111"/>
  <c r="E111"/>
  <c r="F111"/>
  <c r="G111"/>
  <c r="H111"/>
  <c r="I111"/>
  <c r="K113"/>
  <c r="L111"/>
  <c r="L112" s="1"/>
  <c r="K111"/>
  <c r="K112" s="1"/>
  <c r="J111"/>
  <c r="J112" s="1"/>
  <c r="I112"/>
  <c r="H112"/>
  <c r="G112"/>
  <c r="F112"/>
  <c r="E112"/>
  <c r="D112"/>
  <c r="C112"/>
  <c r="C73"/>
  <c r="D73"/>
  <c r="E73"/>
  <c r="F73"/>
  <c r="G73"/>
  <c r="H73"/>
  <c r="I73"/>
  <c r="D76"/>
  <c r="G76" s="1"/>
  <c r="K75"/>
  <c r="L73"/>
  <c r="L74"/>
  <c r="K73"/>
  <c r="K74"/>
  <c r="J73"/>
  <c r="J74"/>
  <c r="I74"/>
  <c r="H74"/>
  <c r="G74"/>
  <c r="F74"/>
  <c r="E74"/>
  <c r="D74"/>
  <c r="C74"/>
  <c r="C35"/>
  <c r="D35"/>
  <c r="E35"/>
  <c r="F35"/>
  <c r="G35"/>
  <c r="H35"/>
  <c r="I35"/>
  <c r="J35"/>
  <c r="K35"/>
  <c r="L35"/>
  <c r="D38"/>
  <c r="G38" s="1"/>
  <c r="K37"/>
  <c r="L36"/>
  <c r="K36"/>
  <c r="J36"/>
  <c r="I36"/>
  <c r="H36"/>
  <c r="G36"/>
  <c r="F36"/>
  <c r="E36"/>
  <c r="D36"/>
  <c r="C36"/>
  <c r="C377" i="2"/>
  <c r="D377"/>
  <c r="D380" s="1"/>
  <c r="G380" s="1"/>
  <c r="E377"/>
  <c r="F377"/>
  <c r="G377"/>
  <c r="H377"/>
  <c r="I377"/>
  <c r="J377"/>
  <c r="K377"/>
  <c r="L377"/>
  <c r="K379"/>
  <c r="L378"/>
  <c r="K378"/>
  <c r="J378"/>
  <c r="I378"/>
  <c r="H378"/>
  <c r="G378"/>
  <c r="F378"/>
  <c r="E378"/>
  <c r="D378"/>
  <c r="C378"/>
  <c r="C339"/>
  <c r="D339"/>
  <c r="E339"/>
  <c r="F339"/>
  <c r="G339"/>
  <c r="H339"/>
  <c r="I339"/>
  <c r="J339"/>
  <c r="K339"/>
  <c r="L339"/>
  <c r="D342"/>
  <c r="G342" s="1"/>
  <c r="K341"/>
  <c r="L340"/>
  <c r="K340"/>
  <c r="J340"/>
  <c r="I340"/>
  <c r="H340"/>
  <c r="G340"/>
  <c r="F340"/>
  <c r="E340"/>
  <c r="D340"/>
  <c r="C340"/>
  <c r="C301"/>
  <c r="D301"/>
  <c r="D304" s="1"/>
  <c r="G304" s="1"/>
  <c r="E301"/>
  <c r="F301"/>
  <c r="G301"/>
  <c r="H301"/>
  <c r="I301"/>
  <c r="J301"/>
  <c r="K301"/>
  <c r="L301"/>
  <c r="K303"/>
  <c r="L302"/>
  <c r="K302"/>
  <c r="J302"/>
  <c r="I302"/>
  <c r="H302"/>
  <c r="G302"/>
  <c r="F302"/>
  <c r="E302"/>
  <c r="D302"/>
  <c r="C302"/>
  <c r="C263"/>
  <c r="D263"/>
  <c r="E263"/>
  <c r="F263"/>
  <c r="G263"/>
  <c r="H263"/>
  <c r="I263"/>
  <c r="J263"/>
  <c r="K263"/>
  <c r="L263"/>
  <c r="D266"/>
  <c r="G266" s="1"/>
  <c r="K265"/>
  <c r="L264"/>
  <c r="K264"/>
  <c r="J264"/>
  <c r="I264"/>
  <c r="H264"/>
  <c r="G264"/>
  <c r="F264"/>
  <c r="E264"/>
  <c r="D264"/>
  <c r="C264"/>
  <c r="C225"/>
  <c r="D225"/>
  <c r="D228" s="1"/>
  <c r="G228" s="1"/>
  <c r="E225"/>
  <c r="F225"/>
  <c r="G225"/>
  <c r="H225"/>
  <c r="I225"/>
  <c r="J225"/>
  <c r="K225"/>
  <c r="L225"/>
  <c r="K227"/>
  <c r="L226"/>
  <c r="K226"/>
  <c r="J226"/>
  <c r="I226"/>
  <c r="H226"/>
  <c r="G226"/>
  <c r="F226"/>
  <c r="E226"/>
  <c r="D226"/>
  <c r="C226"/>
  <c r="C187"/>
  <c r="D187"/>
  <c r="E187"/>
  <c r="F187"/>
  <c r="G187"/>
  <c r="H187"/>
  <c r="I187"/>
  <c r="J187"/>
  <c r="K187"/>
  <c r="L187"/>
  <c r="D190"/>
  <c r="G190" s="1"/>
  <c r="K189"/>
  <c r="L188"/>
  <c r="K188"/>
  <c r="J188"/>
  <c r="I188"/>
  <c r="H188"/>
  <c r="G188"/>
  <c r="F188"/>
  <c r="E188"/>
  <c r="D188"/>
  <c r="C188"/>
  <c r="C149"/>
  <c r="D149"/>
  <c r="D152" s="1"/>
  <c r="G152" s="1"/>
  <c r="E149"/>
  <c r="F149"/>
  <c r="G149"/>
  <c r="H149"/>
  <c r="I149"/>
  <c r="J149"/>
  <c r="K149"/>
  <c r="L149"/>
  <c r="K151"/>
  <c r="L150"/>
  <c r="K150"/>
  <c r="J150"/>
  <c r="I150"/>
  <c r="H150"/>
  <c r="G150"/>
  <c r="F150"/>
  <c r="E150"/>
  <c r="D150"/>
  <c r="C150"/>
  <c r="C111"/>
  <c r="D111"/>
  <c r="E111"/>
  <c r="F111"/>
  <c r="G111"/>
  <c r="H111"/>
  <c r="I111"/>
  <c r="J111"/>
  <c r="K111"/>
  <c r="L111"/>
  <c r="D114"/>
  <c r="G114" s="1"/>
  <c r="K113"/>
  <c r="L112"/>
  <c r="K112"/>
  <c r="J112"/>
  <c r="I112"/>
  <c r="H112"/>
  <c r="G112"/>
  <c r="F112"/>
  <c r="E112"/>
  <c r="D112"/>
  <c r="C112"/>
  <c r="C73"/>
  <c r="D73"/>
  <c r="D76" s="1"/>
  <c r="G76" s="1"/>
  <c r="E73"/>
  <c r="F73"/>
  <c r="G73"/>
  <c r="H73"/>
  <c r="I73"/>
  <c r="J73"/>
  <c r="K73"/>
  <c r="L73"/>
  <c r="K75"/>
  <c r="L74"/>
  <c r="K74"/>
  <c r="J74"/>
  <c r="I74"/>
  <c r="H74"/>
  <c r="G74"/>
  <c r="F74"/>
  <c r="E74"/>
  <c r="D74"/>
  <c r="C74"/>
  <c r="C35"/>
  <c r="D35"/>
  <c r="E35"/>
  <c r="F35"/>
  <c r="G35"/>
  <c r="H35"/>
  <c r="I35"/>
  <c r="J35"/>
  <c r="K35"/>
  <c r="L35"/>
  <c r="D38"/>
  <c r="G38" s="1"/>
  <c r="K37"/>
  <c r="L36"/>
  <c r="K36"/>
  <c r="J36"/>
  <c r="I36"/>
  <c r="H36"/>
  <c r="G36"/>
  <c r="F36"/>
  <c r="E36"/>
  <c r="D36"/>
  <c r="C36"/>
  <c r="D377" i="3"/>
  <c r="E377"/>
  <c r="F377"/>
  <c r="G377"/>
  <c r="H377"/>
  <c r="I377"/>
  <c r="J377"/>
  <c r="K377"/>
  <c r="L377"/>
  <c r="D380"/>
  <c r="K379"/>
  <c r="G379"/>
  <c r="L378"/>
  <c r="K378"/>
  <c r="J378"/>
  <c r="I378"/>
  <c r="H378"/>
  <c r="G378"/>
  <c r="F378"/>
  <c r="E378"/>
  <c r="D378"/>
  <c r="C377"/>
  <c r="C378" s="1"/>
  <c r="C339"/>
  <c r="D339"/>
  <c r="E339"/>
  <c r="F339"/>
  <c r="G339"/>
  <c r="H339"/>
  <c r="I339"/>
  <c r="J339"/>
  <c r="K339"/>
  <c r="L339"/>
  <c r="D342"/>
  <c r="G342" s="1"/>
  <c r="K341"/>
  <c r="L340"/>
  <c r="K340"/>
  <c r="J340"/>
  <c r="I340"/>
  <c r="H340"/>
  <c r="G340"/>
  <c r="F340"/>
  <c r="E340"/>
  <c r="D340"/>
  <c r="C340"/>
  <c r="C301"/>
  <c r="D301"/>
  <c r="D304" s="1"/>
  <c r="G304" s="1"/>
  <c r="E301"/>
  <c r="F301"/>
  <c r="G301"/>
  <c r="H301"/>
  <c r="I301"/>
  <c r="J301"/>
  <c r="K301"/>
  <c r="L301"/>
  <c r="K303"/>
  <c r="L302"/>
  <c r="K302"/>
  <c r="J302"/>
  <c r="I302"/>
  <c r="H302"/>
  <c r="G302"/>
  <c r="F302"/>
  <c r="E302"/>
  <c r="D302"/>
  <c r="C302"/>
  <c r="C263"/>
  <c r="D263"/>
  <c r="E263"/>
  <c r="F263"/>
  <c r="G263"/>
  <c r="H263"/>
  <c r="I263"/>
  <c r="J263"/>
  <c r="K263"/>
  <c r="L263"/>
  <c r="D266"/>
  <c r="G266" s="1"/>
  <c r="K265"/>
  <c r="L264"/>
  <c r="K264"/>
  <c r="J264"/>
  <c r="I264"/>
  <c r="H264"/>
  <c r="G264"/>
  <c r="F264"/>
  <c r="E264"/>
  <c r="D264"/>
  <c r="C264"/>
  <c r="C225"/>
  <c r="D225"/>
  <c r="D228" s="1"/>
  <c r="G228" s="1"/>
  <c r="E225"/>
  <c r="F225"/>
  <c r="G225"/>
  <c r="H225"/>
  <c r="I225"/>
  <c r="J225"/>
  <c r="K225"/>
  <c r="L225"/>
  <c r="K227"/>
  <c r="L226"/>
  <c r="K226"/>
  <c r="J226"/>
  <c r="I226"/>
  <c r="H226"/>
  <c r="G226"/>
  <c r="F226"/>
  <c r="E226"/>
  <c r="D226"/>
  <c r="C226"/>
  <c r="C187"/>
  <c r="D187"/>
  <c r="E187"/>
  <c r="F187"/>
  <c r="G187"/>
  <c r="H187"/>
  <c r="I187"/>
  <c r="J187"/>
  <c r="K187"/>
  <c r="L187"/>
  <c r="D190"/>
  <c r="G190" s="1"/>
  <c r="K189"/>
  <c r="L188"/>
  <c r="K188"/>
  <c r="J188"/>
  <c r="I188"/>
  <c r="H188"/>
  <c r="G188"/>
  <c r="F188"/>
  <c r="E188"/>
  <c r="D188"/>
  <c r="C188"/>
  <c r="C149"/>
  <c r="D149"/>
  <c r="D152" s="1"/>
  <c r="G152" s="1"/>
  <c r="E149"/>
  <c r="F149"/>
  <c r="G149"/>
  <c r="H149"/>
  <c r="I149"/>
  <c r="J149"/>
  <c r="K149"/>
  <c r="L149"/>
  <c r="K151"/>
  <c r="L150"/>
  <c r="K150"/>
  <c r="J150"/>
  <c r="I150"/>
  <c r="H150"/>
  <c r="G150"/>
  <c r="F150"/>
  <c r="E150"/>
  <c r="D150"/>
  <c r="C150"/>
  <c r="K114"/>
  <c r="C111"/>
  <c r="D111"/>
  <c r="D113" s="1"/>
  <c r="G113" s="1"/>
  <c r="J113" s="1"/>
  <c r="E111"/>
  <c r="F111"/>
  <c r="G111"/>
  <c r="H111"/>
  <c r="I111"/>
  <c r="J111"/>
  <c r="K111"/>
  <c r="L111"/>
  <c r="L112"/>
  <c r="K112"/>
  <c r="J112"/>
  <c r="I112"/>
  <c r="H112"/>
  <c r="G112"/>
  <c r="F112"/>
  <c r="E112"/>
  <c r="D112"/>
  <c r="C112"/>
  <c r="C73"/>
  <c r="D73"/>
  <c r="E73"/>
  <c r="F73"/>
  <c r="G73"/>
  <c r="H73"/>
  <c r="I73"/>
  <c r="J73"/>
  <c r="K73"/>
  <c r="L73"/>
  <c r="D76"/>
  <c r="G76" s="1"/>
  <c r="K75"/>
  <c r="L74"/>
  <c r="K74"/>
  <c r="J74"/>
  <c r="I74"/>
  <c r="H74"/>
  <c r="G74"/>
  <c r="F74"/>
  <c r="E74"/>
  <c r="D74"/>
  <c r="C74"/>
  <c r="C35"/>
  <c r="D35"/>
  <c r="D38" s="1"/>
  <c r="G38" s="1"/>
  <c r="E35"/>
  <c r="F35"/>
  <c r="G35"/>
  <c r="H35"/>
  <c r="I35"/>
  <c r="J35"/>
  <c r="K35"/>
  <c r="L35"/>
  <c r="K37"/>
  <c r="L36"/>
  <c r="K36"/>
  <c r="J36"/>
  <c r="I36"/>
  <c r="H36"/>
  <c r="G36"/>
  <c r="F36"/>
  <c r="E36"/>
  <c r="D36"/>
  <c r="C36"/>
  <c r="C377" i="4"/>
  <c r="C378" s="1"/>
  <c r="D377"/>
  <c r="D378" s="1"/>
  <c r="E377"/>
  <c r="E378" s="1"/>
  <c r="F377"/>
  <c r="F378" s="1"/>
  <c r="G377"/>
  <c r="G378" s="1"/>
  <c r="H377"/>
  <c r="H378" s="1"/>
  <c r="J377"/>
  <c r="J378" s="1"/>
  <c r="K377"/>
  <c r="K378" s="1"/>
  <c r="L377"/>
  <c r="L378" s="1"/>
  <c r="I377"/>
  <c r="D380"/>
  <c r="K379"/>
  <c r="C339"/>
  <c r="D339"/>
  <c r="E339"/>
  <c r="F339"/>
  <c r="G339"/>
  <c r="H339"/>
  <c r="I339"/>
  <c r="J339"/>
  <c r="K339"/>
  <c r="L339"/>
  <c r="D342"/>
  <c r="G342" s="1"/>
  <c r="K341"/>
  <c r="L340"/>
  <c r="K340"/>
  <c r="J340"/>
  <c r="I340"/>
  <c r="H340"/>
  <c r="G340"/>
  <c r="F340"/>
  <c r="E340"/>
  <c r="D340"/>
  <c r="C340"/>
  <c r="E301"/>
  <c r="F301"/>
  <c r="G301"/>
  <c r="H301"/>
  <c r="I301"/>
  <c r="D304"/>
  <c r="G304" s="1"/>
  <c r="K303"/>
  <c r="L301"/>
  <c r="L302"/>
  <c r="K301"/>
  <c r="K302"/>
  <c r="J301"/>
  <c r="J302"/>
  <c r="I302"/>
  <c r="H302"/>
  <c r="G302"/>
  <c r="F302"/>
  <c r="E302"/>
  <c r="D301"/>
  <c r="D302" s="1"/>
  <c r="C301"/>
  <c r="C302" s="1"/>
  <c r="C263"/>
  <c r="D263"/>
  <c r="E263"/>
  <c r="F263"/>
  <c r="G263"/>
  <c r="H263"/>
  <c r="I263"/>
  <c r="J263"/>
  <c r="K263"/>
  <c r="L263"/>
  <c r="D266"/>
  <c r="G266" s="1"/>
  <c r="K265"/>
  <c r="L264"/>
  <c r="K264"/>
  <c r="J264"/>
  <c r="I264"/>
  <c r="H264"/>
  <c r="G264"/>
  <c r="F264"/>
  <c r="E264"/>
  <c r="D264"/>
  <c r="C264"/>
  <c r="C225"/>
  <c r="D225"/>
  <c r="E225"/>
  <c r="F225"/>
  <c r="G225"/>
  <c r="H225"/>
  <c r="I225"/>
  <c r="J218"/>
  <c r="J225" s="1"/>
  <c r="K225"/>
  <c r="K226" s="1"/>
  <c r="L225"/>
  <c r="D227"/>
  <c r="F227" s="1"/>
  <c r="L226"/>
  <c r="I226"/>
  <c r="H226"/>
  <c r="G226"/>
  <c r="F226"/>
  <c r="E226"/>
  <c r="D226"/>
  <c r="C226"/>
  <c r="C187"/>
  <c r="D187"/>
  <c r="E187"/>
  <c r="F187"/>
  <c r="G187"/>
  <c r="H187"/>
  <c r="I187"/>
  <c r="J187"/>
  <c r="K187"/>
  <c r="L187"/>
  <c r="D190"/>
  <c r="G190" s="1"/>
  <c r="K189"/>
  <c r="L188"/>
  <c r="K188"/>
  <c r="J188"/>
  <c r="I188"/>
  <c r="H188"/>
  <c r="G188"/>
  <c r="F188"/>
  <c r="E188"/>
  <c r="D188"/>
  <c r="C188"/>
  <c r="C149"/>
  <c r="D149"/>
  <c r="D152" s="1"/>
  <c r="G152" s="1"/>
  <c r="E149"/>
  <c r="F149"/>
  <c r="G149"/>
  <c r="H149"/>
  <c r="I149"/>
  <c r="J149"/>
  <c r="K149"/>
  <c r="L149"/>
  <c r="K151"/>
  <c r="L150"/>
  <c r="K150"/>
  <c r="J150"/>
  <c r="I150"/>
  <c r="H150"/>
  <c r="G150"/>
  <c r="F150"/>
  <c r="E150"/>
  <c r="D150"/>
  <c r="C150"/>
  <c r="D111"/>
  <c r="D114" s="1"/>
  <c r="G114" s="1"/>
  <c r="E111"/>
  <c r="F111"/>
  <c r="G111"/>
  <c r="H111"/>
  <c r="I111"/>
  <c r="J111"/>
  <c r="K111"/>
  <c r="L111"/>
  <c r="K113"/>
  <c r="L112"/>
  <c r="K112"/>
  <c r="J112"/>
  <c r="I112"/>
  <c r="H112"/>
  <c r="G112"/>
  <c r="F112"/>
  <c r="E112"/>
  <c r="D112"/>
  <c r="C111"/>
  <c r="C112"/>
  <c r="K76"/>
  <c r="C73"/>
  <c r="D73"/>
  <c r="E73"/>
  <c r="F73"/>
  <c r="G73"/>
  <c r="H73"/>
  <c r="I73"/>
  <c r="J73"/>
  <c r="K73"/>
  <c r="L73"/>
  <c r="D76"/>
  <c r="G76" s="1"/>
  <c r="K75"/>
  <c r="L74"/>
  <c r="K74"/>
  <c r="J74"/>
  <c r="I74"/>
  <c r="H74"/>
  <c r="G74"/>
  <c r="F74"/>
  <c r="E74"/>
  <c r="D74"/>
  <c r="C74"/>
  <c r="C35"/>
  <c r="D35"/>
  <c r="E35"/>
  <c r="F35"/>
  <c r="G35"/>
  <c r="H35"/>
  <c r="D38" s="1"/>
  <c r="G38" s="1"/>
  <c r="I35"/>
  <c r="J35"/>
  <c r="J36" s="1"/>
  <c r="K35"/>
  <c r="L35"/>
  <c r="L36" s="1"/>
  <c r="K36"/>
  <c r="I36"/>
  <c r="G36"/>
  <c r="F36"/>
  <c r="E36"/>
  <c r="D36"/>
  <c r="C36"/>
  <c r="N188" i="5"/>
  <c r="M188"/>
  <c r="L188"/>
  <c r="K188"/>
  <c r="J188"/>
  <c r="I188"/>
  <c r="H188"/>
  <c r="F188"/>
  <c r="E188"/>
  <c r="L150"/>
  <c r="K150"/>
  <c r="J150"/>
  <c r="I150"/>
  <c r="H150"/>
  <c r="G150"/>
  <c r="F150"/>
  <c r="E150"/>
  <c r="D150"/>
  <c r="C150"/>
  <c r="E111"/>
  <c r="F111"/>
  <c r="G111"/>
  <c r="H111"/>
  <c r="I111"/>
  <c r="J111"/>
  <c r="K111"/>
  <c r="L111"/>
  <c r="M111"/>
  <c r="M112" s="1"/>
  <c r="N111"/>
  <c r="F114"/>
  <c r="I114" s="1"/>
  <c r="N112"/>
  <c r="L112"/>
  <c r="K112"/>
  <c r="J112"/>
  <c r="I112"/>
  <c r="H112"/>
  <c r="G112"/>
  <c r="F112"/>
  <c r="E112"/>
  <c r="E73"/>
  <c r="F73"/>
  <c r="G73"/>
  <c r="H73"/>
  <c r="I73"/>
  <c r="J73"/>
  <c r="K73"/>
  <c r="K74" s="1"/>
  <c r="L73"/>
  <c r="D76"/>
  <c r="G76" s="1"/>
  <c r="L74"/>
  <c r="J74"/>
  <c r="I74"/>
  <c r="H74"/>
  <c r="G74"/>
  <c r="F74"/>
  <c r="E74"/>
  <c r="D73"/>
  <c r="D74" s="1"/>
  <c r="C73"/>
  <c r="C74" s="1"/>
  <c r="E35"/>
  <c r="F35"/>
  <c r="G35"/>
  <c r="H35"/>
  <c r="I35"/>
  <c r="J35"/>
  <c r="K35"/>
  <c r="L35"/>
  <c r="M35"/>
  <c r="N35"/>
  <c r="F38"/>
  <c r="I38" s="1"/>
  <c r="M37"/>
  <c r="N36"/>
  <c r="M36"/>
  <c r="L36"/>
  <c r="K36"/>
  <c r="J36"/>
  <c r="I36"/>
  <c r="H36"/>
  <c r="G36"/>
  <c r="F36"/>
  <c r="E36"/>
  <c r="F380" l="1"/>
  <c r="I380" s="1"/>
  <c r="G380" i="4"/>
  <c r="D228"/>
  <c r="G228" s="1"/>
  <c r="J226"/>
  <c r="H36"/>
  <c r="C188" i="5"/>
</calcChain>
</file>

<file path=xl/sharedStrings.xml><?xml version="1.0" encoding="utf-8"?>
<sst xmlns="http://schemas.openxmlformats.org/spreadsheetml/2006/main" count="1441" uniqueCount="111">
  <si>
    <t>KS-BOSTWICK IRRIG. DIST. NO. 2</t>
  </si>
  <si>
    <t>File Name:  C348-DLY.XLS</t>
  </si>
  <si>
    <t>COURTLAND CANAL, MILE 34.8</t>
  </si>
  <si>
    <t xml:space="preserve"> (Above Lovewell)</t>
  </si>
  <si>
    <t>DAILY DISCHARGE</t>
  </si>
  <si>
    <t>FROM COMPUTER PRINTOUTS</t>
  </si>
  <si>
    <t>YEAR</t>
  </si>
  <si>
    <t>DAY</t>
  </si>
  <si>
    <t>MAR</t>
  </si>
  <si>
    <t>APR</t>
  </si>
  <si>
    <t>MAY</t>
  </si>
  <si>
    <t>JUN</t>
  </si>
  <si>
    <t>JULY</t>
  </si>
  <si>
    <t>AUG</t>
  </si>
  <si>
    <t>SEP</t>
  </si>
  <si>
    <t>OCT</t>
  </si>
  <si>
    <t>NOV</t>
  </si>
  <si>
    <t>DEC</t>
  </si>
  <si>
    <t>--</t>
  </si>
  <si>
    <t>Sec-Ft Days</t>
  </si>
  <si>
    <t>Acre-Feet</t>
  </si>
  <si>
    <t>Canal in Operation =</t>
  </si>
  <si>
    <t>days</t>
  </si>
  <si>
    <t>TOTAL</t>
  </si>
  <si>
    <t>AF</t>
  </si>
  <si>
    <t>Season =</t>
  </si>
  <si>
    <t>June</t>
  </si>
  <si>
    <t xml:space="preserve"> 300 AF charged as</t>
  </si>
  <si>
    <t>waste.</t>
  </si>
  <si>
    <t>Lovewell use.</t>
  </si>
  <si>
    <t xml:space="preserve"> 1792 - 300 =</t>
  </si>
  <si>
    <t xml:space="preserve"> 1,492 AF</t>
  </si>
  <si>
    <t>July</t>
  </si>
  <si>
    <t xml:space="preserve"> 920 AF charged as</t>
  </si>
  <si>
    <t xml:space="preserve"> 18757 - 920 = 17,837</t>
  </si>
  <si>
    <t>May</t>
  </si>
  <si>
    <t xml:space="preserve"> 73 AF charged as</t>
  </si>
  <si>
    <t xml:space="preserve"> 3461 - 73 = </t>
  </si>
  <si>
    <t xml:space="preserve"> 436 AF charged as</t>
  </si>
  <si>
    <t xml:space="preserve"> 2764 - 436 = 2,328 AF</t>
  </si>
  <si>
    <t>August</t>
  </si>
  <si>
    <t xml:space="preserve"> 1142 AF charged as</t>
  </si>
  <si>
    <t xml:space="preserve"> 4648 - 1142 = 3506 AF</t>
  </si>
  <si>
    <t>Sept</t>
  </si>
  <si>
    <t xml:space="preserve"> 171 AF charged as</t>
  </si>
  <si>
    <t>1145 - 171 = 974 AF</t>
  </si>
  <si>
    <t xml:space="preserve"> = Total Lovewell Use</t>
  </si>
  <si>
    <t>Jul 1 &amp; 2</t>
  </si>
  <si>
    <t xml:space="preserve"> Minus</t>
  </si>
  <si>
    <t xml:space="preserve"> 89.19</t>
  </si>
  <si>
    <t xml:space="preserve"> waste</t>
  </si>
  <si>
    <t>Jun 14th/30th</t>
  </si>
  <si>
    <t xml:space="preserve"> 172.90</t>
  </si>
  <si>
    <t xml:space="preserve"> June:</t>
  </si>
  <si>
    <t xml:space="preserve"> 29.75</t>
  </si>
  <si>
    <t xml:space="preserve"> May:</t>
  </si>
  <si>
    <t xml:space="preserve"> 40.19</t>
  </si>
  <si>
    <t xml:space="preserve"> 22nd/30</t>
  </si>
  <si>
    <t xml:space="preserve"> 1st/20th</t>
  </si>
  <si>
    <t>On/Off Jun 2/Oct 20, Op 141, Se 141</t>
  </si>
  <si>
    <t xml:space="preserve"> 1st/5th</t>
  </si>
  <si>
    <t>Feburary</t>
  </si>
  <si>
    <t xml:space="preserve"> 22nd/28</t>
  </si>
  <si>
    <t>March</t>
  </si>
  <si>
    <t xml:space="preserve"> 1st/19th</t>
  </si>
  <si>
    <t xml:space="preserve"> 19th/30th</t>
  </si>
  <si>
    <t xml:space="preserve"> 1st/31st</t>
  </si>
  <si>
    <t xml:space="preserve"> 18th/30</t>
  </si>
  <si>
    <t xml:space="preserve"> 1st/2nd</t>
  </si>
  <si>
    <t>On/Off Apr 19/Oct 2 (off 6-1/5) Op 162, Se 167</t>
  </si>
  <si>
    <t>w/o Feb. &amp; Mar</t>
  </si>
  <si>
    <t>Feb 22/28</t>
  </si>
  <si>
    <t>Mar 1/19</t>
  </si>
  <si>
    <t xml:space="preserve"> 1st/18th</t>
  </si>
  <si>
    <t xml:space="preserve"> 25th/30th</t>
  </si>
  <si>
    <t>On/Off Feb 22/Dec 18, Op 300, Se 300</t>
  </si>
  <si>
    <t>1st/14</t>
  </si>
  <si>
    <t>6th - 31st</t>
  </si>
  <si>
    <t>1st - 30th</t>
  </si>
  <si>
    <t>1st - 31st</t>
  </si>
  <si>
    <t>28th - 31st</t>
  </si>
  <si>
    <t>On/Off Mar 6/Dec 31, Op 300, Se 300</t>
  </si>
  <si>
    <t>January</t>
  </si>
  <si>
    <t>February</t>
  </si>
  <si>
    <t>Apr 1-10</t>
  </si>
  <si>
    <t>On/Off Apr 11/Sep 9 (off 5-18/19;6-10/11;19/27)</t>
  </si>
  <si>
    <t>w/o Jan,Feb,Mar,Apr 1-10</t>
  </si>
  <si>
    <t>1st - 12th</t>
  </si>
  <si>
    <t>25th - 30th</t>
  </si>
  <si>
    <t>Jun 26 thru Sep 25 =</t>
  </si>
  <si>
    <t>cfs         =</t>
  </si>
  <si>
    <t>May 23 thru Sep 12</t>
  </si>
  <si>
    <t>Sep 12-30</t>
  </si>
  <si>
    <t>According to measure-</t>
  </si>
  <si>
    <t>Est.</t>
  </si>
  <si>
    <t>ments subtracted 10 cfs</t>
  </si>
  <si>
    <t>per day from USGS</t>
  </si>
  <si>
    <t>Stateline gage.</t>
  </si>
  <si>
    <t>Sep 12-30 = 1,722 AF</t>
  </si>
  <si>
    <t>Sept Total</t>
  </si>
  <si>
    <t>3,563 AF</t>
  </si>
  <si>
    <t>JAN</t>
  </si>
  <si>
    <t>FEB</t>
  </si>
  <si>
    <t>Jan &amp; Feb Est</t>
  </si>
  <si>
    <t>according to stream</t>
  </si>
  <si>
    <t>gage measurements.</t>
  </si>
  <si>
    <t>Apr est using stateline</t>
  </si>
  <si>
    <t xml:space="preserve">   -15 cfs</t>
  </si>
  <si>
    <t>May 30-31 from chart.</t>
  </si>
  <si>
    <t>Sep 1-8 from chart.</t>
  </si>
  <si>
    <t>FROM DCP (HYDROMET)</t>
  </si>
</sst>
</file>

<file path=xl/styles.xml><?xml version="1.0" encoding="utf-8"?>
<styleSheet xmlns="http://schemas.openxmlformats.org/spreadsheetml/2006/main">
  <numFmts count="3">
    <numFmt numFmtId="164" formatCode="0.00_)"/>
    <numFmt numFmtId="165" formatCode="0_)"/>
    <numFmt numFmtId="166" formatCode="#,##0.0_);\(#,##0.0\)"/>
  </numFmts>
  <fonts count="7">
    <font>
      <sz val="12"/>
      <name val="Arial MT"/>
    </font>
    <font>
      <b/>
      <sz val="12"/>
      <name val="Times New Roman"/>
      <family val="1"/>
    </font>
    <font>
      <sz val="12"/>
      <name val="Times New Roman"/>
      <family val="1"/>
    </font>
    <font>
      <b/>
      <i/>
      <sz val="12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8"/>
      <name val="Arial MT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Protection="1"/>
    <xf numFmtId="0" fontId="2" fillId="0" borderId="0" xfId="0" applyFont="1" applyProtection="1"/>
    <xf numFmtId="0" fontId="2" fillId="0" borderId="1" xfId="0" applyFont="1" applyBorder="1" applyProtection="1"/>
    <xf numFmtId="0" fontId="2" fillId="0" borderId="1" xfId="0" applyFont="1" applyBorder="1" applyAlignment="1" applyProtection="1">
      <alignment horizontal="right"/>
    </xf>
    <xf numFmtId="0" fontId="2" fillId="0" borderId="2" xfId="0" applyFont="1" applyBorder="1" applyProtection="1"/>
    <xf numFmtId="164" fontId="2" fillId="0" borderId="3" xfId="0" applyNumberFormat="1" applyFont="1" applyBorder="1" applyProtection="1"/>
    <xf numFmtId="164" fontId="2" fillId="0" borderId="2" xfId="0" applyNumberFormat="1" applyFont="1" applyBorder="1" applyProtection="1"/>
    <xf numFmtId="0" fontId="2" fillId="0" borderId="2" xfId="0" applyFont="1" applyBorder="1" applyAlignment="1" applyProtection="1">
      <alignment horizontal="center"/>
    </xf>
    <xf numFmtId="0" fontId="2" fillId="0" borderId="3" xfId="0" applyFont="1" applyBorder="1" applyAlignment="1" applyProtection="1">
      <alignment horizontal="center"/>
    </xf>
    <xf numFmtId="0" fontId="2" fillId="0" borderId="3" xfId="0" applyFont="1" applyBorder="1" applyProtection="1"/>
    <xf numFmtId="164" fontId="2" fillId="0" borderId="0" xfId="0" applyNumberFormat="1" applyFont="1" applyProtection="1"/>
    <xf numFmtId="37" fontId="2" fillId="0" borderId="0" xfId="0" applyNumberFormat="1" applyFont="1" applyProtection="1"/>
    <xf numFmtId="165" fontId="2" fillId="0" borderId="0" xfId="0" applyNumberFormat="1" applyFont="1" applyAlignment="1" applyProtection="1">
      <alignment horizontal="center"/>
    </xf>
    <xf numFmtId="0" fontId="2" fillId="0" borderId="4" xfId="0" applyFont="1" applyBorder="1" applyProtection="1"/>
    <xf numFmtId="37" fontId="1" fillId="0" borderId="4" xfId="0" applyNumberFormat="1" applyFont="1" applyBorder="1" applyProtection="1"/>
    <xf numFmtId="0" fontId="1" fillId="0" borderId="4" xfId="0" applyFont="1" applyBorder="1" applyProtection="1"/>
    <xf numFmtId="0" fontId="2" fillId="0" borderId="4" xfId="0" applyFont="1" applyBorder="1" applyAlignment="1" applyProtection="1">
      <alignment horizontal="center"/>
    </xf>
    <xf numFmtId="37" fontId="1" fillId="0" borderId="0" xfId="0" applyNumberFormat="1" applyFont="1" applyProtection="1"/>
    <xf numFmtId="164" fontId="2" fillId="0" borderId="3" xfId="0" applyNumberFormat="1" applyFont="1" applyBorder="1" applyAlignment="1" applyProtection="1">
      <alignment horizontal="right"/>
    </xf>
    <xf numFmtId="0" fontId="3" fillId="0" borderId="0" xfId="0" applyFont="1" applyProtection="1"/>
    <xf numFmtId="164" fontId="2" fillId="0" borderId="5" xfId="0" applyNumberFormat="1" applyFont="1" applyBorder="1" applyProtection="1"/>
    <xf numFmtId="0" fontId="2" fillId="0" borderId="0" xfId="0" applyFont="1" applyAlignment="1" applyProtection="1">
      <alignment horizontal="center"/>
    </xf>
    <xf numFmtId="165" fontId="2" fillId="0" borderId="4" xfId="0" applyNumberFormat="1" applyFont="1" applyBorder="1" applyProtection="1"/>
    <xf numFmtId="37" fontId="2" fillId="0" borderId="4" xfId="0" applyNumberFormat="1" applyFont="1" applyBorder="1" applyProtection="1"/>
    <xf numFmtId="164" fontId="4" fillId="0" borderId="2" xfId="0" applyNumberFormat="1" applyFont="1" applyBorder="1" applyProtection="1"/>
    <xf numFmtId="164" fontId="5" fillId="0" borderId="2" xfId="0" applyNumberFormat="1" applyFont="1" applyBorder="1" applyProtection="1"/>
    <xf numFmtId="164" fontId="1" fillId="0" borderId="0" xfId="0" applyNumberFormat="1" applyFont="1" applyProtection="1"/>
    <xf numFmtId="164" fontId="2" fillId="0" borderId="3" xfId="0" applyNumberFormat="1" applyFont="1" applyBorder="1" applyAlignment="1" applyProtection="1">
      <alignment horizontal="center"/>
    </xf>
    <xf numFmtId="164" fontId="2" fillId="0" borderId="4" xfId="0" applyNumberFormat="1" applyFont="1" applyBorder="1" applyProtection="1"/>
    <xf numFmtId="165" fontId="2" fillId="0" borderId="4" xfId="0" applyNumberFormat="1" applyFont="1" applyBorder="1" applyAlignment="1" applyProtection="1">
      <alignment horizontal="center"/>
    </xf>
    <xf numFmtId="166" fontId="2" fillId="0" borderId="0" xfId="0" applyNumberFormat="1" applyFont="1" applyProtection="1"/>
    <xf numFmtId="164" fontId="2" fillId="0" borderId="6" xfId="0" applyNumberFormat="1" applyFont="1" applyBorder="1" applyProtection="1"/>
    <xf numFmtId="164" fontId="2" fillId="0" borderId="0" xfId="0" applyNumberFormat="1" applyFont="1" applyBorder="1" applyProtection="1"/>
    <xf numFmtId="37" fontId="2" fillId="0" borderId="0" xfId="0" applyNumberFormat="1" applyFont="1" applyBorder="1" applyProtection="1"/>
    <xf numFmtId="0" fontId="2" fillId="0" borderId="0" xfId="0" applyFont="1" applyBorder="1" applyProtection="1"/>
    <xf numFmtId="164" fontId="2" fillId="0" borderId="7" xfId="0" applyNumberFormat="1" applyFont="1" applyBorder="1" applyProtection="1"/>
    <xf numFmtId="164" fontId="2" fillId="0" borderId="8" xfId="0" applyNumberFormat="1" applyFont="1" applyBorder="1" applyProtection="1"/>
    <xf numFmtId="2" fontId="2" fillId="0" borderId="9" xfId="0" applyNumberFormat="1" applyFont="1" applyBorder="1" applyProtection="1"/>
    <xf numFmtId="166" fontId="2" fillId="0" borderId="0" xfId="0" applyNumberFormat="1" applyFont="1" applyBorder="1" applyProtection="1"/>
    <xf numFmtId="39" fontId="2" fillId="0" borderId="0" xfId="0" applyNumberFormat="1" applyFont="1" applyProtection="1"/>
    <xf numFmtId="0" fontId="0" fillId="0" borderId="4" xfId="0" applyBorder="1"/>
    <xf numFmtId="164" fontId="2" fillId="0" borderId="8" xfId="0" applyNumberFormat="1" applyFont="1" applyFill="1" applyBorder="1" applyProtection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 enableFormatConditionsCalculation="0">
    <tabColor indexed="24"/>
  </sheetPr>
  <dimension ref="A1:M115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  <col min="13" max="16" width="9.77734375" customWidth="1"/>
  </cols>
  <sheetData>
    <row r="1" spans="1:13" ht="15.75">
      <c r="A1" s="1" t="s">
        <v>0</v>
      </c>
      <c r="B1" s="2"/>
      <c r="C1" s="2"/>
      <c r="D1" s="2"/>
      <c r="E1" s="2"/>
      <c r="F1" s="2"/>
      <c r="G1" s="1"/>
      <c r="H1" s="2"/>
      <c r="I1" s="2" t="s">
        <v>1</v>
      </c>
      <c r="J1" s="2"/>
      <c r="K1" s="2"/>
      <c r="L1" s="2"/>
      <c r="M1" s="2"/>
    </row>
    <row r="2" spans="1:13" ht="15.75">
      <c r="A2" s="2" t="s">
        <v>2</v>
      </c>
      <c r="B2" s="2"/>
      <c r="C2" s="2"/>
      <c r="D2" s="2"/>
      <c r="E2" s="1" t="s">
        <v>3</v>
      </c>
      <c r="F2" s="2"/>
      <c r="G2" s="2" t="s">
        <v>4</v>
      </c>
      <c r="H2" s="2"/>
      <c r="I2" s="2" t="s">
        <v>5</v>
      </c>
      <c r="J2" s="2"/>
      <c r="K2" s="2"/>
      <c r="L2" s="2"/>
      <c r="M2" s="2"/>
    </row>
    <row r="3" spans="1:13" ht="16.5" thickBot="1">
      <c r="A3" s="3" t="s">
        <v>6</v>
      </c>
      <c r="B3" s="3" t="s">
        <v>7</v>
      </c>
      <c r="C3" s="4" t="s">
        <v>8</v>
      </c>
      <c r="D3" s="4" t="s">
        <v>9</v>
      </c>
      <c r="E3" s="4" t="s">
        <v>10</v>
      </c>
      <c r="F3" s="4" t="s">
        <v>11</v>
      </c>
      <c r="G3" s="4" t="s">
        <v>12</v>
      </c>
      <c r="H3" s="4" t="s">
        <v>13</v>
      </c>
      <c r="I3" s="4" t="s">
        <v>14</v>
      </c>
      <c r="J3" s="4" t="s">
        <v>15</v>
      </c>
      <c r="K3" s="4" t="s">
        <v>16</v>
      </c>
      <c r="L3" s="4" t="s">
        <v>17</v>
      </c>
      <c r="M3" s="2"/>
    </row>
    <row r="4" spans="1:13" ht="16.5" thickTop="1">
      <c r="A4" s="1">
        <v>1967</v>
      </c>
      <c r="B4" s="5">
        <v>1</v>
      </c>
      <c r="C4" s="6"/>
      <c r="D4" s="6"/>
      <c r="E4" s="6"/>
      <c r="F4" s="6"/>
      <c r="G4" s="6">
        <v>19.943000000000001</v>
      </c>
      <c r="H4" s="6">
        <v>413.67</v>
      </c>
      <c r="I4" s="6">
        <v>101.98</v>
      </c>
      <c r="J4" s="6">
        <v>253.7</v>
      </c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/>
      <c r="G5" s="6">
        <v>18.256</v>
      </c>
      <c r="H5" s="6">
        <v>359.66</v>
      </c>
      <c r="I5" s="6">
        <v>87.51</v>
      </c>
      <c r="J5" s="6">
        <v>251.36</v>
      </c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>
        <v>63.097999999999999</v>
      </c>
      <c r="G6" s="6">
        <v>31.384</v>
      </c>
      <c r="H6" s="6">
        <v>385.88</v>
      </c>
      <c r="I6" s="6">
        <v>95.185000000000002</v>
      </c>
      <c r="J6" s="6">
        <v>250.92</v>
      </c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>
        <v>132.19999999999999</v>
      </c>
      <c r="G7" s="6">
        <v>48.786000000000001</v>
      </c>
      <c r="H7" s="6">
        <v>374.15</v>
      </c>
      <c r="I7" s="6">
        <v>38.948999999999998</v>
      </c>
      <c r="J7" s="6">
        <v>247.09</v>
      </c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>
        <v>139.47999999999999</v>
      </c>
      <c r="G8" s="6">
        <v>55.610999999999997</v>
      </c>
      <c r="H8" s="6">
        <v>352.37</v>
      </c>
      <c r="I8" s="6">
        <v>35.75</v>
      </c>
      <c r="J8" s="6">
        <v>242.1</v>
      </c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>
        <v>138.41999999999999</v>
      </c>
      <c r="G9" s="6">
        <v>54.292000000000002</v>
      </c>
      <c r="H9" s="6">
        <v>332.29</v>
      </c>
      <c r="I9" s="6">
        <v>23.215</v>
      </c>
      <c r="J9" s="6">
        <v>240.71</v>
      </c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>
        <v>142.07</v>
      </c>
      <c r="G10" s="6">
        <v>49.646000000000001</v>
      </c>
      <c r="H10" s="6">
        <v>326.8</v>
      </c>
      <c r="I10" s="6">
        <v>10.643000000000001</v>
      </c>
      <c r="J10" s="6">
        <v>257.45</v>
      </c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>
        <v>143.03</v>
      </c>
      <c r="G11" s="6">
        <v>55.787999999999997</v>
      </c>
      <c r="H11" s="6">
        <v>333.42</v>
      </c>
      <c r="I11" s="6">
        <v>8.5485000000000007</v>
      </c>
      <c r="J11" s="6">
        <v>260.64</v>
      </c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>
        <v>127.5</v>
      </c>
      <c r="G12" s="6">
        <v>47.377000000000002</v>
      </c>
      <c r="H12" s="6">
        <v>340.65</v>
      </c>
      <c r="I12" s="6">
        <v>10.606</v>
      </c>
      <c r="J12" s="6">
        <v>266.26</v>
      </c>
      <c r="K12" s="6"/>
      <c r="L12" s="7"/>
      <c r="M12" s="2"/>
    </row>
    <row r="13" spans="1:13" ht="15.75">
      <c r="A13" s="2"/>
      <c r="B13" s="5">
        <v>10</v>
      </c>
      <c r="C13" s="6"/>
      <c r="D13" s="6"/>
      <c r="E13" s="6"/>
      <c r="F13" s="6">
        <v>29.419</v>
      </c>
      <c r="G13" s="6">
        <v>38.024000000000001</v>
      </c>
      <c r="H13" s="6">
        <v>341.59</v>
      </c>
      <c r="I13" s="6">
        <v>10.311</v>
      </c>
      <c r="J13" s="6">
        <v>264.61</v>
      </c>
      <c r="K13" s="6"/>
      <c r="L13" s="7"/>
      <c r="M13" s="2"/>
    </row>
    <row r="14" spans="1:13" ht="15.75">
      <c r="A14" s="2"/>
      <c r="B14" s="5">
        <v>11</v>
      </c>
      <c r="C14" s="6"/>
      <c r="D14" s="6"/>
      <c r="E14" s="6"/>
      <c r="F14" s="6">
        <v>37.466999999999999</v>
      </c>
      <c r="G14" s="6">
        <v>20.001999999999999</v>
      </c>
      <c r="H14" s="6">
        <v>340.5</v>
      </c>
      <c r="I14" s="6">
        <v>6.7310999999999996</v>
      </c>
      <c r="J14" s="6">
        <v>261.39</v>
      </c>
      <c r="K14" s="6"/>
      <c r="L14" s="7"/>
      <c r="M14" s="2"/>
    </row>
    <row r="15" spans="1:13" ht="15.75">
      <c r="A15" s="2"/>
      <c r="B15" s="5">
        <v>12</v>
      </c>
      <c r="C15" s="6"/>
      <c r="D15" s="6"/>
      <c r="E15" s="6"/>
      <c r="F15" s="6">
        <v>35.607999999999997</v>
      </c>
      <c r="G15" s="6">
        <v>13.898</v>
      </c>
      <c r="H15" s="6">
        <v>344.37</v>
      </c>
      <c r="I15" s="6">
        <v>3.5409000000000002</v>
      </c>
      <c r="J15" s="6">
        <v>262.02999999999997</v>
      </c>
      <c r="K15" s="6"/>
      <c r="L15" s="7"/>
      <c r="M15" s="2"/>
    </row>
    <row r="16" spans="1:13" ht="15.75">
      <c r="A16" s="2"/>
      <c r="B16" s="5">
        <v>13</v>
      </c>
      <c r="C16" s="6"/>
      <c r="D16" s="6"/>
      <c r="E16" s="6"/>
      <c r="F16" s="6">
        <v>29.6</v>
      </c>
      <c r="G16" s="6">
        <v>46.222999999999999</v>
      </c>
      <c r="H16" s="6">
        <v>344.45</v>
      </c>
      <c r="I16" s="6">
        <v>10.846</v>
      </c>
      <c r="J16" s="6">
        <v>263.67</v>
      </c>
      <c r="K16" s="6"/>
      <c r="L16" s="7"/>
      <c r="M16" s="2"/>
    </row>
    <row r="17" spans="1:13" ht="15.75">
      <c r="A17" s="2"/>
      <c r="B17" s="5">
        <v>14</v>
      </c>
      <c r="C17" s="6"/>
      <c r="D17" s="6"/>
      <c r="E17" s="6"/>
      <c r="F17" s="6">
        <v>31.303000000000001</v>
      </c>
      <c r="G17" s="6">
        <v>35.076999999999998</v>
      </c>
      <c r="H17" s="6">
        <v>330.92</v>
      </c>
      <c r="I17" s="6">
        <v>3.8174999999999999</v>
      </c>
      <c r="J17" s="6">
        <v>263.02</v>
      </c>
      <c r="K17" s="6"/>
      <c r="L17" s="7"/>
      <c r="M17" s="2"/>
    </row>
    <row r="18" spans="1:13" ht="15.75">
      <c r="A18" s="2"/>
      <c r="B18" s="5">
        <v>15</v>
      </c>
      <c r="C18" s="6"/>
      <c r="D18" s="6"/>
      <c r="E18" s="6"/>
      <c r="F18" s="6">
        <v>32.098999999999997</v>
      </c>
      <c r="G18" s="6">
        <v>45.543999999999997</v>
      </c>
      <c r="H18" s="6">
        <v>293.27999999999997</v>
      </c>
      <c r="I18" s="6">
        <v>2.5038</v>
      </c>
      <c r="J18" s="6">
        <v>264.12</v>
      </c>
      <c r="K18" s="6"/>
      <c r="L18" s="7"/>
      <c r="M18" s="2"/>
    </row>
    <row r="19" spans="1:13" ht="15.75">
      <c r="A19" s="2"/>
      <c r="B19" s="5">
        <v>16</v>
      </c>
      <c r="C19" s="6"/>
      <c r="D19" s="6"/>
      <c r="E19" s="6"/>
      <c r="F19" s="6">
        <v>35.798000000000002</v>
      </c>
      <c r="G19" s="6">
        <v>90.183000000000007</v>
      </c>
      <c r="H19" s="6">
        <v>256.89</v>
      </c>
      <c r="I19" s="6">
        <v>2.8603000000000001</v>
      </c>
      <c r="J19" s="6">
        <v>186.43</v>
      </c>
      <c r="K19" s="6"/>
      <c r="L19" s="7"/>
      <c r="M19" s="2"/>
    </row>
    <row r="20" spans="1:13" ht="15.75">
      <c r="A20" s="2"/>
      <c r="B20" s="5">
        <v>17</v>
      </c>
      <c r="C20" s="6"/>
      <c r="D20" s="6"/>
      <c r="E20" s="6"/>
      <c r="F20" s="6">
        <v>31.32</v>
      </c>
      <c r="G20" s="6">
        <v>114.58</v>
      </c>
      <c r="H20" s="6">
        <v>242.47</v>
      </c>
      <c r="I20" s="6">
        <v>3.9388000000000001</v>
      </c>
      <c r="J20" s="6">
        <v>63.085999999999999</v>
      </c>
      <c r="K20" s="6"/>
      <c r="L20" s="7"/>
      <c r="M20" s="2"/>
    </row>
    <row r="21" spans="1:13" ht="15.75">
      <c r="A21" s="2"/>
      <c r="B21" s="5">
        <v>18</v>
      </c>
      <c r="C21" s="6"/>
      <c r="D21" s="6"/>
      <c r="E21" s="6"/>
      <c r="F21" s="6">
        <v>30.356999999999999</v>
      </c>
      <c r="G21" s="6">
        <v>174.89</v>
      </c>
      <c r="H21" s="6">
        <v>234.63</v>
      </c>
      <c r="I21" s="6">
        <v>41.973999999999997</v>
      </c>
      <c r="J21" s="6">
        <v>61.829000000000001</v>
      </c>
      <c r="K21" s="6"/>
      <c r="L21" s="7"/>
      <c r="M21" s="2"/>
    </row>
    <row r="22" spans="1:13" ht="15.75">
      <c r="A22" s="2"/>
      <c r="B22" s="5">
        <v>19</v>
      </c>
      <c r="C22" s="6"/>
      <c r="D22" s="6"/>
      <c r="E22" s="6"/>
      <c r="F22" s="6">
        <v>32.029000000000003</v>
      </c>
      <c r="G22" s="6">
        <v>218.88</v>
      </c>
      <c r="H22" s="6">
        <v>237.39</v>
      </c>
      <c r="I22" s="6">
        <v>113.17</v>
      </c>
      <c r="J22" s="6">
        <v>52.64</v>
      </c>
      <c r="K22" s="6"/>
      <c r="L22" s="7"/>
      <c r="M22" s="2"/>
    </row>
    <row r="23" spans="1:13" ht="15.75">
      <c r="A23" s="2"/>
      <c r="B23" s="5">
        <v>20</v>
      </c>
      <c r="C23" s="6"/>
      <c r="D23" s="6"/>
      <c r="E23" s="6"/>
      <c r="F23" s="6">
        <v>29.896999999999998</v>
      </c>
      <c r="G23" s="6">
        <v>261.83</v>
      </c>
      <c r="H23" s="6">
        <v>248.5</v>
      </c>
      <c r="I23" s="6">
        <v>144.52000000000001</v>
      </c>
      <c r="J23" s="6">
        <v>29.335999999999999</v>
      </c>
      <c r="K23" s="6"/>
      <c r="L23" s="7"/>
      <c r="M23" s="2"/>
    </row>
    <row r="24" spans="1:13" ht="15.75">
      <c r="A24" s="2"/>
      <c r="B24" s="5">
        <v>21</v>
      </c>
      <c r="C24" s="6"/>
      <c r="D24" s="6"/>
      <c r="E24" s="6"/>
      <c r="F24" s="6">
        <v>33.183999999999997</v>
      </c>
      <c r="G24" s="6">
        <v>271.87</v>
      </c>
      <c r="H24" s="6">
        <v>249.16</v>
      </c>
      <c r="I24" s="6">
        <v>228.52</v>
      </c>
      <c r="J24" s="6">
        <v>20.768999999999998</v>
      </c>
      <c r="K24" s="6"/>
      <c r="L24" s="7"/>
      <c r="M24" s="2"/>
    </row>
    <row r="25" spans="1:13" ht="15.75">
      <c r="A25" s="2"/>
      <c r="B25" s="5">
        <v>22</v>
      </c>
      <c r="C25" s="6"/>
      <c r="D25" s="6"/>
      <c r="E25" s="6"/>
      <c r="F25" s="6">
        <v>26.29</v>
      </c>
      <c r="G25" s="6">
        <v>262.86</v>
      </c>
      <c r="H25" s="6">
        <v>244.15</v>
      </c>
      <c r="I25" s="6">
        <v>262.24</v>
      </c>
      <c r="J25" s="6">
        <v>24.353000000000002</v>
      </c>
      <c r="K25" s="6"/>
      <c r="L25" s="7"/>
      <c r="M25" s="2"/>
    </row>
    <row r="26" spans="1:13" ht="15.75">
      <c r="A26" s="2"/>
      <c r="B26" s="5">
        <v>23</v>
      </c>
      <c r="C26" s="6"/>
      <c r="D26" s="6"/>
      <c r="E26" s="6"/>
      <c r="F26" s="6">
        <v>26.29</v>
      </c>
      <c r="G26" s="6">
        <v>257.58999999999997</v>
      </c>
      <c r="H26" s="6">
        <v>205.61</v>
      </c>
      <c r="I26" s="6">
        <v>255.54</v>
      </c>
      <c r="J26" s="6">
        <v>24.344999999999999</v>
      </c>
      <c r="K26" s="6"/>
      <c r="L26" s="7"/>
      <c r="M26" s="2"/>
    </row>
    <row r="27" spans="1:13" ht="15.75">
      <c r="A27" s="2"/>
      <c r="B27" s="5">
        <v>24</v>
      </c>
      <c r="C27" s="6"/>
      <c r="D27" s="6"/>
      <c r="E27" s="6"/>
      <c r="F27" s="6">
        <v>31.82</v>
      </c>
      <c r="G27" s="6">
        <v>282.10000000000002</v>
      </c>
      <c r="H27" s="6">
        <v>167.2</v>
      </c>
      <c r="I27" s="6">
        <v>241.65</v>
      </c>
      <c r="J27" s="6">
        <v>12.05</v>
      </c>
      <c r="K27" s="6"/>
      <c r="L27" s="7"/>
      <c r="M27" s="2"/>
    </row>
    <row r="28" spans="1:13" ht="15.75">
      <c r="A28" s="2"/>
      <c r="B28" s="5">
        <v>25</v>
      </c>
      <c r="C28" s="6"/>
      <c r="D28" s="6"/>
      <c r="E28" s="6"/>
      <c r="F28" s="6">
        <v>30.100999999999999</v>
      </c>
      <c r="G28" s="6">
        <v>317.89</v>
      </c>
      <c r="H28" s="6">
        <v>154.21</v>
      </c>
      <c r="I28" s="6">
        <v>235.65</v>
      </c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/>
      <c r="F29" s="6">
        <v>30.667000000000002</v>
      </c>
      <c r="G29" s="6">
        <v>316.69</v>
      </c>
      <c r="H29" s="6">
        <v>157.35</v>
      </c>
      <c r="I29" s="6">
        <v>242.88</v>
      </c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/>
      <c r="F30" s="6">
        <v>32.093000000000004</v>
      </c>
      <c r="G30" s="6">
        <v>345.63</v>
      </c>
      <c r="H30" s="6">
        <v>168.87</v>
      </c>
      <c r="I30" s="6">
        <v>249.13</v>
      </c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/>
      <c r="F31" s="6">
        <v>31.099</v>
      </c>
      <c r="G31" s="6">
        <v>384.43</v>
      </c>
      <c r="H31" s="6">
        <v>183.23</v>
      </c>
      <c r="I31" s="6">
        <v>248.95</v>
      </c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/>
      <c r="F32" s="6">
        <v>29.536000000000001</v>
      </c>
      <c r="G32" s="6">
        <v>438.09</v>
      </c>
      <c r="H32" s="6">
        <v>147.43</v>
      </c>
      <c r="I32" s="6">
        <v>253.93</v>
      </c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/>
      <c r="F33" s="6">
        <v>28.018999999999998</v>
      </c>
      <c r="G33" s="6">
        <v>432.8</v>
      </c>
      <c r="H33" s="6">
        <v>89.853999999999999</v>
      </c>
      <c r="I33" s="6">
        <v>253.15</v>
      </c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18</v>
      </c>
      <c r="E34" s="7"/>
      <c r="F34" s="8" t="s">
        <v>18</v>
      </c>
      <c r="G34" s="6">
        <v>451.68</v>
      </c>
      <c r="H34" s="7">
        <v>99.147999999999996</v>
      </c>
      <c r="I34" s="9" t="s">
        <v>18</v>
      </c>
      <c r="J34" s="10"/>
      <c r="K34" s="8" t="s">
        <v>18</v>
      </c>
      <c r="L34" s="7"/>
      <c r="M34" s="2"/>
    </row>
    <row r="35" spans="1:13" ht="15.75">
      <c r="A35" s="2" t="s">
        <v>19</v>
      </c>
      <c r="B35" s="2"/>
      <c r="C35" s="11">
        <f t="shared" ref="C35:L35" si="0">SUM(C4:C34)</f>
        <v>0</v>
      </c>
      <c r="D35" s="11">
        <f t="shared" si="0"/>
        <v>0</v>
      </c>
      <c r="E35" s="11">
        <f t="shared" si="0"/>
        <v>0</v>
      </c>
      <c r="F35" s="11">
        <f t="shared" si="0"/>
        <v>1539.7939999999996</v>
      </c>
      <c r="G35" s="11">
        <f t="shared" si="0"/>
        <v>5201.8440000000001</v>
      </c>
      <c r="H35" s="11">
        <f t="shared" si="0"/>
        <v>8300.0919999999987</v>
      </c>
      <c r="I35" s="11">
        <f t="shared" si="0"/>
        <v>3228.2399</v>
      </c>
      <c r="J35" s="11">
        <f t="shared" si="0"/>
        <v>4323.9080000000013</v>
      </c>
      <c r="K35" s="11">
        <f t="shared" si="0"/>
        <v>0</v>
      </c>
      <c r="L35" s="11">
        <f t="shared" si="0"/>
        <v>0</v>
      </c>
      <c r="M35" s="2"/>
    </row>
    <row r="36" spans="1:13" ht="15.75">
      <c r="A36" s="2" t="s">
        <v>20</v>
      </c>
      <c r="B36" s="2"/>
      <c r="C36" s="12">
        <f t="shared" ref="C36:L36" si="1">C35*1.9835</f>
        <v>0</v>
      </c>
      <c r="D36" s="12">
        <f t="shared" si="1"/>
        <v>0</v>
      </c>
      <c r="E36" s="12">
        <f t="shared" si="1"/>
        <v>0</v>
      </c>
      <c r="F36" s="12">
        <f t="shared" si="1"/>
        <v>3054.1813989999991</v>
      </c>
      <c r="G36" s="12">
        <f t="shared" si="1"/>
        <v>10317.857574</v>
      </c>
      <c r="H36" s="12">
        <f t="shared" si="1"/>
        <v>16463.232481999999</v>
      </c>
      <c r="I36" s="12">
        <f t="shared" si="1"/>
        <v>6403.2138416500002</v>
      </c>
      <c r="J36" s="12">
        <f t="shared" si="1"/>
        <v>8576.4715180000021</v>
      </c>
      <c r="K36" s="12">
        <f t="shared" si="1"/>
        <v>0</v>
      </c>
      <c r="L36" s="12">
        <f t="shared" si="1"/>
        <v>0</v>
      </c>
      <c r="M36" s="2"/>
    </row>
    <row r="37" spans="1:13" ht="15.75">
      <c r="A37" s="2"/>
      <c r="B37" s="2"/>
      <c r="C37" s="11"/>
      <c r="D37" s="11"/>
      <c r="E37" s="11"/>
      <c r="F37" s="11"/>
      <c r="G37" s="11"/>
      <c r="H37" s="11"/>
      <c r="I37" s="11" t="s">
        <v>21</v>
      </c>
      <c r="J37" s="11"/>
      <c r="K37" s="13">
        <f>COUNTA(C4:L34)-4</f>
        <v>144</v>
      </c>
      <c r="L37" s="11" t="s">
        <v>22</v>
      </c>
      <c r="M37" s="2"/>
    </row>
    <row r="38" spans="1:13" ht="16.5" thickBot="1">
      <c r="A38" s="14">
        <v>1967</v>
      </c>
      <c r="B38" s="14" t="s">
        <v>23</v>
      </c>
      <c r="C38" s="14"/>
      <c r="D38" s="15">
        <f>SUM(C35:M35)</f>
        <v>22593.877899999999</v>
      </c>
      <c r="E38" s="16" t="s">
        <v>19</v>
      </c>
      <c r="F38" s="16"/>
      <c r="G38" s="15">
        <f>D38*1.9835</f>
        <v>44814.956814650002</v>
      </c>
      <c r="H38" s="16" t="s">
        <v>24</v>
      </c>
      <c r="I38" s="14" t="s">
        <v>25</v>
      </c>
      <c r="J38" s="14"/>
      <c r="K38" s="17">
        <v>144</v>
      </c>
      <c r="L38" s="14" t="s">
        <v>22</v>
      </c>
      <c r="M38" s="2"/>
    </row>
    <row r="39" spans="1:13" ht="15.75">
      <c r="A39" s="1" t="s">
        <v>0</v>
      </c>
      <c r="B39" s="2"/>
      <c r="C39" s="2"/>
      <c r="D39" s="18"/>
      <c r="E39" s="1"/>
      <c r="F39" s="1"/>
      <c r="G39" s="1"/>
      <c r="H39" s="18"/>
      <c r="I39" s="1"/>
      <c r="J39" s="2"/>
      <c r="K39" s="2"/>
      <c r="L39" s="2"/>
      <c r="M39" s="2"/>
    </row>
    <row r="40" spans="1:13" ht="15.75">
      <c r="A40" s="2" t="s">
        <v>2</v>
      </c>
      <c r="B40" s="2"/>
      <c r="C40" s="2"/>
      <c r="D40" s="2"/>
      <c r="E40" s="1" t="s">
        <v>3</v>
      </c>
      <c r="F40" s="2"/>
      <c r="G40" s="2" t="s">
        <v>4</v>
      </c>
      <c r="H40" s="2"/>
      <c r="I40" s="2" t="s">
        <v>5</v>
      </c>
      <c r="J40" s="2"/>
      <c r="K40" s="2"/>
      <c r="L40" s="2"/>
      <c r="M40" s="2"/>
    </row>
    <row r="41" spans="1:13" ht="16.5" thickBot="1">
      <c r="A41" s="3" t="s">
        <v>6</v>
      </c>
      <c r="B41" s="3" t="s">
        <v>7</v>
      </c>
      <c r="C41" s="4" t="s">
        <v>8</v>
      </c>
      <c r="D41" s="4" t="s">
        <v>9</v>
      </c>
      <c r="E41" s="4" t="s">
        <v>10</v>
      </c>
      <c r="F41" s="4" t="s">
        <v>11</v>
      </c>
      <c r="G41" s="4" t="s">
        <v>12</v>
      </c>
      <c r="H41" s="4" t="s">
        <v>13</v>
      </c>
      <c r="I41" s="4" t="s">
        <v>14</v>
      </c>
      <c r="J41" s="4" t="s">
        <v>15</v>
      </c>
      <c r="K41" s="4" t="s">
        <v>16</v>
      </c>
      <c r="L41" s="4" t="s">
        <v>17</v>
      </c>
      <c r="M41" s="2"/>
    </row>
    <row r="42" spans="1:13" ht="16.5" thickTop="1">
      <c r="A42" s="1">
        <v>1968</v>
      </c>
      <c r="B42" s="5">
        <v>1</v>
      </c>
      <c r="C42" s="6"/>
      <c r="D42" s="6"/>
      <c r="E42" s="6"/>
      <c r="F42" s="6">
        <v>74.977000000000004</v>
      </c>
      <c r="G42" s="6">
        <v>90.167000000000002</v>
      </c>
      <c r="H42" s="6">
        <v>434.8</v>
      </c>
      <c r="I42" s="6">
        <v>5.6449999999999996</v>
      </c>
      <c r="J42" s="6"/>
      <c r="K42" s="6"/>
      <c r="L42" s="7"/>
      <c r="M42" s="2"/>
    </row>
    <row r="43" spans="1:13" ht="15.75">
      <c r="A43" s="2"/>
      <c r="B43" s="5">
        <v>2</v>
      </c>
      <c r="C43" s="6"/>
      <c r="D43" s="6"/>
      <c r="E43" s="6"/>
      <c r="F43" s="6">
        <v>75.798000000000002</v>
      </c>
      <c r="G43" s="6">
        <v>139.35</v>
      </c>
      <c r="H43" s="6">
        <v>449.15</v>
      </c>
      <c r="I43" s="6">
        <v>5.0076000000000001</v>
      </c>
      <c r="J43" s="6"/>
      <c r="K43" s="6"/>
      <c r="L43" s="7"/>
      <c r="M43" s="2"/>
    </row>
    <row r="44" spans="1:13" ht="15.75">
      <c r="A44" s="2"/>
      <c r="B44" s="5">
        <v>3</v>
      </c>
      <c r="C44" s="6"/>
      <c r="D44" s="6"/>
      <c r="E44" s="6"/>
      <c r="F44" s="6">
        <v>76.739000000000004</v>
      </c>
      <c r="G44" s="6">
        <v>153.08000000000001</v>
      </c>
      <c r="H44" s="6">
        <v>481.33</v>
      </c>
      <c r="I44" s="6">
        <v>5.0076000000000001</v>
      </c>
      <c r="J44" s="6"/>
      <c r="K44" s="6"/>
      <c r="L44" s="7"/>
      <c r="M44" s="2"/>
    </row>
    <row r="45" spans="1:13" ht="15.75">
      <c r="A45" s="2"/>
      <c r="B45" s="5">
        <v>4</v>
      </c>
      <c r="C45" s="6"/>
      <c r="D45" s="6"/>
      <c r="E45" s="6"/>
      <c r="F45" s="6">
        <v>75.168000000000006</v>
      </c>
      <c r="G45" s="6">
        <v>224.73</v>
      </c>
      <c r="H45" s="6">
        <v>456.03</v>
      </c>
      <c r="I45" s="6">
        <v>5.0076000000000001</v>
      </c>
      <c r="J45" s="6"/>
      <c r="K45" s="6"/>
      <c r="L45" s="7"/>
      <c r="M45" s="2"/>
    </row>
    <row r="46" spans="1:13" ht="15.75">
      <c r="A46" s="2"/>
      <c r="B46" s="5">
        <v>5</v>
      </c>
      <c r="C46" s="6"/>
      <c r="D46" s="6"/>
      <c r="E46" s="6"/>
      <c r="F46" s="6">
        <v>73.257999999999996</v>
      </c>
      <c r="G46" s="6">
        <v>273.79000000000002</v>
      </c>
      <c r="H46" s="6">
        <v>359.14</v>
      </c>
      <c r="I46" s="6">
        <v>5.0076000000000001</v>
      </c>
      <c r="J46" s="6"/>
      <c r="K46" s="6"/>
      <c r="L46" s="7"/>
      <c r="M46" s="2"/>
    </row>
    <row r="47" spans="1:13" ht="15.75">
      <c r="A47" s="2"/>
      <c r="B47" s="5">
        <v>6</v>
      </c>
      <c r="C47" s="6"/>
      <c r="D47" s="6"/>
      <c r="E47" s="6"/>
      <c r="F47" s="6">
        <v>72.900000000000006</v>
      </c>
      <c r="G47" s="6">
        <v>319.14999999999998</v>
      </c>
      <c r="H47" s="6">
        <v>255.04</v>
      </c>
      <c r="I47" s="6">
        <v>5.0076000000000001</v>
      </c>
      <c r="J47" s="6"/>
      <c r="K47" s="6"/>
      <c r="L47" s="7"/>
      <c r="M47" s="2"/>
    </row>
    <row r="48" spans="1:13" ht="15.75">
      <c r="A48" s="2"/>
      <c r="B48" s="5">
        <v>7</v>
      </c>
      <c r="C48" s="6"/>
      <c r="D48" s="6"/>
      <c r="E48" s="6"/>
      <c r="F48" s="6">
        <v>75.355000000000004</v>
      </c>
      <c r="G48" s="6">
        <v>344.53</v>
      </c>
      <c r="H48" s="6">
        <v>168.12</v>
      </c>
      <c r="I48" s="6">
        <v>5.0076000000000001</v>
      </c>
      <c r="J48" s="6"/>
      <c r="K48" s="6"/>
      <c r="L48" s="7"/>
      <c r="M48" s="2"/>
    </row>
    <row r="49" spans="1:13" ht="15.75">
      <c r="A49" s="2"/>
      <c r="B49" s="5">
        <v>8</v>
      </c>
      <c r="C49" s="6"/>
      <c r="D49" s="6"/>
      <c r="E49" s="6"/>
      <c r="F49" s="6">
        <v>79.018000000000001</v>
      </c>
      <c r="G49" s="6">
        <v>341.36</v>
      </c>
      <c r="H49" s="6">
        <v>95.903000000000006</v>
      </c>
      <c r="I49" s="6">
        <v>5.0076000000000001</v>
      </c>
      <c r="J49" s="6"/>
      <c r="K49" s="6"/>
      <c r="L49" s="7"/>
      <c r="M49" s="2"/>
    </row>
    <row r="50" spans="1:13" ht="15.75">
      <c r="A50" s="2"/>
      <c r="B50" s="5">
        <v>9</v>
      </c>
      <c r="C50" s="6"/>
      <c r="D50" s="6"/>
      <c r="E50" s="6"/>
      <c r="F50" s="6">
        <v>82.316999999999993</v>
      </c>
      <c r="G50" s="6">
        <v>338.01</v>
      </c>
      <c r="H50" s="6">
        <v>83.164000000000001</v>
      </c>
      <c r="I50" s="6">
        <v>4.2538999999999998</v>
      </c>
      <c r="J50" s="6"/>
      <c r="K50" s="6"/>
      <c r="L50" s="7"/>
      <c r="M50" s="2"/>
    </row>
    <row r="51" spans="1:13" ht="15.75">
      <c r="A51" s="2"/>
      <c r="B51" s="5">
        <v>10</v>
      </c>
      <c r="C51" s="6"/>
      <c r="D51" s="6"/>
      <c r="E51" s="6"/>
      <c r="F51" s="6">
        <v>89.527000000000001</v>
      </c>
      <c r="G51" s="6">
        <v>321.27</v>
      </c>
      <c r="H51" s="6">
        <v>158.72</v>
      </c>
      <c r="I51" s="6">
        <v>3.5409000000000002</v>
      </c>
      <c r="J51" s="6"/>
      <c r="K51" s="6"/>
      <c r="L51" s="7"/>
      <c r="M51" s="2"/>
    </row>
    <row r="52" spans="1:13" ht="15.75">
      <c r="A52" s="2"/>
      <c r="B52" s="5">
        <v>11</v>
      </c>
      <c r="C52" s="6"/>
      <c r="D52" s="6"/>
      <c r="E52" s="6"/>
      <c r="F52" s="6">
        <v>88.566999999999993</v>
      </c>
      <c r="G52" s="6">
        <v>320.32</v>
      </c>
      <c r="H52" s="6">
        <v>234.41</v>
      </c>
      <c r="I52" s="6">
        <v>3.5409000000000002</v>
      </c>
      <c r="J52" s="6"/>
      <c r="K52" s="6"/>
      <c r="L52" s="7"/>
      <c r="M52" s="2"/>
    </row>
    <row r="53" spans="1:13" ht="15.75">
      <c r="A53" s="2"/>
      <c r="B53" s="5">
        <v>12</v>
      </c>
      <c r="C53" s="6"/>
      <c r="D53" s="6"/>
      <c r="E53" s="6"/>
      <c r="F53" s="6">
        <v>85.929000000000002</v>
      </c>
      <c r="G53" s="6">
        <v>335.45</v>
      </c>
      <c r="H53" s="6">
        <v>259.86</v>
      </c>
      <c r="I53" s="6">
        <v>10.397</v>
      </c>
      <c r="J53" s="6"/>
      <c r="K53" s="6"/>
      <c r="L53" s="7"/>
      <c r="M53" s="2"/>
    </row>
    <row r="54" spans="1:13" ht="15.75">
      <c r="A54" s="2"/>
      <c r="B54" s="5">
        <v>13</v>
      </c>
      <c r="C54" s="6"/>
      <c r="D54" s="6"/>
      <c r="E54" s="6"/>
      <c r="F54" s="6">
        <v>85.53</v>
      </c>
      <c r="G54" s="6">
        <v>343.42</v>
      </c>
      <c r="H54" s="6">
        <v>192.16</v>
      </c>
      <c r="I54" s="6">
        <v>17.898</v>
      </c>
      <c r="J54" s="6"/>
      <c r="K54" s="6"/>
      <c r="L54" s="7"/>
      <c r="M54" s="2"/>
    </row>
    <row r="55" spans="1:13" ht="15.75">
      <c r="A55" s="2"/>
      <c r="B55" s="5">
        <v>14</v>
      </c>
      <c r="C55" s="6"/>
      <c r="D55" s="6"/>
      <c r="E55" s="6"/>
      <c r="F55" s="6">
        <v>88.203000000000003</v>
      </c>
      <c r="G55" s="6">
        <v>347.27</v>
      </c>
      <c r="H55" s="6">
        <v>102.77</v>
      </c>
      <c r="I55" s="6">
        <v>16.117000000000001</v>
      </c>
      <c r="J55" s="6"/>
      <c r="K55" s="6"/>
      <c r="L55" s="7"/>
      <c r="M55" s="2"/>
    </row>
    <row r="56" spans="1:13" ht="15.75">
      <c r="A56" s="2"/>
      <c r="B56" s="5">
        <v>15</v>
      </c>
      <c r="C56" s="6"/>
      <c r="D56" s="6"/>
      <c r="E56" s="6"/>
      <c r="F56" s="6">
        <v>83.475999999999999</v>
      </c>
      <c r="G56" s="6">
        <v>351.56</v>
      </c>
      <c r="H56" s="6">
        <v>136.87</v>
      </c>
      <c r="I56" s="6">
        <v>17.645</v>
      </c>
      <c r="J56" s="6"/>
      <c r="K56" s="6"/>
      <c r="L56" s="7"/>
      <c r="M56" s="2"/>
    </row>
    <row r="57" spans="1:13" ht="15.75">
      <c r="A57" s="2"/>
      <c r="B57" s="5">
        <v>16</v>
      </c>
      <c r="C57" s="6"/>
      <c r="D57" s="6"/>
      <c r="E57" s="6"/>
      <c r="F57" s="6">
        <v>87.62</v>
      </c>
      <c r="G57" s="6">
        <v>354.77</v>
      </c>
      <c r="H57" s="6">
        <v>165.18</v>
      </c>
      <c r="I57" s="6">
        <v>18.977</v>
      </c>
      <c r="J57" s="6"/>
      <c r="K57" s="6"/>
      <c r="L57" s="7"/>
      <c r="M57" s="2"/>
    </row>
    <row r="58" spans="1:13" ht="15.75">
      <c r="A58" s="2"/>
      <c r="B58" s="5">
        <v>17</v>
      </c>
      <c r="C58" s="6"/>
      <c r="D58" s="6"/>
      <c r="E58" s="6"/>
      <c r="F58" s="6">
        <v>86.995999999999995</v>
      </c>
      <c r="G58" s="6">
        <v>399.38</v>
      </c>
      <c r="H58" s="6">
        <v>172.63</v>
      </c>
      <c r="I58" s="6">
        <v>16.741</v>
      </c>
      <c r="J58" s="6"/>
      <c r="K58" s="6"/>
      <c r="L58" s="7"/>
      <c r="M58" s="2"/>
    </row>
    <row r="59" spans="1:13" ht="15.75">
      <c r="A59" s="2"/>
      <c r="B59" s="5">
        <v>18</v>
      </c>
      <c r="C59" s="6"/>
      <c r="D59" s="6"/>
      <c r="E59" s="6"/>
      <c r="F59" s="6">
        <v>91.087999999999994</v>
      </c>
      <c r="G59" s="6">
        <v>438.02</v>
      </c>
      <c r="H59" s="6">
        <v>181.72</v>
      </c>
      <c r="I59" s="6">
        <v>15.066000000000001</v>
      </c>
      <c r="J59" s="6"/>
      <c r="K59" s="6"/>
      <c r="L59" s="7"/>
      <c r="M59" s="2"/>
    </row>
    <row r="60" spans="1:13" ht="15.75">
      <c r="A60" s="2"/>
      <c r="B60" s="5">
        <v>19</v>
      </c>
      <c r="C60" s="6"/>
      <c r="D60" s="6"/>
      <c r="E60" s="6"/>
      <c r="F60" s="6">
        <v>65.561999999999998</v>
      </c>
      <c r="G60" s="6">
        <v>436.18</v>
      </c>
      <c r="H60" s="6">
        <v>113.9</v>
      </c>
      <c r="I60" s="6">
        <v>19.808</v>
      </c>
      <c r="J60" s="6"/>
      <c r="K60" s="6"/>
      <c r="L60" s="7"/>
      <c r="M60" s="2"/>
    </row>
    <row r="61" spans="1:13" ht="15.75">
      <c r="A61" s="2"/>
      <c r="B61" s="5">
        <v>20</v>
      </c>
      <c r="C61" s="6"/>
      <c r="D61" s="6"/>
      <c r="E61" s="6"/>
      <c r="F61" s="6">
        <v>26.224</v>
      </c>
      <c r="G61" s="6">
        <v>434.59</v>
      </c>
      <c r="H61" s="6">
        <v>11.423</v>
      </c>
      <c r="I61" s="6">
        <v>21.498000000000001</v>
      </c>
      <c r="J61" s="6"/>
      <c r="K61" s="6"/>
      <c r="L61" s="7"/>
      <c r="M61" s="2"/>
    </row>
    <row r="62" spans="1:13" ht="15.75">
      <c r="A62" s="2"/>
      <c r="B62" s="5">
        <v>21</v>
      </c>
      <c r="C62" s="6"/>
      <c r="D62" s="6"/>
      <c r="E62" s="6"/>
      <c r="F62" s="6">
        <v>26.681000000000001</v>
      </c>
      <c r="G62" s="6">
        <v>424.27</v>
      </c>
      <c r="H62" s="6">
        <v>7.3029000000000002</v>
      </c>
      <c r="I62" s="6">
        <v>23.725000000000001</v>
      </c>
      <c r="J62" s="6"/>
      <c r="K62" s="6"/>
      <c r="L62" s="7"/>
      <c r="M62" s="2"/>
    </row>
    <row r="63" spans="1:13" ht="15.75">
      <c r="A63" s="2"/>
      <c r="B63" s="5">
        <v>22</v>
      </c>
      <c r="C63" s="6"/>
      <c r="D63" s="6"/>
      <c r="E63" s="6"/>
      <c r="F63" s="6">
        <v>25.978000000000002</v>
      </c>
      <c r="G63" s="6">
        <v>419.67</v>
      </c>
      <c r="H63" s="6">
        <v>7.0818000000000003</v>
      </c>
      <c r="I63" s="6">
        <v>21.262</v>
      </c>
      <c r="J63" s="6"/>
      <c r="K63" s="6"/>
      <c r="L63" s="7"/>
      <c r="M63" s="2"/>
    </row>
    <row r="64" spans="1:13" ht="15.75">
      <c r="A64" s="2"/>
      <c r="B64" s="5">
        <v>23</v>
      </c>
      <c r="C64" s="6"/>
      <c r="D64" s="6"/>
      <c r="E64" s="6">
        <v>15.598000000000001</v>
      </c>
      <c r="F64" s="6">
        <v>25.556000000000001</v>
      </c>
      <c r="G64" s="6">
        <v>389.33</v>
      </c>
      <c r="H64" s="6">
        <v>7.0818000000000003</v>
      </c>
      <c r="I64" s="6">
        <v>10.750999999999999</v>
      </c>
      <c r="J64" s="6"/>
      <c r="K64" s="6"/>
      <c r="L64" s="7"/>
      <c r="M64" s="2"/>
    </row>
    <row r="65" spans="1:13" ht="15.75">
      <c r="A65" s="2"/>
      <c r="B65" s="5">
        <v>24</v>
      </c>
      <c r="C65" s="6"/>
      <c r="D65" s="6"/>
      <c r="E65" s="6">
        <v>35.262999999999998</v>
      </c>
      <c r="F65" s="6">
        <v>25.797999999999998</v>
      </c>
      <c r="G65" s="6">
        <v>372.04</v>
      </c>
      <c r="H65" s="6">
        <v>5.5476999999999999</v>
      </c>
      <c r="I65" s="6">
        <v>4.1558999999999999</v>
      </c>
      <c r="J65" s="6"/>
      <c r="K65" s="6"/>
      <c r="L65" s="7"/>
      <c r="M65" s="2"/>
    </row>
    <row r="66" spans="1:13" ht="15.75">
      <c r="A66" s="2"/>
      <c r="B66" s="5">
        <v>25</v>
      </c>
      <c r="C66" s="6"/>
      <c r="D66" s="6"/>
      <c r="E66" s="6">
        <v>37.527999999999999</v>
      </c>
      <c r="F66" s="6">
        <v>25.103999999999999</v>
      </c>
      <c r="G66" s="6">
        <v>367.13</v>
      </c>
      <c r="H66" s="6">
        <v>5.0507999999999997</v>
      </c>
      <c r="I66" s="6"/>
      <c r="J66" s="6"/>
      <c r="K66" s="6"/>
      <c r="L66" s="7"/>
      <c r="M66" s="2"/>
    </row>
    <row r="67" spans="1:13" ht="15.75">
      <c r="A67" s="2"/>
      <c r="B67" s="5">
        <v>26</v>
      </c>
      <c r="C67" s="6"/>
      <c r="D67" s="6"/>
      <c r="E67" s="6">
        <v>41.612000000000002</v>
      </c>
      <c r="F67" s="6">
        <v>20.532</v>
      </c>
      <c r="G67" s="6">
        <v>364.41</v>
      </c>
      <c r="H67" s="6">
        <v>7.8437999999999999</v>
      </c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/>
      <c r="E68" s="6">
        <v>39.228000000000002</v>
      </c>
      <c r="F68" s="6">
        <v>30.352</v>
      </c>
      <c r="G68" s="6">
        <v>412.23</v>
      </c>
      <c r="H68" s="6">
        <v>6.7706</v>
      </c>
      <c r="I68" s="6"/>
      <c r="J68" s="6"/>
      <c r="K68" s="6"/>
      <c r="L68" s="7"/>
      <c r="M68" s="2"/>
    </row>
    <row r="69" spans="1:13" ht="15.75">
      <c r="A69" s="2"/>
      <c r="B69" s="5">
        <v>28</v>
      </c>
      <c r="C69" s="6"/>
      <c r="D69" s="6"/>
      <c r="E69" s="6">
        <v>44.485999999999997</v>
      </c>
      <c r="F69" s="6">
        <v>54.424999999999997</v>
      </c>
      <c r="G69" s="6">
        <v>429.01</v>
      </c>
      <c r="H69" s="6">
        <v>15.763</v>
      </c>
      <c r="I69" s="6"/>
      <c r="J69" s="6"/>
      <c r="K69" s="6"/>
      <c r="L69" s="7"/>
      <c r="M69" s="2"/>
    </row>
    <row r="70" spans="1:13" ht="15.75">
      <c r="A70" s="2"/>
      <c r="B70" s="5">
        <v>29</v>
      </c>
      <c r="C70" s="6"/>
      <c r="D70" s="6"/>
      <c r="E70" s="6">
        <v>51.682000000000002</v>
      </c>
      <c r="F70" s="6">
        <v>36.56</v>
      </c>
      <c r="G70" s="6">
        <v>428.33</v>
      </c>
      <c r="H70" s="6">
        <v>17.032</v>
      </c>
      <c r="I70" s="6"/>
      <c r="J70" s="6"/>
      <c r="K70" s="6"/>
      <c r="L70" s="7"/>
      <c r="M70" s="2"/>
    </row>
    <row r="71" spans="1:13" ht="15.75">
      <c r="A71" s="2"/>
      <c r="B71" s="5">
        <v>30</v>
      </c>
      <c r="C71" s="6"/>
      <c r="D71" s="6"/>
      <c r="E71" s="6">
        <v>76.298000000000002</v>
      </c>
      <c r="F71" s="6">
        <v>19.760000000000002</v>
      </c>
      <c r="G71" s="6">
        <v>460.73</v>
      </c>
      <c r="H71" s="6">
        <v>15.401999999999999</v>
      </c>
      <c r="I71" s="6"/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18</v>
      </c>
      <c r="E72" s="7">
        <v>77.055999999999997</v>
      </c>
      <c r="F72" s="8" t="s">
        <v>18</v>
      </c>
      <c r="G72" s="6">
        <v>454.68</v>
      </c>
      <c r="H72" s="7">
        <v>8.4859000000000009</v>
      </c>
      <c r="I72" s="8" t="s">
        <v>18</v>
      </c>
      <c r="J72" s="7"/>
      <c r="K72" s="8" t="s">
        <v>18</v>
      </c>
      <c r="L72" s="7"/>
      <c r="M72" s="2"/>
    </row>
    <row r="73" spans="1:13" ht="15.75">
      <c r="A73" s="2" t="s">
        <v>19</v>
      </c>
      <c r="B73" s="2"/>
      <c r="C73" s="11">
        <f t="shared" ref="C73:L73" si="2">SUM(C42:C72)</f>
        <v>0</v>
      </c>
      <c r="D73" s="11">
        <f t="shared" si="2"/>
        <v>0</v>
      </c>
      <c r="E73" s="11">
        <f t="shared" si="2"/>
        <v>418.75099999999998</v>
      </c>
      <c r="F73" s="11">
        <f t="shared" si="2"/>
        <v>1854.998</v>
      </c>
      <c r="G73" s="11">
        <f t="shared" si="2"/>
        <v>10828.226999999999</v>
      </c>
      <c r="H73" s="11">
        <f t="shared" si="2"/>
        <v>4615.6822999999977</v>
      </c>
      <c r="I73" s="11">
        <f t="shared" si="2"/>
        <v>266.07479999999993</v>
      </c>
      <c r="J73" s="11">
        <f t="shared" si="2"/>
        <v>0</v>
      </c>
      <c r="K73" s="11">
        <f t="shared" si="2"/>
        <v>0</v>
      </c>
      <c r="L73" s="11">
        <f t="shared" si="2"/>
        <v>0</v>
      </c>
      <c r="M73" s="2"/>
    </row>
    <row r="74" spans="1:13" ht="15.75">
      <c r="A74" s="2" t="s">
        <v>20</v>
      </c>
      <c r="B74" s="2"/>
      <c r="C74" s="12">
        <f t="shared" ref="C74:L74" si="3">C73*1.9835</f>
        <v>0</v>
      </c>
      <c r="D74" s="12">
        <f t="shared" si="3"/>
        <v>0</v>
      </c>
      <c r="E74" s="12">
        <f t="shared" si="3"/>
        <v>830.59260849999998</v>
      </c>
      <c r="F74" s="12">
        <f t="shared" si="3"/>
        <v>3679.3885330000003</v>
      </c>
      <c r="G74" s="12">
        <f t="shared" si="3"/>
        <v>21477.788254499999</v>
      </c>
      <c r="H74" s="12">
        <f t="shared" si="3"/>
        <v>9155.2058420499961</v>
      </c>
      <c r="I74" s="12">
        <f t="shared" si="3"/>
        <v>527.75936579999984</v>
      </c>
      <c r="J74" s="12">
        <f t="shared" si="3"/>
        <v>0</v>
      </c>
      <c r="K74" s="12">
        <f t="shared" si="3"/>
        <v>0</v>
      </c>
      <c r="L74" s="12">
        <f t="shared" si="3"/>
        <v>0</v>
      </c>
      <c r="M74" s="2"/>
    </row>
    <row r="75" spans="1:13" ht="15.75">
      <c r="A75" s="2"/>
      <c r="B75" s="2"/>
      <c r="C75" s="11"/>
      <c r="D75" s="11"/>
      <c r="E75" s="11"/>
      <c r="F75" s="11"/>
      <c r="G75" s="11"/>
      <c r="H75" s="11"/>
      <c r="I75" s="11" t="s">
        <v>21</v>
      </c>
      <c r="J75" s="11"/>
      <c r="K75" s="13">
        <f>COUNTA(C42:L72)-4</f>
        <v>125</v>
      </c>
      <c r="L75" s="11" t="s">
        <v>22</v>
      </c>
      <c r="M75" s="2"/>
    </row>
    <row r="76" spans="1:13" ht="16.5" thickBot="1">
      <c r="A76" s="14">
        <v>1968</v>
      </c>
      <c r="B76" s="14" t="s">
        <v>23</v>
      </c>
      <c r="C76" s="14"/>
      <c r="D76" s="15">
        <f>SUM(C73:I73)</f>
        <v>17983.733099999994</v>
      </c>
      <c r="E76" s="16" t="s">
        <v>19</v>
      </c>
      <c r="F76" s="16"/>
      <c r="G76" s="15">
        <f>D76*1.9835</f>
        <v>35670.734603849989</v>
      </c>
      <c r="H76" s="16" t="s">
        <v>24</v>
      </c>
      <c r="I76" s="14" t="s">
        <v>25</v>
      </c>
      <c r="J76" s="14"/>
      <c r="K76" s="17">
        <v>125</v>
      </c>
      <c r="L76" s="14" t="s">
        <v>22</v>
      </c>
      <c r="M76" s="2"/>
    </row>
    <row r="77" spans="1:13" ht="15.75">
      <c r="A77" s="1" t="s">
        <v>0</v>
      </c>
      <c r="B77" s="2"/>
      <c r="C77" s="2"/>
      <c r="D77" s="18"/>
      <c r="E77" s="1"/>
      <c r="F77" s="1"/>
      <c r="G77" s="1"/>
      <c r="H77" s="18"/>
      <c r="I77" s="1"/>
      <c r="J77" s="2"/>
      <c r="K77" s="2"/>
      <c r="L77" s="2"/>
      <c r="M77" s="2"/>
    </row>
    <row r="78" spans="1:13" ht="15.75">
      <c r="A78" s="2" t="s">
        <v>2</v>
      </c>
      <c r="B78" s="2"/>
      <c r="C78" s="2"/>
      <c r="D78" s="2"/>
      <c r="E78" s="1" t="s">
        <v>3</v>
      </c>
      <c r="F78" s="2"/>
      <c r="G78" s="2" t="s">
        <v>4</v>
      </c>
      <c r="H78" s="2"/>
      <c r="I78" s="2" t="s">
        <v>5</v>
      </c>
      <c r="J78" s="2"/>
      <c r="K78" s="2"/>
      <c r="L78" s="2"/>
      <c r="M78" s="2"/>
    </row>
    <row r="79" spans="1:13" ht="16.5" thickBot="1">
      <c r="A79" s="3" t="s">
        <v>6</v>
      </c>
      <c r="B79" s="3" t="s">
        <v>7</v>
      </c>
      <c r="C79" s="4" t="s">
        <v>8</v>
      </c>
      <c r="D79" s="4" t="s">
        <v>9</v>
      </c>
      <c r="E79" s="4" t="s">
        <v>10</v>
      </c>
      <c r="F79" s="4" t="s">
        <v>11</v>
      </c>
      <c r="G79" s="4" t="s">
        <v>12</v>
      </c>
      <c r="H79" s="4" t="s">
        <v>13</v>
      </c>
      <c r="I79" s="4" t="s">
        <v>14</v>
      </c>
      <c r="J79" s="4" t="s">
        <v>15</v>
      </c>
      <c r="K79" s="4" t="s">
        <v>16</v>
      </c>
      <c r="L79" s="4" t="s">
        <v>17</v>
      </c>
      <c r="M79" s="2"/>
    </row>
    <row r="80" spans="1:13" ht="16.5" thickTop="1">
      <c r="A80" s="1">
        <v>1969</v>
      </c>
      <c r="B80" s="5">
        <v>1</v>
      </c>
      <c r="C80" s="6"/>
      <c r="D80" s="6"/>
      <c r="E80" s="6"/>
      <c r="F80" s="6"/>
      <c r="G80" s="6">
        <v>65.509</v>
      </c>
      <c r="H80" s="6">
        <v>61.771999999999998</v>
      </c>
      <c r="I80" s="6">
        <v>95.926000000000002</v>
      </c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>
        <v>13.406000000000001</v>
      </c>
      <c r="G81" s="6">
        <v>103.41</v>
      </c>
      <c r="H81" s="6">
        <v>120.5</v>
      </c>
      <c r="I81" s="6">
        <v>66.156000000000006</v>
      </c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>
        <v>33.563000000000002</v>
      </c>
      <c r="G82" s="6">
        <v>112.48</v>
      </c>
      <c r="H82" s="6">
        <v>146.88999999999999</v>
      </c>
      <c r="I82" s="6">
        <v>20.824999999999999</v>
      </c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>
        <v>59.561</v>
      </c>
      <c r="G83" s="6">
        <v>82.307000000000002</v>
      </c>
      <c r="H83" s="6">
        <v>147.1</v>
      </c>
      <c r="I83" s="6">
        <v>12.912000000000001</v>
      </c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>
        <v>112.88</v>
      </c>
      <c r="G84" s="6">
        <v>66.165999999999997</v>
      </c>
      <c r="H84" s="6">
        <v>147.1</v>
      </c>
      <c r="I84" s="6">
        <v>6.5896999999999997</v>
      </c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>
        <v>117.36</v>
      </c>
      <c r="G85" s="6">
        <v>80.055999999999997</v>
      </c>
      <c r="H85" s="6">
        <v>141.31</v>
      </c>
      <c r="I85" s="6">
        <v>6.5010000000000003</v>
      </c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>
        <v>118.68</v>
      </c>
      <c r="G86" s="6">
        <v>149.94</v>
      </c>
      <c r="H86" s="6">
        <v>139.62</v>
      </c>
      <c r="I86" s="6">
        <v>13.709</v>
      </c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/>
      <c r="F87" s="6">
        <v>116.97</v>
      </c>
      <c r="G87" s="6">
        <v>224.6</v>
      </c>
      <c r="H87" s="6">
        <v>114.07</v>
      </c>
      <c r="I87" s="6">
        <v>17.503</v>
      </c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/>
      <c r="F88" s="6">
        <v>118.01</v>
      </c>
      <c r="G88" s="6">
        <v>271.08</v>
      </c>
      <c r="H88" s="6">
        <v>77.433000000000007</v>
      </c>
      <c r="I88" s="6">
        <v>15.042</v>
      </c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/>
      <c r="F89" s="6">
        <v>120.46</v>
      </c>
      <c r="G89" s="6">
        <v>327.43</v>
      </c>
      <c r="H89" s="6">
        <v>68.902000000000001</v>
      </c>
      <c r="I89" s="6">
        <v>14.673999999999999</v>
      </c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/>
      <c r="F90" s="6">
        <v>130.22999999999999</v>
      </c>
      <c r="G90" s="6">
        <v>310.49</v>
      </c>
      <c r="H90" s="6">
        <v>37.808</v>
      </c>
      <c r="I90" s="6">
        <v>16.733000000000001</v>
      </c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/>
      <c r="F91" s="6">
        <v>133.28</v>
      </c>
      <c r="G91" s="6">
        <v>237.91</v>
      </c>
      <c r="H91" s="6">
        <v>18.062999999999999</v>
      </c>
      <c r="I91" s="6">
        <v>22.841999999999999</v>
      </c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/>
      <c r="F92" s="6">
        <v>106.93</v>
      </c>
      <c r="G92" s="6">
        <v>228.01</v>
      </c>
      <c r="H92" s="6">
        <v>17.143999999999998</v>
      </c>
      <c r="I92" s="6">
        <v>26.2</v>
      </c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/>
      <c r="F93" s="6">
        <v>61.411999999999999</v>
      </c>
      <c r="G93" s="6">
        <v>215.05</v>
      </c>
      <c r="H93" s="6">
        <v>55.164999999999999</v>
      </c>
      <c r="I93" s="6">
        <v>22.305</v>
      </c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/>
      <c r="F94" s="6">
        <v>62.561999999999998</v>
      </c>
      <c r="G94" s="6">
        <v>178.57</v>
      </c>
      <c r="H94" s="6">
        <v>167.1</v>
      </c>
      <c r="I94" s="6">
        <v>20.99</v>
      </c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/>
      <c r="F95" s="6">
        <v>63.067</v>
      </c>
      <c r="G95" s="6">
        <v>136.16999999999999</v>
      </c>
      <c r="H95" s="6">
        <v>247.13</v>
      </c>
      <c r="I95" s="6">
        <v>23.286000000000001</v>
      </c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/>
      <c r="F96" s="6">
        <v>69.335999999999999</v>
      </c>
      <c r="G96" s="6">
        <v>139.66999999999999</v>
      </c>
      <c r="H96" s="6">
        <v>285.68</v>
      </c>
      <c r="I96" s="6">
        <v>19.276</v>
      </c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/>
      <c r="F97" s="6">
        <v>68.343999999999994</v>
      </c>
      <c r="G97" s="6">
        <v>190.9</v>
      </c>
      <c r="H97" s="6">
        <v>301.62</v>
      </c>
      <c r="I97" s="6">
        <v>17.353999999999999</v>
      </c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/>
      <c r="F98" s="6">
        <v>70.09</v>
      </c>
      <c r="G98" s="6">
        <v>285.64999999999998</v>
      </c>
      <c r="H98" s="6">
        <v>308.61</v>
      </c>
      <c r="I98" s="6">
        <v>20.954000000000001</v>
      </c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/>
      <c r="F99" s="6">
        <v>73.44</v>
      </c>
      <c r="G99" s="6">
        <v>345.22</v>
      </c>
      <c r="H99" s="6">
        <v>276.22000000000003</v>
      </c>
      <c r="I99" s="6">
        <v>19.638000000000002</v>
      </c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/>
      <c r="F100" s="6">
        <v>73.516999999999996</v>
      </c>
      <c r="G100" s="6">
        <v>328.91</v>
      </c>
      <c r="H100" s="6">
        <v>243.4</v>
      </c>
      <c r="I100" s="6">
        <v>19.547999999999998</v>
      </c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/>
      <c r="F101" s="6">
        <v>72.614000000000004</v>
      </c>
      <c r="G101" s="6">
        <v>324.8</v>
      </c>
      <c r="H101" s="6">
        <v>225.9</v>
      </c>
      <c r="I101" s="6">
        <v>10.802</v>
      </c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/>
      <c r="F102" s="6">
        <v>74.266999999999996</v>
      </c>
      <c r="G102" s="6">
        <v>339.23</v>
      </c>
      <c r="H102" s="6">
        <v>249.18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/>
      <c r="F103" s="6">
        <v>74.364000000000004</v>
      </c>
      <c r="G103" s="6">
        <v>258.37</v>
      </c>
      <c r="H103" s="6">
        <v>307.31</v>
      </c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/>
      <c r="F104" s="6">
        <v>74.48</v>
      </c>
      <c r="G104" s="6">
        <v>141.11000000000001</v>
      </c>
      <c r="H104" s="6">
        <v>352.05</v>
      </c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/>
      <c r="F105" s="6">
        <v>65.986999999999995</v>
      </c>
      <c r="G105" s="6">
        <v>96.941999999999993</v>
      </c>
      <c r="H105" s="6">
        <v>390.26</v>
      </c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/>
      <c r="F106" s="6">
        <v>51.124000000000002</v>
      </c>
      <c r="G106" s="6">
        <v>106.43</v>
      </c>
      <c r="H106" s="6">
        <v>322.79000000000002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/>
      <c r="F107" s="6">
        <v>44.816000000000003</v>
      </c>
      <c r="G107" s="6">
        <v>102.91</v>
      </c>
      <c r="H107" s="6">
        <v>232.19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/>
      <c r="F108" s="6">
        <v>43.104999999999997</v>
      </c>
      <c r="G108" s="6">
        <v>82.424000000000007</v>
      </c>
      <c r="H108" s="6">
        <v>172.35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/>
      <c r="F109" s="6">
        <v>49.606999999999999</v>
      </c>
      <c r="G109" s="6">
        <v>57.198999999999998</v>
      </c>
      <c r="H109" s="6">
        <v>84.772000000000006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18</v>
      </c>
      <c r="E110" s="7"/>
      <c r="F110" s="8" t="s">
        <v>18</v>
      </c>
      <c r="G110" s="6">
        <v>52.796999999999997</v>
      </c>
      <c r="H110" s="7">
        <v>101.19</v>
      </c>
      <c r="I110" s="9" t="s">
        <v>18</v>
      </c>
      <c r="J110" s="10"/>
      <c r="K110" s="8" t="s">
        <v>18</v>
      </c>
      <c r="L110" s="7"/>
      <c r="M110" s="2"/>
    </row>
    <row r="111" spans="1:13" ht="15.75">
      <c r="A111" s="2" t="s">
        <v>19</v>
      </c>
      <c r="B111" s="2"/>
      <c r="C111" s="11">
        <f t="shared" ref="C111:L111" si="4">SUM(C80:C110)</f>
        <v>0</v>
      </c>
      <c r="D111" s="11">
        <f t="shared" si="4"/>
        <v>0</v>
      </c>
      <c r="E111" s="11">
        <f t="shared" si="4"/>
        <v>0</v>
      </c>
      <c r="F111" s="11">
        <f t="shared" si="4"/>
        <v>2273.462</v>
      </c>
      <c r="G111" s="11">
        <f t="shared" si="4"/>
        <v>5641.74</v>
      </c>
      <c r="H111" s="11">
        <f t="shared" si="4"/>
        <v>5560.6289999999999</v>
      </c>
      <c r="I111" s="11">
        <f t="shared" si="4"/>
        <v>509.76569999999998</v>
      </c>
      <c r="J111" s="11">
        <f t="shared" si="4"/>
        <v>0</v>
      </c>
      <c r="K111" s="11">
        <f t="shared" si="4"/>
        <v>0</v>
      </c>
      <c r="L111" s="11">
        <f t="shared" si="4"/>
        <v>0</v>
      </c>
      <c r="M111" s="2"/>
    </row>
    <row r="112" spans="1:13" ht="15.75">
      <c r="A112" s="2" t="s">
        <v>20</v>
      </c>
      <c r="B112" s="2"/>
      <c r="C112" s="12">
        <f t="shared" ref="C112:L112" si="5">C111*1.9835</f>
        <v>0</v>
      </c>
      <c r="D112" s="12">
        <f t="shared" si="5"/>
        <v>0</v>
      </c>
      <c r="E112" s="12">
        <f t="shared" si="5"/>
        <v>0</v>
      </c>
      <c r="F112" s="12">
        <f t="shared" si="5"/>
        <v>4509.4118770000005</v>
      </c>
      <c r="G112" s="12">
        <f t="shared" si="5"/>
        <v>11190.39129</v>
      </c>
      <c r="H112" s="12">
        <f t="shared" si="5"/>
        <v>11029.507621500001</v>
      </c>
      <c r="I112" s="12">
        <f t="shared" si="5"/>
        <v>1011.12026595</v>
      </c>
      <c r="J112" s="12">
        <f t="shared" si="5"/>
        <v>0</v>
      </c>
      <c r="K112" s="12">
        <f t="shared" si="5"/>
        <v>0</v>
      </c>
      <c r="L112" s="12">
        <f t="shared" si="5"/>
        <v>0</v>
      </c>
      <c r="M112" s="2"/>
    </row>
    <row r="113" spans="1:13" ht="15.75">
      <c r="A113" s="2"/>
      <c r="B113" s="2"/>
      <c r="C113" s="11"/>
      <c r="D113" s="11"/>
      <c r="E113" s="11"/>
      <c r="F113" s="11"/>
      <c r="G113" s="11"/>
      <c r="H113" s="11"/>
      <c r="I113" s="11" t="s">
        <v>21</v>
      </c>
      <c r="J113" s="11"/>
      <c r="K113" s="13">
        <f>COUNTA(C80:L110)-4</f>
        <v>113</v>
      </c>
      <c r="L113" s="11" t="s">
        <v>22</v>
      </c>
      <c r="M113" s="2"/>
    </row>
    <row r="114" spans="1:13" ht="16.5" thickBot="1">
      <c r="A114" s="14">
        <v>1969</v>
      </c>
      <c r="B114" s="14" t="s">
        <v>23</v>
      </c>
      <c r="C114" s="14"/>
      <c r="D114" s="15">
        <f>SUM(C111:I111)</f>
        <v>13985.596699999998</v>
      </c>
      <c r="E114" s="16" t="s">
        <v>19</v>
      </c>
      <c r="F114" s="16"/>
      <c r="G114" s="15">
        <f>D114*1.9835</f>
        <v>27740.431054449997</v>
      </c>
      <c r="H114" s="16" t="s">
        <v>24</v>
      </c>
      <c r="I114" s="14" t="s">
        <v>25</v>
      </c>
      <c r="J114" s="14"/>
      <c r="K114" s="17">
        <v>113</v>
      </c>
      <c r="L114" s="14" t="s">
        <v>22</v>
      </c>
      <c r="M114" s="2"/>
    </row>
    <row r="115" spans="1:13" ht="15.7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</row>
  </sheetData>
  <phoneticPr fontId="6" type="noConversion"/>
  <pageMargins left="1" right="0.191" top="0.5" bottom="0.25" header="0.5" footer="0.5"/>
  <pageSetup scale="60" orientation="portrait" r:id="rId1"/>
  <headerFooter alignWithMargins="0"/>
  <rowBreaks count="2" manualBreakCount="2">
    <brk id="38" max="65535" man="1"/>
    <brk id="114" max="6553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transitionEvaluation="1" enableFormatConditionsCalculation="0">
    <tabColor indexed="26"/>
  </sheetPr>
  <dimension ref="A1:M381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0</v>
      </c>
      <c r="B1" s="2"/>
      <c r="C1" s="2"/>
      <c r="D1" s="2"/>
      <c r="E1" s="2"/>
      <c r="F1" s="2"/>
      <c r="G1" s="1"/>
      <c r="H1" s="2"/>
      <c r="I1" s="2" t="s">
        <v>1</v>
      </c>
      <c r="J1" s="2"/>
      <c r="K1" s="2"/>
      <c r="L1" s="2"/>
      <c r="M1" s="2"/>
    </row>
    <row r="2" spans="1:13" ht="15.75">
      <c r="A2" s="2" t="s">
        <v>2</v>
      </c>
      <c r="B2" s="2"/>
      <c r="C2" s="2"/>
      <c r="D2" s="2"/>
      <c r="E2" s="1" t="s">
        <v>3</v>
      </c>
      <c r="F2" s="2"/>
      <c r="G2" s="2" t="s">
        <v>4</v>
      </c>
      <c r="H2" s="2"/>
      <c r="I2" s="2" t="s">
        <v>5</v>
      </c>
      <c r="J2" s="2"/>
      <c r="K2" s="2"/>
      <c r="L2" s="2"/>
      <c r="M2" s="2"/>
    </row>
    <row r="3" spans="1:13" ht="16.5" thickBot="1">
      <c r="A3" s="3" t="s">
        <v>6</v>
      </c>
      <c r="B3" s="3" t="s">
        <v>7</v>
      </c>
      <c r="C3" s="4" t="s">
        <v>8</v>
      </c>
      <c r="D3" s="4" t="s">
        <v>9</v>
      </c>
      <c r="E3" s="4" t="s">
        <v>10</v>
      </c>
      <c r="F3" s="4" t="s">
        <v>11</v>
      </c>
      <c r="G3" s="4" t="s">
        <v>12</v>
      </c>
      <c r="H3" s="4" t="s">
        <v>13</v>
      </c>
      <c r="I3" s="4" t="s">
        <v>14</v>
      </c>
      <c r="J3" s="4" t="s">
        <v>15</v>
      </c>
      <c r="K3" s="4" t="s">
        <v>16</v>
      </c>
      <c r="L3" s="4" t="s">
        <v>17</v>
      </c>
      <c r="M3" s="2"/>
    </row>
    <row r="4" spans="1:13" ht="16.5" thickTop="1">
      <c r="A4" s="1">
        <v>1970</v>
      </c>
      <c r="B4" s="5">
        <v>1</v>
      </c>
      <c r="C4" s="6"/>
      <c r="D4" s="6"/>
      <c r="E4" s="6"/>
      <c r="F4" s="6">
        <v>185.7</v>
      </c>
      <c r="G4" s="6">
        <v>79.625</v>
      </c>
      <c r="H4" s="6">
        <v>371.55</v>
      </c>
      <c r="I4" s="6">
        <v>98.162999999999997</v>
      </c>
      <c r="J4" s="6">
        <v>29.638000000000002</v>
      </c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>
        <v>153.25</v>
      </c>
      <c r="G5" s="6">
        <v>111.03</v>
      </c>
      <c r="H5" s="6">
        <v>369.91</v>
      </c>
      <c r="I5" s="6">
        <v>100.68</v>
      </c>
      <c r="J5" s="6">
        <v>28.038</v>
      </c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>
        <v>109.75</v>
      </c>
      <c r="G6" s="6">
        <v>174.47</v>
      </c>
      <c r="H6" s="6">
        <v>378.43</v>
      </c>
      <c r="I6" s="6">
        <v>111.16</v>
      </c>
      <c r="J6" s="6">
        <v>26.911000000000001</v>
      </c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>
        <v>101.64</v>
      </c>
      <c r="G7" s="6">
        <v>214.71</v>
      </c>
      <c r="H7" s="6">
        <v>370.74</v>
      </c>
      <c r="I7" s="6">
        <v>105.29</v>
      </c>
      <c r="J7" s="6">
        <v>21.062999999999999</v>
      </c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>
        <v>86.563999999999993</v>
      </c>
      <c r="G8" s="6">
        <v>253.3</v>
      </c>
      <c r="H8" s="6">
        <v>373.85</v>
      </c>
      <c r="I8" s="6">
        <v>105.54</v>
      </c>
      <c r="J8" s="6">
        <v>30.067</v>
      </c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>
        <v>90.628</v>
      </c>
      <c r="G9" s="6">
        <v>269.45999999999998</v>
      </c>
      <c r="H9" s="6">
        <v>379.57</v>
      </c>
      <c r="I9" s="6">
        <v>108.28</v>
      </c>
      <c r="J9" s="6">
        <v>41.948999999999998</v>
      </c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>
        <v>88.153000000000006</v>
      </c>
      <c r="G10" s="6">
        <v>274.47000000000003</v>
      </c>
      <c r="H10" s="6">
        <v>386.14</v>
      </c>
      <c r="I10" s="6">
        <v>108.18</v>
      </c>
      <c r="J10" s="6">
        <v>28.535</v>
      </c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>
        <v>85.822000000000003</v>
      </c>
      <c r="G11" s="6">
        <v>288.98</v>
      </c>
      <c r="H11" s="6">
        <v>392.71</v>
      </c>
      <c r="I11" s="6">
        <v>92.213999999999999</v>
      </c>
      <c r="J11" s="6">
        <v>40.042000000000002</v>
      </c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>
        <v>85.331999999999994</v>
      </c>
      <c r="G12" s="6">
        <v>295.58999999999997</v>
      </c>
      <c r="H12" s="6">
        <v>394.43</v>
      </c>
      <c r="I12" s="6">
        <v>61.884</v>
      </c>
      <c r="J12" s="6">
        <v>35.445</v>
      </c>
      <c r="K12" s="6"/>
      <c r="L12" s="7"/>
      <c r="M12" s="2"/>
    </row>
    <row r="13" spans="1:13" ht="15.75">
      <c r="A13" s="2"/>
      <c r="B13" s="5">
        <v>10</v>
      </c>
      <c r="C13" s="6"/>
      <c r="D13" s="6"/>
      <c r="E13" s="6"/>
      <c r="F13" s="6">
        <v>86.207999999999998</v>
      </c>
      <c r="G13" s="6">
        <v>294.2</v>
      </c>
      <c r="H13" s="6">
        <v>410.16</v>
      </c>
      <c r="I13" s="6">
        <v>56.982999999999997</v>
      </c>
      <c r="J13" s="6">
        <v>0.95399999999999996</v>
      </c>
      <c r="K13" s="6"/>
      <c r="L13" s="7"/>
      <c r="M13" s="2"/>
    </row>
    <row r="14" spans="1:13" ht="15.75">
      <c r="A14" s="2"/>
      <c r="B14" s="5">
        <v>11</v>
      </c>
      <c r="C14" s="6"/>
      <c r="D14" s="6"/>
      <c r="E14" s="6"/>
      <c r="F14" s="6">
        <v>78.055999999999997</v>
      </c>
      <c r="G14" s="6">
        <v>326.83999999999997</v>
      </c>
      <c r="H14" s="6">
        <v>474.97</v>
      </c>
      <c r="I14" s="6">
        <v>47.725999999999999</v>
      </c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>
        <v>21.201000000000001</v>
      </c>
      <c r="F15" s="6">
        <v>76.186999999999998</v>
      </c>
      <c r="G15" s="6">
        <v>351.62</v>
      </c>
      <c r="H15" s="6">
        <v>505.08</v>
      </c>
      <c r="I15" s="6">
        <v>48.503</v>
      </c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>
        <v>162.12</v>
      </c>
      <c r="F16" s="6">
        <v>77.010000000000005</v>
      </c>
      <c r="G16" s="6">
        <v>376.76</v>
      </c>
      <c r="H16" s="6">
        <v>485.03</v>
      </c>
      <c r="I16" s="6">
        <v>48.462000000000003</v>
      </c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>
        <v>215.29</v>
      </c>
      <c r="F17" s="6">
        <v>76.418000000000006</v>
      </c>
      <c r="G17" s="6">
        <v>383.22</v>
      </c>
      <c r="H17" s="6">
        <v>444.11</v>
      </c>
      <c r="I17" s="6">
        <v>50.459000000000003</v>
      </c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>
        <v>285.79000000000002</v>
      </c>
      <c r="F18" s="6">
        <v>81.078000000000003</v>
      </c>
      <c r="G18" s="6">
        <v>393.2</v>
      </c>
      <c r="H18" s="6">
        <v>472.71</v>
      </c>
      <c r="I18" s="6">
        <v>55.957999999999998</v>
      </c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>
        <v>347.7</v>
      </c>
      <c r="F19" s="6">
        <v>71.373000000000005</v>
      </c>
      <c r="G19" s="6">
        <v>376.62</v>
      </c>
      <c r="H19" s="6">
        <v>501.55</v>
      </c>
      <c r="I19" s="6">
        <v>65.772999999999996</v>
      </c>
      <c r="J19" s="6"/>
      <c r="K19" s="6"/>
      <c r="L19" s="7"/>
      <c r="M19" s="2"/>
    </row>
    <row r="20" spans="1:13" ht="15.75">
      <c r="A20" s="2"/>
      <c r="B20" s="5">
        <v>17</v>
      </c>
      <c r="C20" s="6"/>
      <c r="D20" s="6"/>
      <c r="E20" s="6">
        <v>353.5</v>
      </c>
      <c r="F20" s="6">
        <v>36.399000000000001</v>
      </c>
      <c r="G20" s="6">
        <v>363.88</v>
      </c>
      <c r="H20" s="6">
        <v>555.16</v>
      </c>
      <c r="I20" s="6">
        <v>69.224999999999994</v>
      </c>
      <c r="J20" s="6"/>
      <c r="K20" s="6"/>
      <c r="L20" s="7"/>
      <c r="M20" s="2"/>
    </row>
    <row r="21" spans="1:13" ht="15.75">
      <c r="A21" s="2"/>
      <c r="B21" s="5">
        <v>18</v>
      </c>
      <c r="C21" s="6"/>
      <c r="D21" s="6"/>
      <c r="E21" s="6">
        <v>344</v>
      </c>
      <c r="F21" s="6">
        <v>39.954000000000001</v>
      </c>
      <c r="G21" s="6">
        <v>355.27</v>
      </c>
      <c r="H21" s="6">
        <v>599.37</v>
      </c>
      <c r="I21" s="6">
        <v>116.53</v>
      </c>
      <c r="J21" s="6"/>
      <c r="K21" s="6"/>
      <c r="L21" s="7"/>
      <c r="M21" s="2"/>
    </row>
    <row r="22" spans="1:13" ht="15.75">
      <c r="A22" s="2"/>
      <c r="B22" s="5">
        <v>19</v>
      </c>
      <c r="C22" s="6"/>
      <c r="D22" s="6"/>
      <c r="E22" s="6">
        <v>380.45</v>
      </c>
      <c r="F22" s="6">
        <v>38.834000000000003</v>
      </c>
      <c r="G22" s="6">
        <v>355.94</v>
      </c>
      <c r="H22" s="6">
        <v>595.25</v>
      </c>
      <c r="I22" s="6">
        <v>177.72</v>
      </c>
      <c r="J22" s="6"/>
      <c r="K22" s="6"/>
      <c r="L22" s="7"/>
      <c r="M22" s="2"/>
    </row>
    <row r="23" spans="1:13" ht="15.75">
      <c r="A23" s="2"/>
      <c r="B23" s="5">
        <v>20</v>
      </c>
      <c r="C23" s="6"/>
      <c r="D23" s="6"/>
      <c r="E23" s="6">
        <v>422.74</v>
      </c>
      <c r="F23" s="6">
        <v>37.856000000000002</v>
      </c>
      <c r="G23" s="6">
        <v>341.9</v>
      </c>
      <c r="H23" s="6">
        <v>601.41999999999996</v>
      </c>
      <c r="I23" s="6">
        <v>181.12</v>
      </c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>
        <v>428.99</v>
      </c>
      <c r="F24" s="6">
        <v>36.448</v>
      </c>
      <c r="G24" s="6">
        <v>343.32</v>
      </c>
      <c r="H24" s="6">
        <v>593.67999999999995</v>
      </c>
      <c r="I24" s="6">
        <v>147.22</v>
      </c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>
        <v>428.99</v>
      </c>
      <c r="F25" s="6">
        <v>33.262</v>
      </c>
      <c r="G25" s="6">
        <v>350.86</v>
      </c>
      <c r="H25" s="6">
        <v>587.96</v>
      </c>
      <c r="I25" s="6">
        <v>82.968999999999994</v>
      </c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>
        <v>450.22</v>
      </c>
      <c r="F26" s="6">
        <v>24.09</v>
      </c>
      <c r="G26" s="6">
        <v>358.32</v>
      </c>
      <c r="H26" s="6">
        <v>570.02</v>
      </c>
      <c r="I26" s="6">
        <v>72.968999999999994</v>
      </c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>
        <v>442.87</v>
      </c>
      <c r="F27" s="6">
        <v>19.161000000000001</v>
      </c>
      <c r="G27" s="6">
        <v>374.14</v>
      </c>
      <c r="H27" s="6">
        <v>540.67999999999995</v>
      </c>
      <c r="I27" s="6">
        <v>72.724000000000004</v>
      </c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>
        <v>440.81</v>
      </c>
      <c r="F28" s="6">
        <v>12.691000000000001</v>
      </c>
      <c r="G28" s="6">
        <v>417.41</v>
      </c>
      <c r="H28" s="6">
        <v>470.48</v>
      </c>
      <c r="I28" s="6">
        <v>98.457999999999998</v>
      </c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>
        <v>433</v>
      </c>
      <c r="F29" s="6">
        <v>19.574999999999999</v>
      </c>
      <c r="G29" s="6">
        <v>442</v>
      </c>
      <c r="H29" s="6">
        <v>400.22</v>
      </c>
      <c r="I29" s="6">
        <v>102.79</v>
      </c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>
        <v>398.71</v>
      </c>
      <c r="F30" s="6">
        <v>22.219000000000001</v>
      </c>
      <c r="G30" s="6">
        <v>453.94</v>
      </c>
      <c r="H30" s="6">
        <v>227.91</v>
      </c>
      <c r="I30" s="6">
        <v>87.635000000000005</v>
      </c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>
        <v>335.76</v>
      </c>
      <c r="F31" s="6">
        <v>20.367999999999999</v>
      </c>
      <c r="G31" s="6">
        <v>460.08</v>
      </c>
      <c r="H31" s="6">
        <v>157.36000000000001</v>
      </c>
      <c r="I31" s="6">
        <v>61.901000000000003</v>
      </c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>
        <v>240.43</v>
      </c>
      <c r="F32" s="6">
        <v>34.148000000000003</v>
      </c>
      <c r="G32" s="6">
        <v>435.4</v>
      </c>
      <c r="H32" s="6">
        <v>146.47999999999999</v>
      </c>
      <c r="I32" s="6">
        <v>32.530999999999999</v>
      </c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>
        <v>184.78</v>
      </c>
      <c r="F33" s="6">
        <v>60.423999999999999</v>
      </c>
      <c r="G33" s="6">
        <v>406.04</v>
      </c>
      <c r="H33" s="6">
        <v>92.561000000000007</v>
      </c>
      <c r="I33" s="6">
        <v>31.009</v>
      </c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18</v>
      </c>
      <c r="E34" s="7">
        <v>193.55</v>
      </c>
      <c r="F34" s="8" t="s">
        <v>18</v>
      </c>
      <c r="G34" s="6">
        <v>380.18</v>
      </c>
      <c r="H34" s="7">
        <v>93.28</v>
      </c>
      <c r="I34" s="9" t="s">
        <v>18</v>
      </c>
      <c r="J34" s="10"/>
      <c r="K34" s="9" t="s">
        <v>18</v>
      </c>
      <c r="L34" s="5"/>
      <c r="M34" s="2"/>
    </row>
    <row r="35" spans="1:13" ht="15.75">
      <c r="A35" s="2" t="s">
        <v>19</v>
      </c>
      <c r="B35" s="2"/>
      <c r="C35" s="11">
        <f t="shared" ref="C35:L35" si="0">SUM(C4:C34)</f>
        <v>0</v>
      </c>
      <c r="D35" s="11">
        <f t="shared" si="0"/>
        <v>0</v>
      </c>
      <c r="E35" s="11">
        <f t="shared" si="0"/>
        <v>6510.9010000000007</v>
      </c>
      <c r="F35" s="11">
        <f t="shared" si="0"/>
        <v>1968.5979999999997</v>
      </c>
      <c r="G35" s="11">
        <f t="shared" si="0"/>
        <v>10302.775</v>
      </c>
      <c r="H35" s="11">
        <f t="shared" si="0"/>
        <v>12942.770999999999</v>
      </c>
      <c r="I35" s="11">
        <f t="shared" si="0"/>
        <v>2600.056</v>
      </c>
      <c r="J35" s="11">
        <f t="shared" si="0"/>
        <v>282.642</v>
      </c>
      <c r="K35" s="11">
        <f t="shared" si="0"/>
        <v>0</v>
      </c>
      <c r="L35" s="11">
        <f t="shared" si="0"/>
        <v>0</v>
      </c>
      <c r="M35" s="2"/>
    </row>
    <row r="36" spans="1:13" ht="15.75">
      <c r="A36" s="2" t="s">
        <v>20</v>
      </c>
      <c r="B36" s="2"/>
      <c r="C36" s="12">
        <f t="shared" ref="C36:L36" si="1">C35*1.9835</f>
        <v>0</v>
      </c>
      <c r="D36" s="12">
        <f t="shared" si="1"/>
        <v>0</v>
      </c>
      <c r="E36" s="12">
        <f t="shared" si="1"/>
        <v>12914.372133500001</v>
      </c>
      <c r="F36" s="12">
        <f t="shared" si="1"/>
        <v>3904.7141329999995</v>
      </c>
      <c r="G36" s="12">
        <f t="shared" si="1"/>
        <v>20435.554212499999</v>
      </c>
      <c r="H36" s="12">
        <f t="shared" si="1"/>
        <v>25671.986278499997</v>
      </c>
      <c r="I36" s="12">
        <f t="shared" si="1"/>
        <v>5157.2110760000005</v>
      </c>
      <c r="J36" s="12">
        <f t="shared" si="1"/>
        <v>560.620407</v>
      </c>
      <c r="K36" s="12">
        <f t="shared" si="1"/>
        <v>0</v>
      </c>
      <c r="L36" s="12">
        <f t="shared" si="1"/>
        <v>0</v>
      </c>
      <c r="M36" s="2"/>
    </row>
    <row r="37" spans="1:13" ht="15.75">
      <c r="A37" s="2"/>
      <c r="B37" s="2"/>
      <c r="C37" s="11"/>
      <c r="D37" s="11"/>
      <c r="E37" s="11"/>
      <c r="F37" s="11"/>
      <c r="G37" s="11"/>
      <c r="H37" s="11"/>
      <c r="I37" s="11" t="s">
        <v>21</v>
      </c>
      <c r="J37" s="11"/>
      <c r="K37" s="13">
        <f>COUNTA(C4:L34)-4</f>
        <v>152</v>
      </c>
      <c r="L37" s="11" t="s">
        <v>22</v>
      </c>
      <c r="M37" s="2"/>
    </row>
    <row r="38" spans="1:13" ht="16.5" thickBot="1">
      <c r="A38" s="14">
        <v>1970</v>
      </c>
      <c r="B38" s="14" t="s">
        <v>23</v>
      </c>
      <c r="C38" s="14"/>
      <c r="D38" s="15">
        <f>SUM(C35:L35)</f>
        <v>34607.742999999995</v>
      </c>
      <c r="E38" s="16" t="s">
        <v>19</v>
      </c>
      <c r="F38" s="16"/>
      <c r="G38" s="15">
        <f>D38*1.9835+1</f>
        <v>68645.458240499996</v>
      </c>
      <c r="H38" s="16" t="s">
        <v>24</v>
      </c>
      <c r="I38" s="14" t="s">
        <v>25</v>
      </c>
      <c r="J38" s="14"/>
      <c r="K38" s="17">
        <v>152</v>
      </c>
      <c r="L38" s="14" t="s">
        <v>22</v>
      </c>
      <c r="M38" s="2"/>
    </row>
    <row r="39" spans="1:13" ht="15.75">
      <c r="A39" s="1" t="s">
        <v>0</v>
      </c>
      <c r="B39" s="2"/>
      <c r="C39" s="2"/>
      <c r="D39" s="18"/>
      <c r="E39" s="1"/>
      <c r="F39" s="1"/>
      <c r="G39" s="1"/>
      <c r="H39" s="18"/>
      <c r="I39" s="1"/>
      <c r="J39" s="2"/>
      <c r="K39" s="2"/>
      <c r="L39" s="2"/>
      <c r="M39" s="2"/>
    </row>
    <row r="40" spans="1:13" ht="15.75">
      <c r="A40" s="2" t="s">
        <v>2</v>
      </c>
      <c r="B40" s="2"/>
      <c r="C40" s="2"/>
      <c r="D40" s="2"/>
      <c r="E40" s="1" t="s">
        <v>3</v>
      </c>
      <c r="F40" s="2"/>
      <c r="G40" s="2" t="s">
        <v>4</v>
      </c>
      <c r="H40" s="2"/>
      <c r="I40" s="2" t="s">
        <v>5</v>
      </c>
      <c r="J40" s="2"/>
      <c r="K40" s="2"/>
      <c r="L40" s="2"/>
      <c r="M40" s="2"/>
    </row>
    <row r="41" spans="1:13" ht="16.5" thickBot="1">
      <c r="A41" s="3" t="s">
        <v>6</v>
      </c>
      <c r="B41" s="3" t="s">
        <v>7</v>
      </c>
      <c r="C41" s="4" t="s">
        <v>8</v>
      </c>
      <c r="D41" s="4" t="s">
        <v>9</v>
      </c>
      <c r="E41" s="4" t="s">
        <v>10</v>
      </c>
      <c r="F41" s="4" t="s">
        <v>11</v>
      </c>
      <c r="G41" s="4" t="s">
        <v>12</v>
      </c>
      <c r="H41" s="4" t="s">
        <v>13</v>
      </c>
      <c r="I41" s="4" t="s">
        <v>14</v>
      </c>
      <c r="J41" s="4" t="s">
        <v>15</v>
      </c>
      <c r="K41" s="4" t="s">
        <v>16</v>
      </c>
      <c r="L41" s="4" t="s">
        <v>17</v>
      </c>
      <c r="M41" s="2"/>
    </row>
    <row r="42" spans="1:13" ht="16.5" thickTop="1">
      <c r="A42" s="1">
        <v>1971</v>
      </c>
      <c r="B42" s="5">
        <v>1</v>
      </c>
      <c r="C42" s="6"/>
      <c r="D42" s="6"/>
      <c r="E42" s="6"/>
      <c r="F42" s="6"/>
      <c r="G42" s="6">
        <v>67.278000000000006</v>
      </c>
      <c r="H42" s="6">
        <v>346.55</v>
      </c>
      <c r="I42" s="6">
        <v>289.39</v>
      </c>
      <c r="J42" s="6">
        <v>52.08</v>
      </c>
      <c r="K42" s="6"/>
      <c r="L42" s="7"/>
      <c r="M42" s="2"/>
    </row>
    <row r="43" spans="1:13" ht="15.75">
      <c r="A43" s="2"/>
      <c r="B43" s="5">
        <v>2</v>
      </c>
      <c r="C43" s="6"/>
      <c r="D43" s="6"/>
      <c r="E43" s="6"/>
      <c r="F43" s="6"/>
      <c r="G43" s="6">
        <v>73.989999999999995</v>
      </c>
      <c r="H43" s="6">
        <v>297.20999999999998</v>
      </c>
      <c r="I43" s="6">
        <v>278.83999999999997</v>
      </c>
      <c r="J43" s="6">
        <v>53.878999999999998</v>
      </c>
      <c r="K43" s="6"/>
      <c r="L43" s="7"/>
      <c r="M43" s="2"/>
    </row>
    <row r="44" spans="1:13" ht="15.75">
      <c r="A44" s="2"/>
      <c r="B44" s="5">
        <v>3</v>
      </c>
      <c r="C44" s="6"/>
      <c r="D44" s="6"/>
      <c r="E44" s="6"/>
      <c r="F44" s="6"/>
      <c r="G44" s="6">
        <v>119.37</v>
      </c>
      <c r="H44" s="6">
        <v>227.73</v>
      </c>
      <c r="I44" s="6">
        <v>262.52</v>
      </c>
      <c r="J44" s="6">
        <v>54.286999999999999</v>
      </c>
      <c r="K44" s="6"/>
      <c r="L44" s="7"/>
      <c r="M44" s="2"/>
    </row>
    <row r="45" spans="1:13" ht="15.75">
      <c r="A45" s="2"/>
      <c r="B45" s="5">
        <v>4</v>
      </c>
      <c r="C45" s="6"/>
      <c r="D45" s="6"/>
      <c r="E45" s="6"/>
      <c r="F45" s="6"/>
      <c r="G45" s="6">
        <v>171.85</v>
      </c>
      <c r="H45" s="6">
        <v>195.81</v>
      </c>
      <c r="I45" s="6">
        <v>229.74</v>
      </c>
      <c r="J45" s="6">
        <v>55.502000000000002</v>
      </c>
      <c r="K45" s="6"/>
      <c r="L45" s="7"/>
      <c r="M45" s="2"/>
    </row>
    <row r="46" spans="1:13" ht="15.75">
      <c r="A46" s="2"/>
      <c r="B46" s="5">
        <v>5</v>
      </c>
      <c r="C46" s="6"/>
      <c r="D46" s="6"/>
      <c r="E46" s="6"/>
      <c r="F46" s="6"/>
      <c r="G46" s="6">
        <v>186.13</v>
      </c>
      <c r="H46" s="6">
        <v>194.31</v>
      </c>
      <c r="I46" s="6">
        <v>166.96</v>
      </c>
      <c r="J46" s="6">
        <v>52.485999999999997</v>
      </c>
      <c r="K46" s="6"/>
      <c r="L46" s="7"/>
      <c r="M46" s="2"/>
    </row>
    <row r="47" spans="1:13" ht="15.75">
      <c r="A47" s="2"/>
      <c r="B47" s="5">
        <v>6</v>
      </c>
      <c r="C47" s="6"/>
      <c r="D47" s="6"/>
      <c r="E47" s="6"/>
      <c r="F47" s="6">
        <v>2.331</v>
      </c>
      <c r="G47" s="6">
        <v>198.25</v>
      </c>
      <c r="H47" s="6">
        <v>237.89</v>
      </c>
      <c r="I47" s="6">
        <v>166.88</v>
      </c>
      <c r="J47" s="6">
        <v>48.091999999999999</v>
      </c>
      <c r="K47" s="6"/>
      <c r="L47" s="7"/>
      <c r="M47" s="2"/>
    </row>
    <row r="48" spans="1:13" ht="15.75">
      <c r="A48" s="2"/>
      <c r="B48" s="5">
        <v>7</v>
      </c>
      <c r="C48" s="6"/>
      <c r="D48" s="6"/>
      <c r="E48" s="6"/>
      <c r="F48" s="6">
        <v>6.2679999999999998</v>
      </c>
      <c r="G48" s="6">
        <v>185.18</v>
      </c>
      <c r="H48" s="6">
        <v>282.5</v>
      </c>
      <c r="I48" s="6">
        <v>180.31</v>
      </c>
      <c r="J48" s="6">
        <v>47.685000000000002</v>
      </c>
      <c r="K48" s="6"/>
      <c r="L48" s="7"/>
      <c r="M48" s="2"/>
    </row>
    <row r="49" spans="1:13" ht="15.75">
      <c r="A49" s="2"/>
      <c r="B49" s="5">
        <v>8</v>
      </c>
      <c r="C49" s="6"/>
      <c r="D49" s="6"/>
      <c r="E49" s="6"/>
      <c r="F49" s="6">
        <v>10.85</v>
      </c>
      <c r="G49" s="6">
        <v>180.44</v>
      </c>
      <c r="H49" s="6">
        <v>309.17</v>
      </c>
      <c r="I49" s="6">
        <v>160.1</v>
      </c>
      <c r="J49" s="6">
        <v>48.646999999999998</v>
      </c>
      <c r="K49" s="6"/>
      <c r="L49" s="7"/>
      <c r="M49" s="2"/>
    </row>
    <row r="50" spans="1:13" ht="15.75">
      <c r="A50" s="2"/>
      <c r="B50" s="5">
        <v>9</v>
      </c>
      <c r="C50" s="6"/>
      <c r="D50" s="6"/>
      <c r="E50" s="6"/>
      <c r="F50" s="6">
        <v>16.777000000000001</v>
      </c>
      <c r="G50" s="6">
        <v>178.63</v>
      </c>
      <c r="H50" s="6">
        <v>306.20999999999998</v>
      </c>
      <c r="I50" s="6">
        <v>107.33</v>
      </c>
      <c r="J50" s="6">
        <v>46.204999999999998</v>
      </c>
      <c r="K50" s="6"/>
      <c r="L50" s="7"/>
      <c r="M50" s="2"/>
    </row>
    <row r="51" spans="1:13" ht="15.75">
      <c r="A51" s="2"/>
      <c r="B51" s="5">
        <v>10</v>
      </c>
      <c r="C51" s="6"/>
      <c r="D51" s="6"/>
      <c r="E51" s="6"/>
      <c r="F51" s="6">
        <v>23.379000000000001</v>
      </c>
      <c r="G51" s="6">
        <v>180.88</v>
      </c>
      <c r="H51" s="6">
        <v>313.36</v>
      </c>
      <c r="I51" s="6">
        <v>91.433999999999997</v>
      </c>
      <c r="J51" s="6">
        <v>45.960999999999999</v>
      </c>
      <c r="K51" s="6"/>
      <c r="L51" s="7"/>
      <c r="M51" s="2"/>
    </row>
    <row r="52" spans="1:13" ht="15.75">
      <c r="A52" s="2"/>
      <c r="B52" s="5">
        <v>11</v>
      </c>
      <c r="C52" s="6"/>
      <c r="D52" s="6"/>
      <c r="E52" s="6"/>
      <c r="F52" s="6">
        <v>25.146000000000001</v>
      </c>
      <c r="G52" s="6">
        <v>193.16</v>
      </c>
      <c r="H52" s="6">
        <v>291.83999999999997</v>
      </c>
      <c r="I52" s="6">
        <v>111.89</v>
      </c>
      <c r="J52" s="6">
        <v>46.813000000000002</v>
      </c>
      <c r="K52" s="6"/>
      <c r="L52" s="7"/>
      <c r="M52" s="2"/>
    </row>
    <row r="53" spans="1:13" ht="15.75">
      <c r="A53" s="2"/>
      <c r="B53" s="5">
        <v>12</v>
      </c>
      <c r="C53" s="6"/>
      <c r="D53" s="6"/>
      <c r="E53" s="6"/>
      <c r="F53" s="6">
        <v>20.51</v>
      </c>
      <c r="G53" s="6">
        <v>219.92</v>
      </c>
      <c r="H53" s="6">
        <v>234.32</v>
      </c>
      <c r="I53" s="6">
        <v>99.248999999999995</v>
      </c>
      <c r="J53" s="6">
        <v>47.911999999999999</v>
      </c>
      <c r="K53" s="6"/>
      <c r="L53" s="7"/>
      <c r="M53" s="2"/>
    </row>
    <row r="54" spans="1:13" ht="15.75">
      <c r="A54" s="2"/>
      <c r="B54" s="5">
        <v>13</v>
      </c>
      <c r="C54" s="6"/>
      <c r="D54" s="6"/>
      <c r="E54" s="6"/>
      <c r="F54" s="6">
        <v>25.734999999999999</v>
      </c>
      <c r="G54" s="6">
        <v>285.77999999999997</v>
      </c>
      <c r="H54" s="6">
        <v>198.34</v>
      </c>
      <c r="I54" s="6">
        <v>82.009</v>
      </c>
      <c r="J54" s="6">
        <v>46.741999999999997</v>
      </c>
      <c r="K54" s="6"/>
      <c r="L54" s="7"/>
      <c r="M54" s="2"/>
    </row>
    <row r="55" spans="1:13" ht="15.75">
      <c r="A55" s="2"/>
      <c r="B55" s="5">
        <v>14</v>
      </c>
      <c r="C55" s="6"/>
      <c r="D55" s="6"/>
      <c r="E55" s="6"/>
      <c r="F55" s="6">
        <v>28.704999999999998</v>
      </c>
      <c r="G55" s="6">
        <v>263.35000000000002</v>
      </c>
      <c r="H55" s="6">
        <v>186.81</v>
      </c>
      <c r="I55" s="6">
        <v>76.040999999999997</v>
      </c>
      <c r="J55" s="6">
        <v>44.973999999999997</v>
      </c>
      <c r="K55" s="6"/>
      <c r="L55" s="7"/>
      <c r="M55" s="2"/>
    </row>
    <row r="56" spans="1:13" ht="15.75">
      <c r="A56" s="2"/>
      <c r="B56" s="5">
        <v>15</v>
      </c>
      <c r="C56" s="6"/>
      <c r="D56" s="6"/>
      <c r="E56" s="6"/>
      <c r="F56" s="6">
        <v>25.731999999999999</v>
      </c>
      <c r="G56" s="6">
        <v>226.1</v>
      </c>
      <c r="H56" s="6">
        <v>185.39</v>
      </c>
      <c r="I56" s="6">
        <v>69.259</v>
      </c>
      <c r="J56" s="6">
        <v>45.34</v>
      </c>
      <c r="K56" s="6"/>
      <c r="L56" s="7"/>
      <c r="M56" s="2"/>
    </row>
    <row r="57" spans="1:13" ht="15.75">
      <c r="A57" s="2"/>
      <c r="B57" s="5">
        <v>16</v>
      </c>
      <c r="C57" s="6"/>
      <c r="D57" s="6"/>
      <c r="E57" s="6"/>
      <c r="F57" s="6">
        <v>24.443000000000001</v>
      </c>
      <c r="G57" s="6">
        <v>180.65</v>
      </c>
      <c r="H57" s="6">
        <v>186.77</v>
      </c>
      <c r="I57" s="6">
        <v>58.923999999999999</v>
      </c>
      <c r="J57" s="6">
        <v>47.908000000000001</v>
      </c>
      <c r="K57" s="6"/>
      <c r="L57" s="7"/>
      <c r="M57" s="2"/>
    </row>
    <row r="58" spans="1:13" ht="15.75">
      <c r="A58" s="2"/>
      <c r="B58" s="5">
        <v>17</v>
      </c>
      <c r="C58" s="6"/>
      <c r="D58" s="6"/>
      <c r="E58" s="6"/>
      <c r="F58" s="6">
        <v>26.321999999999999</v>
      </c>
      <c r="G58" s="6">
        <v>161.44999999999999</v>
      </c>
      <c r="H58" s="6">
        <v>179.6</v>
      </c>
      <c r="I58" s="6">
        <v>53.277000000000001</v>
      </c>
      <c r="J58" s="6">
        <v>50.716999999999999</v>
      </c>
      <c r="K58" s="6"/>
      <c r="L58" s="7"/>
      <c r="M58" s="2"/>
    </row>
    <row r="59" spans="1:13" ht="15.75">
      <c r="A59" s="2"/>
      <c r="B59" s="5">
        <v>18</v>
      </c>
      <c r="C59" s="6"/>
      <c r="D59" s="6"/>
      <c r="E59" s="6"/>
      <c r="F59" s="6">
        <v>26.09</v>
      </c>
      <c r="G59" s="6">
        <v>165.89</v>
      </c>
      <c r="H59" s="6">
        <v>211</v>
      </c>
      <c r="I59" s="6">
        <v>56.966999999999999</v>
      </c>
      <c r="J59" s="6">
        <v>55.58</v>
      </c>
      <c r="K59" s="6"/>
      <c r="L59" s="7"/>
      <c r="M59" s="2"/>
    </row>
    <row r="60" spans="1:13" ht="15.75">
      <c r="A60" s="2"/>
      <c r="B60" s="5">
        <v>19</v>
      </c>
      <c r="C60" s="6"/>
      <c r="D60" s="6"/>
      <c r="E60" s="6"/>
      <c r="F60" s="6">
        <v>27.32</v>
      </c>
      <c r="G60" s="6">
        <v>192.71</v>
      </c>
      <c r="H60" s="6">
        <v>259.18</v>
      </c>
      <c r="I60" s="6">
        <v>62.215000000000003</v>
      </c>
      <c r="J60" s="6">
        <v>58.334000000000003</v>
      </c>
      <c r="K60" s="6"/>
      <c r="L60" s="7"/>
      <c r="M60" s="2"/>
    </row>
    <row r="61" spans="1:13" ht="15.75">
      <c r="A61" s="2"/>
      <c r="B61" s="5">
        <v>20</v>
      </c>
      <c r="C61" s="6"/>
      <c r="D61" s="6"/>
      <c r="E61" s="6"/>
      <c r="F61" s="6">
        <v>28.047999999999998</v>
      </c>
      <c r="G61" s="6">
        <v>245.13</v>
      </c>
      <c r="H61" s="6">
        <v>254.18</v>
      </c>
      <c r="I61" s="6">
        <v>67.846999999999994</v>
      </c>
      <c r="J61" s="6">
        <v>57.966000000000001</v>
      </c>
      <c r="K61" s="6"/>
      <c r="L61" s="7"/>
      <c r="M61" s="2"/>
    </row>
    <row r="62" spans="1:13" ht="15.75">
      <c r="A62" s="2"/>
      <c r="B62" s="5">
        <v>21</v>
      </c>
      <c r="C62" s="6"/>
      <c r="D62" s="6"/>
      <c r="E62" s="6"/>
      <c r="F62" s="6">
        <v>26.866</v>
      </c>
      <c r="G62" s="6">
        <v>265.33999999999997</v>
      </c>
      <c r="H62" s="6">
        <v>265.87</v>
      </c>
      <c r="I62" s="6">
        <v>63.354999999999997</v>
      </c>
      <c r="J62" s="6">
        <v>57.332999999999998</v>
      </c>
      <c r="K62" s="6"/>
      <c r="L62" s="7"/>
      <c r="M62" s="2"/>
    </row>
    <row r="63" spans="1:13" ht="15.75">
      <c r="A63" s="2"/>
      <c r="B63" s="5">
        <v>22</v>
      </c>
      <c r="C63" s="6"/>
      <c r="D63" s="6"/>
      <c r="E63" s="6"/>
      <c r="F63" s="6">
        <v>26.047999999999998</v>
      </c>
      <c r="G63" s="6">
        <v>250.21</v>
      </c>
      <c r="H63" s="6">
        <v>287.81</v>
      </c>
      <c r="I63" s="6">
        <v>59.435000000000002</v>
      </c>
      <c r="J63" s="6">
        <v>58.509</v>
      </c>
      <c r="K63" s="6"/>
      <c r="L63" s="7"/>
      <c r="M63" s="2"/>
    </row>
    <row r="64" spans="1:13" ht="15.75">
      <c r="A64" s="2"/>
      <c r="B64" s="5">
        <v>23</v>
      </c>
      <c r="C64" s="6"/>
      <c r="D64" s="6"/>
      <c r="E64" s="6"/>
      <c r="F64" s="6">
        <v>24.995000000000001</v>
      </c>
      <c r="G64" s="6">
        <v>270.62</v>
      </c>
      <c r="H64" s="6">
        <v>292.14</v>
      </c>
      <c r="I64" s="6">
        <v>56.341999999999999</v>
      </c>
      <c r="J64" s="6">
        <v>67.62</v>
      </c>
      <c r="K64" s="6"/>
      <c r="L64" s="7"/>
      <c r="M64" s="2"/>
    </row>
    <row r="65" spans="1:13" ht="15.75">
      <c r="A65" s="2"/>
      <c r="B65" s="5">
        <v>24</v>
      </c>
      <c r="C65" s="6"/>
      <c r="D65" s="6"/>
      <c r="E65" s="6"/>
      <c r="F65" s="6">
        <v>17.997</v>
      </c>
      <c r="G65" s="6">
        <v>313.58</v>
      </c>
      <c r="H65" s="6">
        <v>297.25</v>
      </c>
      <c r="I65" s="6">
        <v>60.173000000000002</v>
      </c>
      <c r="J65" s="6">
        <v>65.203000000000003</v>
      </c>
      <c r="K65" s="6"/>
      <c r="L65" s="7"/>
      <c r="M65" s="2"/>
    </row>
    <row r="66" spans="1:13" ht="15.75">
      <c r="A66" s="2"/>
      <c r="B66" s="5">
        <v>25</v>
      </c>
      <c r="C66" s="6"/>
      <c r="D66" s="6"/>
      <c r="E66" s="6"/>
      <c r="F66" s="6">
        <v>19.166</v>
      </c>
      <c r="G66" s="6">
        <v>338.06</v>
      </c>
      <c r="H66" s="6">
        <v>306.60000000000002</v>
      </c>
      <c r="I66" s="6">
        <v>63.195999999999998</v>
      </c>
      <c r="J66" s="6">
        <v>63.243000000000002</v>
      </c>
      <c r="K66" s="6"/>
      <c r="L66" s="7"/>
      <c r="M66" s="2"/>
    </row>
    <row r="67" spans="1:13" ht="15.75">
      <c r="A67" s="2"/>
      <c r="B67" s="5">
        <v>26</v>
      </c>
      <c r="C67" s="6"/>
      <c r="D67" s="6"/>
      <c r="E67" s="6"/>
      <c r="F67" s="6">
        <v>10.914999999999999</v>
      </c>
      <c r="G67" s="6">
        <v>358.25</v>
      </c>
      <c r="H67" s="6">
        <v>317.69</v>
      </c>
      <c r="I67" s="6">
        <v>66.64</v>
      </c>
      <c r="J67" s="6">
        <v>56.390999999999998</v>
      </c>
      <c r="K67" s="6"/>
      <c r="L67" s="7"/>
      <c r="M67" s="2"/>
    </row>
    <row r="68" spans="1:13" ht="15.75">
      <c r="A68" s="2"/>
      <c r="B68" s="5">
        <v>27</v>
      </c>
      <c r="C68" s="6"/>
      <c r="D68" s="6"/>
      <c r="E68" s="6"/>
      <c r="F68" s="6">
        <v>24.085999999999999</v>
      </c>
      <c r="G68" s="6">
        <v>368.88</v>
      </c>
      <c r="H68" s="6">
        <v>307.61</v>
      </c>
      <c r="I68" s="6">
        <v>65.436000000000007</v>
      </c>
      <c r="J68" s="6">
        <v>46.83</v>
      </c>
      <c r="K68" s="6"/>
      <c r="L68" s="7"/>
      <c r="M68" s="2"/>
    </row>
    <row r="69" spans="1:13" ht="15.75">
      <c r="A69" s="2"/>
      <c r="B69" s="5">
        <v>28</v>
      </c>
      <c r="C69" s="6"/>
      <c r="D69" s="6"/>
      <c r="E69" s="6"/>
      <c r="F69" s="6">
        <v>53.454999999999998</v>
      </c>
      <c r="G69" s="6">
        <v>384.08</v>
      </c>
      <c r="H69" s="6">
        <v>288.63</v>
      </c>
      <c r="I69" s="6">
        <v>61.692</v>
      </c>
      <c r="J69" s="6">
        <v>51.164999999999999</v>
      </c>
      <c r="K69" s="6"/>
      <c r="L69" s="7"/>
      <c r="M69" s="2"/>
    </row>
    <row r="70" spans="1:13" ht="15.75">
      <c r="A70" s="2"/>
      <c r="B70" s="5">
        <v>29</v>
      </c>
      <c r="C70" s="6"/>
      <c r="D70" s="6"/>
      <c r="E70" s="6"/>
      <c r="F70" s="6">
        <v>63.509</v>
      </c>
      <c r="G70" s="6">
        <v>392.36</v>
      </c>
      <c r="H70" s="6">
        <v>292.54000000000002</v>
      </c>
      <c r="I70" s="6">
        <v>53.74</v>
      </c>
      <c r="J70" s="6">
        <v>34.473999999999997</v>
      </c>
      <c r="K70" s="6"/>
      <c r="L70" s="7"/>
      <c r="M70" s="2"/>
    </row>
    <row r="71" spans="1:13" ht="15.75">
      <c r="A71" s="2"/>
      <c r="B71" s="5">
        <v>30</v>
      </c>
      <c r="C71" s="6"/>
      <c r="D71" s="6"/>
      <c r="E71" s="6"/>
      <c r="F71" s="6">
        <v>53.603999999999999</v>
      </c>
      <c r="G71" s="6">
        <v>360.27</v>
      </c>
      <c r="H71" s="6">
        <v>302.89999999999998</v>
      </c>
      <c r="I71" s="6">
        <v>51.435000000000002</v>
      </c>
      <c r="J71" s="6">
        <v>7.98</v>
      </c>
      <c r="K71" s="6"/>
      <c r="L71" s="7"/>
      <c r="M71" s="2"/>
    </row>
    <row r="72" spans="1:13" ht="15.75">
      <c r="A72" s="2"/>
      <c r="B72" s="5">
        <v>31</v>
      </c>
      <c r="C72" s="7"/>
      <c r="D72" s="8" t="s">
        <v>18</v>
      </c>
      <c r="E72" s="7"/>
      <c r="F72" s="8" t="s">
        <v>18</v>
      </c>
      <c r="G72" s="6">
        <v>336.33</v>
      </c>
      <c r="H72" s="7">
        <v>298.70999999999998</v>
      </c>
      <c r="I72" s="9" t="s">
        <v>18</v>
      </c>
      <c r="J72" s="10"/>
      <c r="K72" s="9" t="s">
        <v>18</v>
      </c>
      <c r="L72" s="5"/>
      <c r="M72" s="2"/>
    </row>
    <row r="73" spans="1:13" ht="15.75">
      <c r="A73" s="2" t="s">
        <v>19</v>
      </c>
      <c r="B73" s="2"/>
      <c r="C73" s="11">
        <f t="shared" ref="C73:L73" si="2">SUM(C42:C72)</f>
        <v>0</v>
      </c>
      <c r="D73" s="11">
        <f t="shared" si="2"/>
        <v>0</v>
      </c>
      <c r="E73" s="11">
        <f t="shared" si="2"/>
        <v>0</v>
      </c>
      <c r="F73" s="11">
        <f t="shared" si="2"/>
        <v>638.29700000000014</v>
      </c>
      <c r="G73" s="11">
        <f t="shared" si="2"/>
        <v>7314.1180000000004</v>
      </c>
      <c r="H73" s="11">
        <f t="shared" si="2"/>
        <v>8155.920000000001</v>
      </c>
      <c r="I73" s="11">
        <f t="shared" si="2"/>
        <v>3272.6259999999997</v>
      </c>
      <c r="J73" s="11">
        <f t="shared" si="2"/>
        <v>1515.8579999999999</v>
      </c>
      <c r="K73" s="11">
        <f t="shared" si="2"/>
        <v>0</v>
      </c>
      <c r="L73" s="11">
        <f t="shared" si="2"/>
        <v>0</v>
      </c>
      <c r="M73" s="2"/>
    </row>
    <row r="74" spans="1:13" ht="15.75">
      <c r="A74" s="2" t="s">
        <v>20</v>
      </c>
      <c r="B74" s="2"/>
      <c r="C74" s="12">
        <f t="shared" ref="C74:L74" si="3">C73*1.9835</f>
        <v>0</v>
      </c>
      <c r="D74" s="12">
        <f t="shared" si="3"/>
        <v>0</v>
      </c>
      <c r="E74" s="12">
        <f t="shared" si="3"/>
        <v>0</v>
      </c>
      <c r="F74" s="12">
        <f t="shared" si="3"/>
        <v>1266.0620995000004</v>
      </c>
      <c r="G74" s="12">
        <f t="shared" si="3"/>
        <v>14507.553053000001</v>
      </c>
      <c r="H74" s="12">
        <f t="shared" si="3"/>
        <v>16177.267320000003</v>
      </c>
      <c r="I74" s="12">
        <f t="shared" si="3"/>
        <v>6491.2536709999995</v>
      </c>
      <c r="J74" s="12">
        <f t="shared" si="3"/>
        <v>3006.7043429999999</v>
      </c>
      <c r="K74" s="12">
        <f t="shared" si="3"/>
        <v>0</v>
      </c>
      <c r="L74" s="12">
        <f t="shared" si="3"/>
        <v>0</v>
      </c>
      <c r="M74" s="2"/>
    </row>
    <row r="75" spans="1:13" ht="15.75">
      <c r="A75" s="2"/>
      <c r="B75" s="2"/>
      <c r="C75" s="11"/>
      <c r="D75" s="11"/>
      <c r="E75" s="11"/>
      <c r="F75" s="11"/>
      <c r="G75" s="11"/>
      <c r="H75" s="11"/>
      <c r="I75" s="11" t="s">
        <v>21</v>
      </c>
      <c r="J75" s="11"/>
      <c r="K75" s="13">
        <f>COUNTA(C42:L72)-4</f>
        <v>147</v>
      </c>
      <c r="L75" s="11" t="s">
        <v>22</v>
      </c>
      <c r="M75" s="2"/>
    </row>
    <row r="76" spans="1:13" ht="16.5" thickBot="1">
      <c r="A76" s="14">
        <v>1971</v>
      </c>
      <c r="B76" s="14" t="s">
        <v>23</v>
      </c>
      <c r="C76" s="14"/>
      <c r="D76" s="15">
        <f>SUM(C73:L73)</f>
        <v>20896.819000000003</v>
      </c>
      <c r="E76" s="16" t="s">
        <v>19</v>
      </c>
      <c r="F76" s="16"/>
      <c r="G76" s="15">
        <f>D76*1.9835</f>
        <v>41448.840486500005</v>
      </c>
      <c r="H76" s="16" t="s">
        <v>24</v>
      </c>
      <c r="I76" s="14" t="s">
        <v>25</v>
      </c>
      <c r="J76" s="14"/>
      <c r="K76" s="17">
        <v>147</v>
      </c>
      <c r="L76" s="14" t="s">
        <v>22</v>
      </c>
      <c r="M76" s="2"/>
    </row>
    <row r="77" spans="1:13" ht="15.75">
      <c r="A77" s="1" t="s">
        <v>0</v>
      </c>
      <c r="B77" s="2"/>
      <c r="C77" s="2"/>
      <c r="D77" s="18"/>
      <c r="E77" s="1"/>
      <c r="F77" s="1"/>
      <c r="G77" s="1"/>
      <c r="H77" s="18"/>
      <c r="I77" s="1"/>
      <c r="J77" s="2"/>
      <c r="K77" s="2"/>
      <c r="L77" s="2"/>
      <c r="M77" s="2"/>
    </row>
    <row r="78" spans="1:13" ht="15.75">
      <c r="A78" s="2" t="s">
        <v>2</v>
      </c>
      <c r="B78" s="2"/>
      <c r="C78" s="2"/>
      <c r="D78" s="2"/>
      <c r="E78" s="1" t="s">
        <v>3</v>
      </c>
      <c r="F78" s="2"/>
      <c r="G78" s="2" t="s">
        <v>4</v>
      </c>
      <c r="H78" s="2"/>
      <c r="I78" s="2" t="s">
        <v>5</v>
      </c>
      <c r="J78" s="2"/>
      <c r="K78" s="2"/>
      <c r="L78" s="2"/>
      <c r="M78" s="2"/>
    </row>
    <row r="79" spans="1:13" ht="16.5" thickBot="1">
      <c r="A79" s="3" t="s">
        <v>6</v>
      </c>
      <c r="B79" s="3" t="s">
        <v>7</v>
      </c>
      <c r="C79" s="4" t="s">
        <v>8</v>
      </c>
      <c r="D79" s="4" t="s">
        <v>9</v>
      </c>
      <c r="E79" s="4" t="s">
        <v>10</v>
      </c>
      <c r="F79" s="4" t="s">
        <v>11</v>
      </c>
      <c r="G79" s="4" t="s">
        <v>12</v>
      </c>
      <c r="H79" s="4" t="s">
        <v>13</v>
      </c>
      <c r="I79" s="4" t="s">
        <v>14</v>
      </c>
      <c r="J79" s="4" t="s">
        <v>15</v>
      </c>
      <c r="K79" s="4" t="s">
        <v>16</v>
      </c>
      <c r="L79" s="4" t="s">
        <v>17</v>
      </c>
      <c r="M79" s="2"/>
    </row>
    <row r="80" spans="1:13" ht="16.5" thickTop="1">
      <c r="A80" s="1">
        <v>1972</v>
      </c>
      <c r="B80" s="5">
        <v>1</v>
      </c>
      <c r="C80" s="6"/>
      <c r="D80" s="6"/>
      <c r="E80" s="6"/>
      <c r="F80" s="6">
        <v>82.42</v>
      </c>
      <c r="G80" s="6">
        <v>25.68</v>
      </c>
      <c r="H80" s="6">
        <v>105.22</v>
      </c>
      <c r="I80" s="6">
        <v>31.78</v>
      </c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>
        <v>78.819999999999993</v>
      </c>
      <c r="G81" s="6">
        <v>43.67</v>
      </c>
      <c r="H81" s="6">
        <v>107.66</v>
      </c>
      <c r="I81" s="6">
        <v>20.64</v>
      </c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>
        <v>77.08</v>
      </c>
      <c r="G82" s="6">
        <v>66.48</v>
      </c>
      <c r="H82" s="6">
        <v>90.27</v>
      </c>
      <c r="I82" s="6">
        <v>18.940000000000001</v>
      </c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>
        <v>74.040000000000006</v>
      </c>
      <c r="G83" s="6">
        <v>96.99</v>
      </c>
      <c r="H83" s="6">
        <v>64.73</v>
      </c>
      <c r="I83" s="6">
        <v>19.86</v>
      </c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>
        <v>63.18</v>
      </c>
      <c r="G84" s="6">
        <v>133.76</v>
      </c>
      <c r="H84" s="6">
        <v>64.75</v>
      </c>
      <c r="I84" s="6">
        <v>19.62</v>
      </c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>
        <v>50.36</v>
      </c>
      <c r="G85" s="6">
        <v>167.46</v>
      </c>
      <c r="H85" s="6">
        <v>66.489999999999995</v>
      </c>
      <c r="I85" s="6">
        <v>17.38</v>
      </c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>
        <v>50.32</v>
      </c>
      <c r="G86" s="6">
        <v>204.54</v>
      </c>
      <c r="H86" s="6">
        <v>49.76</v>
      </c>
      <c r="I86" s="6">
        <v>19.739999999999998</v>
      </c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/>
      <c r="F87" s="6">
        <v>49.98</v>
      </c>
      <c r="G87" s="6">
        <v>286.26</v>
      </c>
      <c r="H87" s="6">
        <v>36.869999999999997</v>
      </c>
      <c r="I87" s="6">
        <v>25.19</v>
      </c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>
        <v>7.24</v>
      </c>
      <c r="F88" s="6">
        <v>47.08</v>
      </c>
      <c r="G88" s="6">
        <v>335.5</v>
      </c>
      <c r="H88" s="6">
        <v>36.78</v>
      </c>
      <c r="I88" s="6">
        <v>30.95</v>
      </c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>
        <v>11.01</v>
      </c>
      <c r="F89" s="6">
        <v>45.2</v>
      </c>
      <c r="G89" s="6">
        <v>320.39</v>
      </c>
      <c r="H89" s="6">
        <v>35.67</v>
      </c>
      <c r="I89" s="6">
        <v>29</v>
      </c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>
        <v>18.260000000000002</v>
      </c>
      <c r="F90" s="6">
        <v>45.25</v>
      </c>
      <c r="G90" s="6">
        <v>308.70999999999998</v>
      </c>
      <c r="H90" s="6">
        <v>33.07</v>
      </c>
      <c r="I90" s="6">
        <v>27.61</v>
      </c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>
        <v>39.21</v>
      </c>
      <c r="F91" s="6">
        <v>46.54</v>
      </c>
      <c r="G91" s="6">
        <v>301.5</v>
      </c>
      <c r="H91" s="6">
        <v>27.6</v>
      </c>
      <c r="I91" s="6">
        <v>26</v>
      </c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>
        <v>38.11</v>
      </c>
      <c r="F92" s="6">
        <v>74.03</v>
      </c>
      <c r="G92" s="6">
        <v>279.14</v>
      </c>
      <c r="H92" s="6">
        <v>25.5</v>
      </c>
      <c r="I92" s="6">
        <v>26</v>
      </c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>
        <v>40.72</v>
      </c>
      <c r="F93" s="6">
        <v>113.96</v>
      </c>
      <c r="G93" s="6">
        <v>264.08999999999997</v>
      </c>
      <c r="H93" s="6">
        <v>25.35</v>
      </c>
      <c r="I93" s="6">
        <v>24</v>
      </c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>
        <v>40.11</v>
      </c>
      <c r="F94" s="6">
        <v>102.17</v>
      </c>
      <c r="G94" s="6">
        <v>304.11</v>
      </c>
      <c r="H94" s="6">
        <v>23</v>
      </c>
      <c r="I94" s="6">
        <v>19.12</v>
      </c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>
        <v>46.68</v>
      </c>
      <c r="F95" s="6">
        <v>67.459999999999994</v>
      </c>
      <c r="G95" s="6">
        <v>303.27999999999997</v>
      </c>
      <c r="H95" s="6">
        <v>19.149999999999999</v>
      </c>
      <c r="I95" s="6">
        <v>14.17</v>
      </c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>
        <v>40.49</v>
      </c>
      <c r="F96" s="6">
        <v>44.94</v>
      </c>
      <c r="G96" s="6">
        <v>313.99</v>
      </c>
      <c r="H96" s="6">
        <v>17.670000000000002</v>
      </c>
      <c r="I96" s="6">
        <v>6.3</v>
      </c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>
        <v>31.36</v>
      </c>
      <c r="F97" s="6">
        <v>41.54</v>
      </c>
      <c r="G97" s="6">
        <v>346.34</v>
      </c>
      <c r="H97" s="6">
        <v>7.09</v>
      </c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>
        <v>38.119999999999997</v>
      </c>
      <c r="F98" s="6">
        <v>48.63</v>
      </c>
      <c r="G98" s="6">
        <v>362.66</v>
      </c>
      <c r="H98" s="6">
        <v>8.9700000000000006</v>
      </c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>
        <v>36.42</v>
      </c>
      <c r="F99" s="6">
        <v>58.71</v>
      </c>
      <c r="G99" s="6">
        <v>380.57</v>
      </c>
      <c r="H99" s="6">
        <v>21.55</v>
      </c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>
        <v>34.03</v>
      </c>
      <c r="F100" s="6">
        <v>78.319999999999993</v>
      </c>
      <c r="G100" s="6">
        <v>358.34</v>
      </c>
      <c r="H100" s="6">
        <v>60.97</v>
      </c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>
        <v>30.3</v>
      </c>
      <c r="F101" s="6">
        <v>94.51</v>
      </c>
      <c r="G101" s="6">
        <v>320.27999999999997</v>
      </c>
      <c r="H101" s="6">
        <v>92.92</v>
      </c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>
        <v>28.59</v>
      </c>
      <c r="F102" s="6">
        <v>106.62</v>
      </c>
      <c r="G102" s="6">
        <v>316.95999999999998</v>
      </c>
      <c r="H102" s="6">
        <v>113.28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>
        <v>34.39</v>
      </c>
      <c r="F103" s="6">
        <v>85.31</v>
      </c>
      <c r="G103" s="6">
        <v>333.41</v>
      </c>
      <c r="H103" s="6">
        <v>137.91</v>
      </c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>
        <v>66.37</v>
      </c>
      <c r="F104" s="6">
        <v>72.510000000000005</v>
      </c>
      <c r="G104" s="6">
        <v>321.29000000000002</v>
      </c>
      <c r="H104" s="6">
        <v>176.06</v>
      </c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>
        <v>91.87</v>
      </c>
      <c r="F105" s="6">
        <v>38.619999999999997</v>
      </c>
      <c r="G105" s="6">
        <v>339.05</v>
      </c>
      <c r="H105" s="6">
        <v>170.64</v>
      </c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>
        <v>94.75</v>
      </c>
      <c r="F106" s="6">
        <v>15.6</v>
      </c>
      <c r="G106" s="6">
        <v>380.71</v>
      </c>
      <c r="H106" s="6">
        <v>124.5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>
        <v>96.82</v>
      </c>
      <c r="F107" s="6">
        <v>49.01</v>
      </c>
      <c r="G107" s="6">
        <v>357.39</v>
      </c>
      <c r="H107" s="6">
        <v>92.64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>
        <v>96.41</v>
      </c>
      <c r="F108" s="6">
        <v>46.51</v>
      </c>
      <c r="G108" s="6">
        <v>296.85000000000002</v>
      </c>
      <c r="H108" s="6">
        <v>64.989999999999995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>
        <v>96.51</v>
      </c>
      <c r="F109" s="6">
        <v>32.56</v>
      </c>
      <c r="G109" s="6">
        <v>189.76</v>
      </c>
      <c r="H109" s="6">
        <v>59.81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18</v>
      </c>
      <c r="E110" s="7">
        <v>95.11</v>
      </c>
      <c r="F110" s="8" t="s">
        <v>18</v>
      </c>
      <c r="G110" s="6">
        <v>108.99</v>
      </c>
      <c r="H110" s="7">
        <v>40.86</v>
      </c>
      <c r="I110" s="9" t="s">
        <v>18</v>
      </c>
      <c r="J110" s="10"/>
      <c r="K110" s="9" t="s">
        <v>18</v>
      </c>
      <c r="L110" s="5"/>
      <c r="M110" s="2"/>
    </row>
    <row r="111" spans="1:13" ht="15.75">
      <c r="A111" s="2" t="s">
        <v>19</v>
      </c>
      <c r="B111" s="2"/>
      <c r="C111" s="11">
        <f t="shared" ref="C111:L111" si="4">SUM(C80:C110)</f>
        <v>0</v>
      </c>
      <c r="D111" s="11">
        <f t="shared" si="4"/>
        <v>0</v>
      </c>
      <c r="E111" s="11">
        <f t="shared" si="4"/>
        <v>1152.8800000000001</v>
      </c>
      <c r="F111" s="11">
        <f t="shared" si="4"/>
        <v>1881.28</v>
      </c>
      <c r="G111" s="11">
        <f t="shared" si="4"/>
        <v>8168.1500000000005</v>
      </c>
      <c r="H111" s="11">
        <f t="shared" si="4"/>
        <v>2001.7299999999998</v>
      </c>
      <c r="I111" s="11">
        <f t="shared" si="4"/>
        <v>376.3</v>
      </c>
      <c r="J111" s="11">
        <f t="shared" si="4"/>
        <v>0</v>
      </c>
      <c r="K111" s="11">
        <f t="shared" si="4"/>
        <v>0</v>
      </c>
      <c r="L111" s="11">
        <f t="shared" si="4"/>
        <v>0</v>
      </c>
      <c r="M111" s="2"/>
    </row>
    <row r="112" spans="1:13" ht="15.75">
      <c r="A112" s="2" t="s">
        <v>20</v>
      </c>
      <c r="B112" s="2"/>
      <c r="C112" s="12">
        <f t="shared" ref="C112:L112" si="5">C111*1.9835</f>
        <v>0</v>
      </c>
      <c r="D112" s="12">
        <f t="shared" si="5"/>
        <v>0</v>
      </c>
      <c r="E112" s="12">
        <f t="shared" si="5"/>
        <v>2286.7374800000002</v>
      </c>
      <c r="F112" s="12">
        <f t="shared" si="5"/>
        <v>3731.5188800000001</v>
      </c>
      <c r="G112" s="12">
        <f t="shared" si="5"/>
        <v>16201.525525000001</v>
      </c>
      <c r="H112" s="12">
        <f t="shared" si="5"/>
        <v>3970.4314549999995</v>
      </c>
      <c r="I112" s="12">
        <f t="shared" si="5"/>
        <v>746.39105000000006</v>
      </c>
      <c r="J112" s="12">
        <f t="shared" si="5"/>
        <v>0</v>
      </c>
      <c r="K112" s="12">
        <f t="shared" si="5"/>
        <v>0</v>
      </c>
      <c r="L112" s="12">
        <f t="shared" si="5"/>
        <v>0</v>
      </c>
      <c r="M112" s="2"/>
    </row>
    <row r="113" spans="1:13" ht="15.75">
      <c r="A113" s="2"/>
      <c r="B113" s="2"/>
      <c r="C113" s="11"/>
      <c r="D113" s="11"/>
      <c r="E113" s="11"/>
      <c r="F113" s="11"/>
      <c r="G113" s="11"/>
      <c r="H113" s="11"/>
      <c r="I113" s="11" t="s">
        <v>21</v>
      </c>
      <c r="J113" s="11"/>
      <c r="K113" s="13">
        <f>COUNTA(C80:L110)-4</f>
        <v>132</v>
      </c>
      <c r="L113" s="11" t="s">
        <v>22</v>
      </c>
      <c r="M113" s="2"/>
    </row>
    <row r="114" spans="1:13" ht="16.5" thickBot="1">
      <c r="A114" s="14">
        <v>1972</v>
      </c>
      <c r="B114" s="14" t="s">
        <v>23</v>
      </c>
      <c r="C114" s="14"/>
      <c r="D114" s="15">
        <f>SUM(C111:L111)</f>
        <v>13580.34</v>
      </c>
      <c r="E114" s="16" t="s">
        <v>19</v>
      </c>
      <c r="F114" s="16"/>
      <c r="G114" s="15">
        <f>D114*1.9835-2</f>
        <v>26934.60439</v>
      </c>
      <c r="H114" s="16" t="s">
        <v>24</v>
      </c>
      <c r="I114" s="14" t="s">
        <v>25</v>
      </c>
      <c r="J114" s="14"/>
      <c r="K114" s="17">
        <v>132</v>
      </c>
      <c r="L114" s="14" t="s">
        <v>22</v>
      </c>
      <c r="M114" s="2"/>
    </row>
    <row r="115" spans="1:13" ht="15.75">
      <c r="A115" s="1" t="s">
        <v>0</v>
      </c>
      <c r="B115" s="2"/>
      <c r="C115" s="2"/>
      <c r="D115" s="18"/>
      <c r="E115" s="1"/>
      <c r="F115" s="1"/>
      <c r="G115" s="1"/>
      <c r="H115" s="18"/>
      <c r="I115" s="1"/>
      <c r="J115" s="2"/>
      <c r="K115" s="2"/>
      <c r="L115" s="2"/>
      <c r="M115" s="2"/>
    </row>
    <row r="116" spans="1:13" ht="15.75">
      <c r="A116" s="2" t="s">
        <v>2</v>
      </c>
      <c r="B116" s="2"/>
      <c r="C116" s="2"/>
      <c r="D116" s="2"/>
      <c r="E116" s="1" t="s">
        <v>3</v>
      </c>
      <c r="F116" s="2"/>
      <c r="G116" s="2" t="s">
        <v>4</v>
      </c>
      <c r="H116" s="2"/>
      <c r="I116" s="2" t="s">
        <v>5</v>
      </c>
      <c r="J116" s="2"/>
      <c r="K116" s="2"/>
      <c r="L116" s="2"/>
      <c r="M116" s="2"/>
    </row>
    <row r="117" spans="1:13" ht="16.5" thickBot="1">
      <c r="A117" s="3" t="s">
        <v>6</v>
      </c>
      <c r="B117" s="3" t="s">
        <v>7</v>
      </c>
      <c r="C117" s="4" t="s">
        <v>8</v>
      </c>
      <c r="D117" s="4" t="s">
        <v>9</v>
      </c>
      <c r="E117" s="4" t="s">
        <v>10</v>
      </c>
      <c r="F117" s="4" t="s">
        <v>11</v>
      </c>
      <c r="G117" s="4" t="s">
        <v>12</v>
      </c>
      <c r="H117" s="4" t="s">
        <v>13</v>
      </c>
      <c r="I117" s="4" t="s">
        <v>14</v>
      </c>
      <c r="J117" s="4" t="s">
        <v>15</v>
      </c>
      <c r="K117" s="4" t="s">
        <v>16</v>
      </c>
      <c r="L117" s="4" t="s">
        <v>17</v>
      </c>
      <c r="M117" s="2"/>
    </row>
    <row r="118" spans="1:13" ht="16.5" thickTop="1">
      <c r="A118" s="1">
        <v>1973</v>
      </c>
      <c r="B118" s="5">
        <v>1</v>
      </c>
      <c r="C118" s="6"/>
      <c r="D118" s="6"/>
      <c r="E118" s="6"/>
      <c r="F118" s="6">
        <v>8.32</v>
      </c>
      <c r="G118" s="6">
        <v>132.68</v>
      </c>
      <c r="H118" s="6">
        <v>141.33000000000001</v>
      </c>
      <c r="I118" s="6">
        <v>85.01</v>
      </c>
      <c r="J118" s="6">
        <v>10.17</v>
      </c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/>
      <c r="F119" s="6">
        <v>8.65</v>
      </c>
      <c r="G119" s="6">
        <v>129.02000000000001</v>
      </c>
      <c r="H119" s="6">
        <v>110.7</v>
      </c>
      <c r="I119" s="6">
        <v>44.53</v>
      </c>
      <c r="J119" s="6">
        <v>13.75</v>
      </c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/>
      <c r="F120" s="6">
        <v>13.36</v>
      </c>
      <c r="G120" s="6">
        <v>116.62</v>
      </c>
      <c r="H120" s="6">
        <v>65.41</v>
      </c>
      <c r="I120" s="6">
        <v>74.8</v>
      </c>
      <c r="J120" s="6">
        <v>13.04</v>
      </c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/>
      <c r="F121" s="6">
        <v>11.01</v>
      </c>
      <c r="G121" s="6">
        <v>112.46</v>
      </c>
      <c r="H121" s="6">
        <v>62.7</v>
      </c>
      <c r="I121" s="6">
        <v>25.7</v>
      </c>
      <c r="J121" s="6">
        <v>13.26</v>
      </c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/>
      <c r="F122" s="6">
        <v>10.44</v>
      </c>
      <c r="G122" s="6">
        <v>99.27</v>
      </c>
      <c r="H122" s="6">
        <v>74.31</v>
      </c>
      <c r="I122" s="6">
        <v>20.11</v>
      </c>
      <c r="J122" s="6">
        <v>14.15</v>
      </c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/>
      <c r="F123" s="6">
        <v>10.72</v>
      </c>
      <c r="G123" s="6">
        <v>87.24</v>
      </c>
      <c r="H123" s="6">
        <v>81.08</v>
      </c>
      <c r="I123" s="6">
        <v>12.12</v>
      </c>
      <c r="J123" s="6">
        <v>13.96</v>
      </c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>
        <v>20.87</v>
      </c>
      <c r="F124" s="6">
        <v>11.77</v>
      </c>
      <c r="G124" s="6">
        <v>88.78</v>
      </c>
      <c r="H124" s="6">
        <v>55.07</v>
      </c>
      <c r="I124" s="6">
        <v>7.87</v>
      </c>
      <c r="J124" s="6">
        <v>10.8</v>
      </c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>
        <v>41.44</v>
      </c>
      <c r="F125" s="6">
        <v>40.549999999999997</v>
      </c>
      <c r="G125" s="6">
        <v>97.35</v>
      </c>
      <c r="H125" s="6">
        <v>54.35</v>
      </c>
      <c r="I125" s="6">
        <v>6.04</v>
      </c>
      <c r="J125" s="6">
        <v>8.31</v>
      </c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>
        <v>13.35</v>
      </c>
      <c r="F126" s="6">
        <v>27.16</v>
      </c>
      <c r="G126" s="6">
        <v>87.1</v>
      </c>
      <c r="H126" s="6">
        <v>114.72</v>
      </c>
      <c r="I126" s="6">
        <v>10.43</v>
      </c>
      <c r="J126" s="6">
        <v>5.78</v>
      </c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>
        <v>9.09</v>
      </c>
      <c r="F127" s="6">
        <v>15.57</v>
      </c>
      <c r="G127" s="6">
        <v>69.290000000000006</v>
      </c>
      <c r="H127" s="6">
        <v>171.53</v>
      </c>
      <c r="I127" s="6">
        <v>12.65</v>
      </c>
      <c r="J127" s="6">
        <v>5.12</v>
      </c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>
        <v>6.94</v>
      </c>
      <c r="F128" s="6">
        <v>13.85</v>
      </c>
      <c r="G128" s="6">
        <v>83.9</v>
      </c>
      <c r="H128" s="6">
        <v>181.69</v>
      </c>
      <c r="I128" s="6">
        <v>5.31</v>
      </c>
      <c r="J128" s="6">
        <v>8.8000000000000007</v>
      </c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>
        <v>6.79</v>
      </c>
      <c r="F129" s="6">
        <v>13.43</v>
      </c>
      <c r="G129" s="6">
        <v>99.06</v>
      </c>
      <c r="H129" s="6">
        <v>167.42</v>
      </c>
      <c r="I129" s="6"/>
      <c r="J129" s="6">
        <v>8.8699999999999992</v>
      </c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>
        <v>8.1</v>
      </c>
      <c r="F130" s="6">
        <v>14.37</v>
      </c>
      <c r="G130" s="6">
        <v>148.09</v>
      </c>
      <c r="H130" s="6">
        <v>176.17</v>
      </c>
      <c r="I130" s="6"/>
      <c r="J130" s="6">
        <v>9.18</v>
      </c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>
        <v>11.15</v>
      </c>
      <c r="F131" s="6">
        <v>16.809999999999999</v>
      </c>
      <c r="G131" s="6">
        <v>378.68</v>
      </c>
      <c r="H131" s="6">
        <v>187.08</v>
      </c>
      <c r="I131" s="6"/>
      <c r="J131" s="6">
        <v>9.2799999999999994</v>
      </c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>
        <v>10.01</v>
      </c>
      <c r="F132" s="6">
        <v>17.989999999999998</v>
      </c>
      <c r="G132" s="6">
        <v>497.34</v>
      </c>
      <c r="H132" s="6">
        <v>193.29</v>
      </c>
      <c r="I132" s="6"/>
      <c r="J132" s="6">
        <v>9.2899999999999991</v>
      </c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>
        <v>10.4</v>
      </c>
      <c r="F133" s="6">
        <v>18.91</v>
      </c>
      <c r="G133" s="6">
        <v>456.34</v>
      </c>
      <c r="H133" s="6">
        <v>173.53</v>
      </c>
      <c r="I133" s="6"/>
      <c r="J133" s="6">
        <v>11.57</v>
      </c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>
        <v>9.85</v>
      </c>
      <c r="F134" s="6">
        <v>17.510000000000002</v>
      </c>
      <c r="G134" s="6">
        <v>279.08</v>
      </c>
      <c r="H134" s="6">
        <v>96.48</v>
      </c>
      <c r="I134" s="6"/>
      <c r="J134" s="6">
        <v>12.19</v>
      </c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>
        <v>11.02</v>
      </c>
      <c r="F135" s="6">
        <v>38.42</v>
      </c>
      <c r="G135" s="6">
        <v>205.82</v>
      </c>
      <c r="H135" s="6">
        <v>62.74</v>
      </c>
      <c r="I135" s="6"/>
      <c r="J135" s="6">
        <v>12.52</v>
      </c>
      <c r="K135" s="6"/>
      <c r="L135" s="7"/>
      <c r="M135" s="2"/>
    </row>
    <row r="136" spans="1:13" ht="15.75">
      <c r="A136" s="2"/>
      <c r="B136" s="5">
        <v>19</v>
      </c>
      <c r="C136" s="6"/>
      <c r="D136" s="6"/>
      <c r="E136" s="6">
        <v>11</v>
      </c>
      <c r="F136" s="6">
        <v>54.47</v>
      </c>
      <c r="G136" s="6">
        <v>294.54000000000002</v>
      </c>
      <c r="H136" s="6">
        <v>64.38</v>
      </c>
      <c r="I136" s="6"/>
      <c r="J136" s="6">
        <v>15.35</v>
      </c>
      <c r="K136" s="6"/>
      <c r="L136" s="7"/>
      <c r="M136" s="2"/>
    </row>
    <row r="137" spans="1:13" ht="15.75">
      <c r="A137" s="2"/>
      <c r="B137" s="5">
        <v>20</v>
      </c>
      <c r="C137" s="6"/>
      <c r="D137" s="6"/>
      <c r="E137" s="6">
        <v>10.19</v>
      </c>
      <c r="F137" s="6">
        <v>59.87</v>
      </c>
      <c r="G137" s="6">
        <v>327.77</v>
      </c>
      <c r="H137" s="6">
        <v>70.94</v>
      </c>
      <c r="I137" s="6"/>
      <c r="J137" s="6">
        <v>14.29</v>
      </c>
      <c r="K137" s="6"/>
      <c r="L137" s="7"/>
      <c r="M137" s="2"/>
    </row>
    <row r="138" spans="1:13" ht="15.75">
      <c r="A138" s="2"/>
      <c r="B138" s="5">
        <v>21</v>
      </c>
      <c r="C138" s="6"/>
      <c r="D138" s="6"/>
      <c r="E138" s="6">
        <v>10.35</v>
      </c>
      <c r="F138" s="6">
        <v>65.78</v>
      </c>
      <c r="G138" s="6">
        <v>315.81</v>
      </c>
      <c r="H138" s="6">
        <v>68.09</v>
      </c>
      <c r="I138" s="6"/>
      <c r="J138" s="6">
        <v>13.23</v>
      </c>
      <c r="K138" s="6"/>
      <c r="L138" s="7"/>
      <c r="M138" s="2"/>
    </row>
    <row r="139" spans="1:13" ht="15.75">
      <c r="A139" s="2"/>
      <c r="B139" s="5">
        <v>22</v>
      </c>
      <c r="C139" s="6"/>
      <c r="D139" s="6"/>
      <c r="E139" s="6">
        <v>9.9</v>
      </c>
      <c r="F139" s="6">
        <v>79.7</v>
      </c>
      <c r="G139" s="6">
        <v>312.58999999999997</v>
      </c>
      <c r="H139" s="6">
        <v>42.06</v>
      </c>
      <c r="I139" s="6"/>
      <c r="J139" s="6">
        <v>8.81</v>
      </c>
      <c r="K139" s="6"/>
      <c r="L139" s="7"/>
      <c r="M139" s="2"/>
    </row>
    <row r="140" spans="1:13" ht="15.75">
      <c r="A140" s="2"/>
      <c r="B140" s="5">
        <v>23</v>
      </c>
      <c r="C140" s="6"/>
      <c r="D140" s="6"/>
      <c r="E140" s="6">
        <v>7.87</v>
      </c>
      <c r="F140" s="6">
        <v>79</v>
      </c>
      <c r="G140" s="6">
        <v>280.91000000000003</v>
      </c>
      <c r="H140" s="6">
        <v>35.36</v>
      </c>
      <c r="I140" s="6"/>
      <c r="J140" s="6">
        <v>3.36</v>
      </c>
      <c r="K140" s="6"/>
      <c r="L140" s="7"/>
      <c r="M140" s="2"/>
    </row>
    <row r="141" spans="1:13" ht="15.75">
      <c r="A141" s="2"/>
      <c r="B141" s="5">
        <v>24</v>
      </c>
      <c r="C141" s="6"/>
      <c r="D141" s="6"/>
      <c r="E141" s="6">
        <v>6.72</v>
      </c>
      <c r="F141" s="6">
        <v>75.5</v>
      </c>
      <c r="G141" s="6">
        <v>204.56</v>
      </c>
      <c r="H141" s="6">
        <v>55.42</v>
      </c>
      <c r="I141" s="6"/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/>
      <c r="E142" s="6">
        <v>6.27</v>
      </c>
      <c r="F142" s="6">
        <v>67.16</v>
      </c>
      <c r="G142" s="6">
        <v>142.33000000000001</v>
      </c>
      <c r="H142" s="6">
        <v>84.96</v>
      </c>
      <c r="I142" s="6">
        <v>6.13</v>
      </c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/>
      <c r="E143" s="6">
        <v>5.6</v>
      </c>
      <c r="F143" s="6">
        <v>75.75</v>
      </c>
      <c r="G143" s="6">
        <v>139.33000000000001</v>
      </c>
      <c r="H143" s="6">
        <v>93.59</v>
      </c>
      <c r="I143" s="6">
        <v>10.47</v>
      </c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/>
      <c r="E144" s="6">
        <v>7.8</v>
      </c>
      <c r="F144" s="6">
        <v>70.58</v>
      </c>
      <c r="G144" s="6">
        <v>68.239999999999995</v>
      </c>
      <c r="H144" s="6">
        <v>87.35</v>
      </c>
      <c r="I144" s="6">
        <v>10.19</v>
      </c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/>
      <c r="E145" s="6">
        <v>9.1199999999999992</v>
      </c>
      <c r="F145" s="6">
        <v>55.07</v>
      </c>
      <c r="G145" s="6">
        <v>50.27</v>
      </c>
      <c r="H145" s="6">
        <v>60.86</v>
      </c>
      <c r="I145" s="6">
        <v>10.36</v>
      </c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/>
      <c r="E146" s="6">
        <v>7.04</v>
      </c>
      <c r="F146" s="6">
        <v>69.14</v>
      </c>
      <c r="G146" s="6">
        <v>49.2</v>
      </c>
      <c r="H146" s="6">
        <v>54.69</v>
      </c>
      <c r="I146" s="6">
        <v>9.58</v>
      </c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/>
      <c r="E147" s="6">
        <v>6.85</v>
      </c>
      <c r="F147" s="6">
        <v>101.45</v>
      </c>
      <c r="G147" s="6">
        <v>81.760000000000005</v>
      </c>
      <c r="H147" s="6">
        <v>69.400000000000006</v>
      </c>
      <c r="I147" s="6">
        <v>8.48</v>
      </c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18</v>
      </c>
      <c r="E148" s="7">
        <v>7.69</v>
      </c>
      <c r="F148" s="8" t="s">
        <v>18</v>
      </c>
      <c r="G148" s="6">
        <v>135.16999999999999</v>
      </c>
      <c r="H148" s="7">
        <v>92.65</v>
      </c>
      <c r="I148" s="9" t="s">
        <v>18</v>
      </c>
      <c r="J148" s="10"/>
      <c r="K148" s="9" t="s">
        <v>18</v>
      </c>
      <c r="L148" s="5"/>
      <c r="M148" s="2"/>
    </row>
    <row r="149" spans="1:13" ht="15.75">
      <c r="A149" s="2" t="s">
        <v>19</v>
      </c>
      <c r="B149" s="2"/>
      <c r="C149" s="11">
        <f t="shared" ref="C149:L149" si="6">SUM(C118:C148)</f>
        <v>0</v>
      </c>
      <c r="D149" s="11">
        <f t="shared" si="6"/>
        <v>0</v>
      </c>
      <c r="E149" s="11">
        <f t="shared" si="6"/>
        <v>265.41000000000003</v>
      </c>
      <c r="F149" s="11">
        <f t="shared" si="6"/>
        <v>1162.3100000000002</v>
      </c>
      <c r="G149" s="11">
        <f t="shared" si="6"/>
        <v>5570.6000000000013</v>
      </c>
      <c r="H149" s="11">
        <f t="shared" si="6"/>
        <v>3049.3500000000008</v>
      </c>
      <c r="I149" s="11">
        <f t="shared" si="6"/>
        <v>359.78000000000009</v>
      </c>
      <c r="J149" s="11">
        <f t="shared" si="6"/>
        <v>245.08</v>
      </c>
      <c r="K149" s="11">
        <f t="shared" si="6"/>
        <v>0</v>
      </c>
      <c r="L149" s="11">
        <f t="shared" si="6"/>
        <v>0</v>
      </c>
      <c r="M149" s="2"/>
    </row>
    <row r="150" spans="1:13" ht="15.75">
      <c r="A150" s="2" t="s">
        <v>20</v>
      </c>
      <c r="B150" s="2"/>
      <c r="C150" s="12">
        <f t="shared" ref="C150:L150" si="7">C149*1.9835</f>
        <v>0</v>
      </c>
      <c r="D150" s="12">
        <f t="shared" si="7"/>
        <v>0</v>
      </c>
      <c r="E150" s="12">
        <f t="shared" si="7"/>
        <v>526.44073500000002</v>
      </c>
      <c r="F150" s="12">
        <f t="shared" si="7"/>
        <v>2305.4418850000002</v>
      </c>
      <c r="G150" s="12">
        <f t="shared" si="7"/>
        <v>11049.285100000003</v>
      </c>
      <c r="H150" s="12">
        <f t="shared" si="7"/>
        <v>6048.3857250000019</v>
      </c>
      <c r="I150" s="12">
        <f t="shared" si="7"/>
        <v>713.62363000000016</v>
      </c>
      <c r="J150" s="12">
        <f t="shared" si="7"/>
        <v>486.11618000000004</v>
      </c>
      <c r="K150" s="12">
        <f t="shared" si="7"/>
        <v>0</v>
      </c>
      <c r="L150" s="12">
        <f t="shared" si="7"/>
        <v>0</v>
      </c>
      <c r="M150" s="2"/>
    </row>
    <row r="151" spans="1:13" ht="15.75">
      <c r="A151" s="2"/>
      <c r="B151" s="2"/>
      <c r="C151" s="11"/>
      <c r="D151" s="11"/>
      <c r="E151" s="11"/>
      <c r="F151" s="11"/>
      <c r="G151" s="11"/>
      <c r="H151" s="11"/>
      <c r="I151" s="11" t="s">
        <v>21</v>
      </c>
      <c r="J151" s="11"/>
      <c r="K151" s="13">
        <f>COUNTA(C118:L148)-4</f>
        <v>157</v>
      </c>
      <c r="L151" s="11" t="s">
        <v>22</v>
      </c>
      <c r="M151" s="2"/>
    </row>
    <row r="152" spans="1:13" ht="16.5" thickBot="1">
      <c r="A152" s="14">
        <v>1973</v>
      </c>
      <c r="B152" s="14" t="s">
        <v>23</v>
      </c>
      <c r="C152" s="14"/>
      <c r="D152" s="15">
        <f>SUM(C149:L149)</f>
        <v>10652.530000000002</v>
      </c>
      <c r="E152" s="16" t="s">
        <v>19</v>
      </c>
      <c r="F152" s="16"/>
      <c r="G152" s="15">
        <f>D152*1.9835-1</f>
        <v>21128.293255000004</v>
      </c>
      <c r="H152" s="16" t="s">
        <v>24</v>
      </c>
      <c r="I152" s="14" t="s">
        <v>25</v>
      </c>
      <c r="J152" s="14"/>
      <c r="K152" s="17">
        <v>170</v>
      </c>
      <c r="L152" s="14" t="s">
        <v>22</v>
      </c>
      <c r="M152" s="2"/>
    </row>
    <row r="153" spans="1:13" ht="15.75">
      <c r="A153" s="1" t="s">
        <v>0</v>
      </c>
      <c r="B153" s="2"/>
      <c r="C153" s="2"/>
      <c r="D153" s="18"/>
      <c r="E153" s="1"/>
      <c r="F153" s="1"/>
      <c r="G153" s="1"/>
      <c r="H153" s="18"/>
      <c r="I153" s="1"/>
      <c r="J153" s="2"/>
      <c r="K153" s="2"/>
      <c r="L153" s="2"/>
      <c r="M153" s="2"/>
    </row>
    <row r="154" spans="1:13" ht="15.75">
      <c r="A154" s="2" t="s">
        <v>2</v>
      </c>
      <c r="B154" s="2"/>
      <c r="C154" s="2"/>
      <c r="D154" s="2"/>
      <c r="E154" s="1" t="s">
        <v>3</v>
      </c>
      <c r="F154" s="2"/>
      <c r="G154" s="2" t="s">
        <v>4</v>
      </c>
      <c r="H154" s="2"/>
      <c r="I154" s="2" t="s">
        <v>5</v>
      </c>
      <c r="J154" s="2"/>
      <c r="K154" s="2"/>
      <c r="L154" s="2"/>
      <c r="M154" s="2"/>
    </row>
    <row r="155" spans="1:13" ht="16.5" thickBot="1">
      <c r="A155" s="3" t="s">
        <v>6</v>
      </c>
      <c r="B155" s="3" t="s">
        <v>7</v>
      </c>
      <c r="C155" s="4" t="s">
        <v>8</v>
      </c>
      <c r="D155" s="4" t="s">
        <v>9</v>
      </c>
      <c r="E155" s="4" t="s">
        <v>10</v>
      </c>
      <c r="F155" s="4" t="s">
        <v>11</v>
      </c>
      <c r="G155" s="4" t="s">
        <v>12</v>
      </c>
      <c r="H155" s="4" t="s">
        <v>13</v>
      </c>
      <c r="I155" s="4" t="s">
        <v>14</v>
      </c>
      <c r="J155" s="4" t="s">
        <v>15</v>
      </c>
      <c r="K155" s="4" t="s">
        <v>16</v>
      </c>
      <c r="L155" s="4" t="s">
        <v>17</v>
      </c>
      <c r="M155" s="2"/>
    </row>
    <row r="156" spans="1:13" ht="16.5" thickTop="1">
      <c r="A156" s="1">
        <v>1974</v>
      </c>
      <c r="B156" s="5">
        <v>1</v>
      </c>
      <c r="C156" s="6"/>
      <c r="D156" s="6"/>
      <c r="E156" s="6"/>
      <c r="F156" s="6">
        <v>21.94</v>
      </c>
      <c r="G156" s="6">
        <v>96.4</v>
      </c>
      <c r="H156" s="6">
        <v>436.22</v>
      </c>
      <c r="I156" s="6">
        <v>55.41</v>
      </c>
      <c r="J156" s="6">
        <v>6.33</v>
      </c>
      <c r="K156" s="6"/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>
        <v>21.99</v>
      </c>
      <c r="G157" s="6">
        <v>131.99</v>
      </c>
      <c r="H157" s="6">
        <v>458.34</v>
      </c>
      <c r="I157" s="6">
        <v>58.04</v>
      </c>
      <c r="J157" s="6">
        <v>2.46</v>
      </c>
      <c r="K157" s="6"/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>
        <v>20.79</v>
      </c>
      <c r="G158" s="6">
        <v>145.15</v>
      </c>
      <c r="H158" s="6">
        <v>472.2</v>
      </c>
      <c r="I158" s="6">
        <v>66.819999999999993</v>
      </c>
      <c r="J158" s="6">
        <v>7.49</v>
      </c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>
        <v>20.7</v>
      </c>
      <c r="G159" s="6">
        <v>139.78</v>
      </c>
      <c r="H159" s="6">
        <v>481.93</v>
      </c>
      <c r="I159" s="6">
        <v>72</v>
      </c>
      <c r="J159" s="6">
        <v>6.44</v>
      </c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>
        <v>20.22</v>
      </c>
      <c r="G160" s="6">
        <v>155.33000000000001</v>
      </c>
      <c r="H160" s="6">
        <v>496.4</v>
      </c>
      <c r="I160" s="6">
        <v>70.45</v>
      </c>
      <c r="J160" s="6">
        <v>5.99</v>
      </c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>
        <v>22.46</v>
      </c>
      <c r="G161" s="6">
        <v>208.7</v>
      </c>
      <c r="H161" s="6">
        <v>544.16999999999996</v>
      </c>
      <c r="I161" s="6">
        <v>77.34</v>
      </c>
      <c r="J161" s="6">
        <v>5.39</v>
      </c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>
        <v>19.02</v>
      </c>
      <c r="G162" s="6">
        <v>247.42</v>
      </c>
      <c r="H162" s="6">
        <v>548.38</v>
      </c>
      <c r="I162" s="6">
        <v>77.38</v>
      </c>
      <c r="J162" s="6">
        <v>5.07</v>
      </c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>
        <v>16.36</v>
      </c>
      <c r="F163" s="6">
        <v>24.11</v>
      </c>
      <c r="G163" s="6">
        <v>292.42</v>
      </c>
      <c r="H163" s="6">
        <v>548.6</v>
      </c>
      <c r="I163" s="6">
        <v>76.87</v>
      </c>
      <c r="J163" s="6">
        <v>4.3</v>
      </c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>
        <v>33.14</v>
      </c>
      <c r="F164" s="6">
        <v>27.89</v>
      </c>
      <c r="G164" s="6">
        <v>327.04000000000002</v>
      </c>
      <c r="H164" s="6">
        <v>506.56</v>
      </c>
      <c r="I164" s="6">
        <v>97.5</v>
      </c>
      <c r="J164" s="6">
        <v>4.45</v>
      </c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>
        <v>27.92</v>
      </c>
      <c r="F165" s="6">
        <v>25.09</v>
      </c>
      <c r="G165" s="6">
        <v>361.35</v>
      </c>
      <c r="H165" s="6">
        <v>425.63</v>
      </c>
      <c r="I165" s="6">
        <v>91.82</v>
      </c>
      <c r="J165" s="6">
        <v>1.21</v>
      </c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>
        <v>21.87</v>
      </c>
      <c r="F166" s="6">
        <v>40.04</v>
      </c>
      <c r="G166" s="6">
        <v>381.86</v>
      </c>
      <c r="H166" s="6">
        <v>385.33</v>
      </c>
      <c r="I166" s="6">
        <v>71.61</v>
      </c>
      <c r="J166" s="6"/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>
        <v>10.69</v>
      </c>
      <c r="F167" s="6">
        <v>44.09</v>
      </c>
      <c r="G167" s="6">
        <v>377.06</v>
      </c>
      <c r="H167" s="6">
        <v>325.31</v>
      </c>
      <c r="I167" s="6">
        <v>60.59</v>
      </c>
      <c r="J167" s="6"/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>
        <v>8.19</v>
      </c>
      <c r="F168" s="6">
        <v>45.47</v>
      </c>
      <c r="G168" s="6">
        <v>372.48</v>
      </c>
      <c r="H168" s="6">
        <v>175.98</v>
      </c>
      <c r="I168" s="6">
        <v>66.34</v>
      </c>
      <c r="J168" s="6"/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>
        <v>15.45</v>
      </c>
      <c r="F169" s="6">
        <v>44.16</v>
      </c>
      <c r="G169" s="6">
        <v>373.26</v>
      </c>
      <c r="H169" s="6">
        <v>90.84</v>
      </c>
      <c r="I169" s="6">
        <v>60.17</v>
      </c>
      <c r="J169" s="6"/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>
        <v>17.96</v>
      </c>
      <c r="F170" s="6">
        <v>37.82</v>
      </c>
      <c r="G170" s="6">
        <v>385.43</v>
      </c>
      <c r="H170" s="6">
        <v>44.31</v>
      </c>
      <c r="I170" s="6">
        <v>58.68</v>
      </c>
      <c r="J170" s="6"/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>
        <v>16.239999999999998</v>
      </c>
      <c r="F171" s="6">
        <v>29.32</v>
      </c>
      <c r="G171" s="6">
        <v>368.87</v>
      </c>
      <c r="H171" s="6">
        <v>44.53</v>
      </c>
      <c r="I171" s="6">
        <v>42.35</v>
      </c>
      <c r="J171" s="6"/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>
        <v>13.77</v>
      </c>
      <c r="F172" s="6">
        <v>21.67</v>
      </c>
      <c r="G172" s="6">
        <v>381.51</v>
      </c>
      <c r="H172" s="6">
        <v>47.66</v>
      </c>
      <c r="I172" s="6">
        <v>24.73</v>
      </c>
      <c r="J172" s="6"/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>
        <v>15.95</v>
      </c>
      <c r="F173" s="6">
        <v>22.13</v>
      </c>
      <c r="G173" s="6">
        <v>386.27</v>
      </c>
      <c r="H173" s="6">
        <v>50.22</v>
      </c>
      <c r="I173" s="6">
        <v>18.62</v>
      </c>
      <c r="J173" s="6"/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>
        <v>15.45</v>
      </c>
      <c r="F174" s="6">
        <v>14.62</v>
      </c>
      <c r="G174" s="6">
        <v>382.87</v>
      </c>
      <c r="H174" s="6">
        <v>50.92</v>
      </c>
      <c r="I174" s="6">
        <v>19.29</v>
      </c>
      <c r="J174" s="6"/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>
        <v>14.98</v>
      </c>
      <c r="F175" s="6">
        <v>26.61</v>
      </c>
      <c r="G175" s="6">
        <v>394.88</v>
      </c>
      <c r="H175" s="6">
        <v>43.36</v>
      </c>
      <c r="I175" s="6">
        <v>28.63</v>
      </c>
      <c r="J175" s="6"/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>
        <v>20.16</v>
      </c>
      <c r="F176" s="6">
        <v>17.97</v>
      </c>
      <c r="G176" s="6">
        <v>400.21</v>
      </c>
      <c r="H176" s="6">
        <v>83.54</v>
      </c>
      <c r="I176" s="6">
        <v>34.97</v>
      </c>
      <c r="J176" s="6"/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>
        <v>19.440000000000001</v>
      </c>
      <c r="F177" s="6">
        <v>25.03</v>
      </c>
      <c r="G177" s="6">
        <v>401.94</v>
      </c>
      <c r="H177" s="6">
        <v>124</v>
      </c>
      <c r="I177" s="6">
        <v>31.11</v>
      </c>
      <c r="J177" s="6"/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>
        <v>17.53</v>
      </c>
      <c r="F178" s="6">
        <v>52.23</v>
      </c>
      <c r="G178" s="6">
        <v>407.4</v>
      </c>
      <c r="H178" s="6">
        <v>165.71</v>
      </c>
      <c r="I178" s="6">
        <v>23.81</v>
      </c>
      <c r="J178" s="6"/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>
        <v>16.84</v>
      </c>
      <c r="F179" s="6">
        <v>48.65</v>
      </c>
      <c r="G179" s="6">
        <v>419.72</v>
      </c>
      <c r="H179" s="6">
        <v>217.82</v>
      </c>
      <c r="I179" s="6">
        <v>21.64</v>
      </c>
      <c r="J179" s="6"/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>
        <v>16.72</v>
      </c>
      <c r="F180" s="6">
        <v>50.91</v>
      </c>
      <c r="G180" s="6">
        <v>435.51</v>
      </c>
      <c r="H180" s="6">
        <v>217.04</v>
      </c>
      <c r="I180" s="6">
        <v>19.600000000000001</v>
      </c>
      <c r="J180" s="6"/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>
        <v>17.46</v>
      </c>
      <c r="F181" s="6">
        <v>50.12</v>
      </c>
      <c r="G181" s="6">
        <v>421.79</v>
      </c>
      <c r="H181" s="6">
        <v>137.08000000000001</v>
      </c>
      <c r="I181" s="6">
        <v>16.059999999999999</v>
      </c>
      <c r="J181" s="6"/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>
        <v>17</v>
      </c>
      <c r="F182" s="6">
        <v>77.06</v>
      </c>
      <c r="G182" s="6">
        <v>426.48</v>
      </c>
      <c r="H182" s="6">
        <v>51.99</v>
      </c>
      <c r="I182" s="6">
        <v>12.53</v>
      </c>
      <c r="J182" s="6"/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>
        <v>17.36</v>
      </c>
      <c r="F183" s="6">
        <v>70.13</v>
      </c>
      <c r="G183" s="6">
        <v>442.48</v>
      </c>
      <c r="H183" s="6">
        <v>47.67</v>
      </c>
      <c r="I183" s="6">
        <v>10.11</v>
      </c>
      <c r="J183" s="6"/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>
        <v>18.37</v>
      </c>
      <c r="F184" s="6">
        <v>67.78</v>
      </c>
      <c r="G184" s="6">
        <v>439.72</v>
      </c>
      <c r="H184" s="6">
        <v>57.55</v>
      </c>
      <c r="I184" s="6">
        <v>8.52</v>
      </c>
      <c r="J184" s="6"/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>
        <v>21.49</v>
      </c>
      <c r="F185" s="6">
        <v>70.64</v>
      </c>
      <c r="G185" s="6">
        <v>426.76</v>
      </c>
      <c r="H185" s="6">
        <v>56.41</v>
      </c>
      <c r="I185" s="6">
        <v>7.15</v>
      </c>
      <c r="J185" s="6"/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18</v>
      </c>
      <c r="E186" s="7">
        <v>22.39</v>
      </c>
      <c r="F186" s="8" t="s">
        <v>18</v>
      </c>
      <c r="G186" s="6">
        <v>433.2</v>
      </c>
      <c r="H186" s="7">
        <v>53.43</v>
      </c>
      <c r="I186" s="9" t="s">
        <v>18</v>
      </c>
      <c r="J186" s="10"/>
      <c r="K186" s="9" t="s">
        <v>18</v>
      </c>
      <c r="L186" s="5"/>
      <c r="M186" s="2"/>
    </row>
    <row r="187" spans="1:13" ht="15.75">
      <c r="A187" s="2" t="s">
        <v>19</v>
      </c>
      <c r="B187" s="2"/>
      <c r="C187" s="11">
        <f t="shared" ref="C187:L187" si="8">SUM(C156:C186)</f>
        <v>0</v>
      </c>
      <c r="D187" s="11">
        <f t="shared" si="8"/>
        <v>0</v>
      </c>
      <c r="E187" s="11">
        <f t="shared" si="8"/>
        <v>432.72999999999996</v>
      </c>
      <c r="F187" s="11">
        <f t="shared" si="8"/>
        <v>1080.6599999999999</v>
      </c>
      <c r="G187" s="11">
        <f t="shared" si="8"/>
        <v>10565.28</v>
      </c>
      <c r="H187" s="11">
        <f t="shared" si="8"/>
        <v>7389.13</v>
      </c>
      <c r="I187" s="11">
        <f t="shared" si="8"/>
        <v>1380.1399999999996</v>
      </c>
      <c r="J187" s="11">
        <f t="shared" si="8"/>
        <v>49.13</v>
      </c>
      <c r="K187" s="11">
        <f t="shared" si="8"/>
        <v>0</v>
      </c>
      <c r="L187" s="11">
        <f t="shared" si="8"/>
        <v>0</v>
      </c>
      <c r="M187" s="2"/>
    </row>
    <row r="188" spans="1:13" ht="15.75">
      <c r="A188" s="2" t="s">
        <v>20</v>
      </c>
      <c r="B188" s="2"/>
      <c r="C188" s="12">
        <f t="shared" ref="C188:L188" si="9">C187*1.9835</f>
        <v>0</v>
      </c>
      <c r="D188" s="12">
        <f t="shared" si="9"/>
        <v>0</v>
      </c>
      <c r="E188" s="12">
        <f t="shared" si="9"/>
        <v>858.31995499999994</v>
      </c>
      <c r="F188" s="12">
        <f t="shared" si="9"/>
        <v>2143.48911</v>
      </c>
      <c r="G188" s="12">
        <f t="shared" si="9"/>
        <v>20956.232880000003</v>
      </c>
      <c r="H188" s="12">
        <f t="shared" si="9"/>
        <v>14656.339355</v>
      </c>
      <c r="I188" s="12">
        <f t="shared" si="9"/>
        <v>2737.5076899999995</v>
      </c>
      <c r="J188" s="12">
        <f t="shared" si="9"/>
        <v>97.449355000000011</v>
      </c>
      <c r="K188" s="12">
        <f t="shared" si="9"/>
        <v>0</v>
      </c>
      <c r="L188" s="12">
        <f t="shared" si="9"/>
        <v>0</v>
      </c>
      <c r="M188" s="2"/>
    </row>
    <row r="189" spans="1:13" ht="15.75">
      <c r="A189" s="2"/>
      <c r="B189" s="2"/>
      <c r="C189" s="11"/>
      <c r="D189" s="11"/>
      <c r="E189" s="11"/>
      <c r="F189" s="11"/>
      <c r="G189" s="11"/>
      <c r="H189" s="11"/>
      <c r="I189" s="11" t="s">
        <v>21</v>
      </c>
      <c r="J189" s="11"/>
      <c r="K189" s="13">
        <f>COUNTA(C156:L186)-4</f>
        <v>156</v>
      </c>
      <c r="L189" s="11" t="s">
        <v>22</v>
      </c>
      <c r="M189" s="2"/>
    </row>
    <row r="190" spans="1:13" ht="16.5" thickBot="1">
      <c r="A190" s="14">
        <v>1974</v>
      </c>
      <c r="B190" s="14" t="s">
        <v>23</v>
      </c>
      <c r="C190" s="14"/>
      <c r="D190" s="15">
        <f>SUM(C187:L187)</f>
        <v>20897.07</v>
      </c>
      <c r="E190" s="16" t="s">
        <v>19</v>
      </c>
      <c r="F190" s="16"/>
      <c r="G190" s="15">
        <f>D190*1.9835-2</f>
        <v>41447.338345000004</v>
      </c>
      <c r="H190" s="16" t="s">
        <v>24</v>
      </c>
      <c r="I190" s="14" t="s">
        <v>25</v>
      </c>
      <c r="J190" s="14"/>
      <c r="K190" s="17">
        <v>156</v>
      </c>
      <c r="L190" s="14" t="s">
        <v>22</v>
      </c>
      <c r="M190" s="2"/>
    </row>
    <row r="191" spans="1:13" ht="15.75">
      <c r="A191" s="1" t="s">
        <v>0</v>
      </c>
      <c r="B191" s="2"/>
      <c r="C191" s="2"/>
      <c r="D191" s="18"/>
      <c r="E191" s="1"/>
      <c r="F191" s="1"/>
      <c r="G191" s="1"/>
      <c r="H191" s="18"/>
      <c r="I191" s="1"/>
      <c r="J191" s="2"/>
      <c r="K191" s="2"/>
      <c r="L191" s="2"/>
      <c r="M191" s="2"/>
    </row>
    <row r="192" spans="1:13" ht="15.75">
      <c r="A192" s="2" t="s">
        <v>2</v>
      </c>
      <c r="B192" s="2"/>
      <c r="C192" s="2"/>
      <c r="D192" s="2"/>
      <c r="E192" s="1" t="s">
        <v>3</v>
      </c>
      <c r="F192" s="2"/>
      <c r="G192" s="2" t="s">
        <v>4</v>
      </c>
      <c r="H192" s="2"/>
      <c r="I192" s="2" t="s">
        <v>5</v>
      </c>
      <c r="J192" s="2"/>
      <c r="K192" s="2"/>
      <c r="L192" s="2"/>
      <c r="M192" s="2"/>
    </row>
    <row r="193" spans="1:13" ht="16.5" thickBot="1">
      <c r="A193" s="3" t="s">
        <v>6</v>
      </c>
      <c r="B193" s="3" t="s">
        <v>7</v>
      </c>
      <c r="C193" s="4" t="s">
        <v>8</v>
      </c>
      <c r="D193" s="4" t="s">
        <v>9</v>
      </c>
      <c r="E193" s="4" t="s">
        <v>10</v>
      </c>
      <c r="F193" s="4" t="s">
        <v>11</v>
      </c>
      <c r="G193" s="4" t="s">
        <v>12</v>
      </c>
      <c r="H193" s="4" t="s">
        <v>13</v>
      </c>
      <c r="I193" s="4" t="s">
        <v>14</v>
      </c>
      <c r="J193" s="4" t="s">
        <v>15</v>
      </c>
      <c r="K193" s="4" t="s">
        <v>16</v>
      </c>
      <c r="L193" s="4" t="s">
        <v>17</v>
      </c>
      <c r="M193" s="2"/>
    </row>
    <row r="194" spans="1:13" ht="16.5" thickTop="1">
      <c r="A194" s="1">
        <v>1975</v>
      </c>
      <c r="B194" s="5">
        <v>1</v>
      </c>
      <c r="C194" s="6"/>
      <c r="D194" s="6"/>
      <c r="E194" s="6"/>
      <c r="F194" s="6">
        <v>52.99</v>
      </c>
      <c r="G194" s="6">
        <v>11.45</v>
      </c>
      <c r="H194" s="6">
        <v>374.34</v>
      </c>
      <c r="I194" s="6">
        <v>206.77</v>
      </c>
      <c r="J194" s="6">
        <v>11.72</v>
      </c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>
        <v>2.7</v>
      </c>
      <c r="F195" s="6">
        <v>51.74</v>
      </c>
      <c r="G195" s="6">
        <v>15.7</v>
      </c>
      <c r="H195" s="6">
        <v>426.26</v>
      </c>
      <c r="I195" s="6">
        <v>222.94</v>
      </c>
      <c r="J195" s="6">
        <v>13.94</v>
      </c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>
        <v>5.43</v>
      </c>
      <c r="F196" s="6">
        <v>51.64</v>
      </c>
      <c r="G196" s="6">
        <v>29.26</v>
      </c>
      <c r="H196" s="6">
        <v>444.71</v>
      </c>
      <c r="I196" s="6">
        <v>280.2</v>
      </c>
      <c r="J196" s="6">
        <v>10.29</v>
      </c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>
        <v>4.59</v>
      </c>
      <c r="F197" s="6">
        <v>43.06</v>
      </c>
      <c r="G197" s="6">
        <v>19.97</v>
      </c>
      <c r="H197" s="6">
        <v>438.27</v>
      </c>
      <c r="I197" s="6">
        <v>282.69</v>
      </c>
      <c r="J197" s="6">
        <v>8.61</v>
      </c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>
        <v>4.33</v>
      </c>
      <c r="F198" s="6">
        <v>25.96</v>
      </c>
      <c r="G198" s="6">
        <v>9.76</v>
      </c>
      <c r="H198" s="6">
        <v>431.58</v>
      </c>
      <c r="I198" s="6">
        <v>245.62</v>
      </c>
      <c r="J198" s="6">
        <v>8.6199999999999992</v>
      </c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>
        <v>4.33</v>
      </c>
      <c r="F199" s="6">
        <v>24.09</v>
      </c>
      <c r="G199" s="6">
        <v>74.150000000000006</v>
      </c>
      <c r="H199" s="6">
        <v>431.23</v>
      </c>
      <c r="I199" s="6">
        <v>206.96</v>
      </c>
      <c r="J199" s="6">
        <v>11.04</v>
      </c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>
        <v>3.64</v>
      </c>
      <c r="F200" s="6">
        <v>25.74</v>
      </c>
      <c r="G200" s="6">
        <v>130.47</v>
      </c>
      <c r="H200" s="6">
        <v>418.07</v>
      </c>
      <c r="I200" s="6">
        <v>212.32</v>
      </c>
      <c r="J200" s="6">
        <v>5.5</v>
      </c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>
        <v>3.54</v>
      </c>
      <c r="F201" s="6">
        <v>28.95</v>
      </c>
      <c r="G201" s="6">
        <v>151.63999999999999</v>
      </c>
      <c r="H201" s="6">
        <v>418.17</v>
      </c>
      <c r="I201" s="6">
        <v>209.04</v>
      </c>
      <c r="J201" s="6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>
        <v>3.54</v>
      </c>
      <c r="F202" s="6">
        <v>32.01</v>
      </c>
      <c r="G202" s="6">
        <v>179.39</v>
      </c>
      <c r="H202" s="6">
        <v>395.06</v>
      </c>
      <c r="I202" s="6">
        <v>163.62</v>
      </c>
      <c r="J202" s="6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>
        <v>3.54</v>
      </c>
      <c r="F203" s="6">
        <v>35.42</v>
      </c>
      <c r="G203" s="6">
        <v>228.33</v>
      </c>
      <c r="H203" s="6">
        <v>385.82</v>
      </c>
      <c r="I203" s="6">
        <v>96.03</v>
      </c>
      <c r="J203" s="6"/>
      <c r="K203" s="6"/>
      <c r="L203" s="7"/>
      <c r="M203" s="2"/>
    </row>
    <row r="204" spans="1:13" ht="15.75">
      <c r="A204" s="2"/>
      <c r="B204" s="5">
        <v>11</v>
      </c>
      <c r="C204" s="6"/>
      <c r="D204" s="6"/>
      <c r="E204" s="6">
        <v>3.89</v>
      </c>
      <c r="F204" s="6">
        <v>32.630000000000003</v>
      </c>
      <c r="G204" s="6">
        <v>304.35000000000002</v>
      </c>
      <c r="H204" s="6">
        <v>376.49</v>
      </c>
      <c r="I204" s="6">
        <v>65.680000000000007</v>
      </c>
      <c r="J204" s="6"/>
      <c r="K204" s="6"/>
      <c r="L204" s="7"/>
      <c r="M204" s="2"/>
    </row>
    <row r="205" spans="1:13" ht="15.75">
      <c r="A205" s="2"/>
      <c r="B205" s="5">
        <v>12</v>
      </c>
      <c r="C205" s="6"/>
      <c r="D205" s="6"/>
      <c r="E205" s="6">
        <v>5.65</v>
      </c>
      <c r="F205" s="6">
        <v>28.33</v>
      </c>
      <c r="G205" s="6">
        <v>379.15</v>
      </c>
      <c r="H205" s="6">
        <v>280.8</v>
      </c>
      <c r="I205" s="6">
        <v>61.18</v>
      </c>
      <c r="J205" s="6"/>
      <c r="K205" s="6"/>
      <c r="L205" s="7"/>
      <c r="M205" s="2"/>
    </row>
    <row r="206" spans="1:13" ht="15.75">
      <c r="A206" s="2"/>
      <c r="B206" s="5">
        <v>13</v>
      </c>
      <c r="C206" s="6"/>
      <c r="D206" s="6"/>
      <c r="E206" s="6">
        <v>20.88</v>
      </c>
      <c r="F206" s="6">
        <v>29.08</v>
      </c>
      <c r="G206" s="6">
        <v>413.97</v>
      </c>
      <c r="H206" s="6">
        <v>202.25</v>
      </c>
      <c r="I206" s="6">
        <v>65.8</v>
      </c>
      <c r="J206" s="6"/>
      <c r="K206" s="19" t="s">
        <v>26</v>
      </c>
      <c r="L206" s="7"/>
      <c r="M206" s="2"/>
    </row>
    <row r="207" spans="1:13" ht="15.75">
      <c r="A207" s="2"/>
      <c r="B207" s="5">
        <v>14</v>
      </c>
      <c r="C207" s="6"/>
      <c r="D207" s="6"/>
      <c r="E207" s="6">
        <v>17.66</v>
      </c>
      <c r="F207" s="6">
        <v>33.6</v>
      </c>
      <c r="G207" s="6">
        <v>413.83</v>
      </c>
      <c r="H207" s="6">
        <v>347.72</v>
      </c>
      <c r="I207" s="6">
        <v>61.04</v>
      </c>
      <c r="J207" s="6"/>
      <c r="K207" s="6" t="s">
        <v>27</v>
      </c>
      <c r="L207" s="7"/>
      <c r="M207" s="2"/>
    </row>
    <row r="208" spans="1:13" ht="15.75">
      <c r="A208" s="2"/>
      <c r="B208" s="5">
        <v>15</v>
      </c>
      <c r="C208" s="6"/>
      <c r="D208" s="6"/>
      <c r="E208" s="6">
        <v>13.88</v>
      </c>
      <c r="F208" s="6">
        <v>31.54</v>
      </c>
      <c r="G208" s="6">
        <v>410.04</v>
      </c>
      <c r="H208" s="6">
        <v>369.22</v>
      </c>
      <c r="I208" s="6">
        <v>54.02</v>
      </c>
      <c r="J208" s="6"/>
      <c r="K208" s="6" t="s">
        <v>28</v>
      </c>
      <c r="L208" s="7"/>
      <c r="M208" s="2"/>
    </row>
    <row r="209" spans="1:13" ht="15.75">
      <c r="A209" s="2"/>
      <c r="B209" s="5">
        <v>16</v>
      </c>
      <c r="C209" s="6"/>
      <c r="D209" s="6"/>
      <c r="E209" s="6">
        <v>23.39</v>
      </c>
      <c r="F209" s="6">
        <v>31.51</v>
      </c>
      <c r="G209" s="6">
        <v>405.22</v>
      </c>
      <c r="H209" s="6">
        <v>309.60000000000002</v>
      </c>
      <c r="I209" s="6">
        <v>49.9</v>
      </c>
      <c r="J209" s="6"/>
      <c r="K209" s="6" t="s">
        <v>29</v>
      </c>
      <c r="L209" s="7"/>
      <c r="M209" s="2"/>
    </row>
    <row r="210" spans="1:13" ht="15.75">
      <c r="A210" s="2"/>
      <c r="B210" s="5">
        <v>17</v>
      </c>
      <c r="C210" s="6"/>
      <c r="D210" s="6"/>
      <c r="E210" s="6">
        <v>25.37</v>
      </c>
      <c r="F210" s="6">
        <v>31.89</v>
      </c>
      <c r="G210" s="6">
        <v>396.86</v>
      </c>
      <c r="H210" s="6">
        <v>278.7</v>
      </c>
      <c r="I210" s="6">
        <v>48.38</v>
      </c>
      <c r="J210" s="6"/>
      <c r="K210" s="6" t="s">
        <v>30</v>
      </c>
      <c r="L210" s="7" t="s">
        <v>31</v>
      </c>
      <c r="M210" s="2"/>
    </row>
    <row r="211" spans="1:13" ht="15.75">
      <c r="A211" s="2"/>
      <c r="B211" s="5">
        <v>18</v>
      </c>
      <c r="C211" s="6"/>
      <c r="D211" s="6"/>
      <c r="E211" s="6">
        <v>25.06</v>
      </c>
      <c r="F211" s="6">
        <v>34.9</v>
      </c>
      <c r="G211" s="6">
        <v>397.51</v>
      </c>
      <c r="H211" s="6">
        <v>225.92</v>
      </c>
      <c r="I211" s="6">
        <v>55.07</v>
      </c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>
        <v>18.89</v>
      </c>
      <c r="F212" s="6">
        <v>27.28</v>
      </c>
      <c r="G212" s="6">
        <v>394.23</v>
      </c>
      <c r="H212" s="6">
        <v>189.11</v>
      </c>
      <c r="I212" s="6">
        <v>53.91</v>
      </c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>
        <v>8.31</v>
      </c>
      <c r="F213" s="6">
        <v>24.04</v>
      </c>
      <c r="G213" s="6">
        <v>398.44</v>
      </c>
      <c r="H213" s="6">
        <v>179.1</v>
      </c>
      <c r="I213" s="6">
        <v>47.99</v>
      </c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>
        <v>7.51</v>
      </c>
      <c r="F214" s="6">
        <v>25.97</v>
      </c>
      <c r="G214" s="6">
        <v>399.43</v>
      </c>
      <c r="H214" s="6">
        <v>148.99</v>
      </c>
      <c r="I214" s="6">
        <v>42.75</v>
      </c>
      <c r="J214" s="6"/>
      <c r="K214" s="19" t="s">
        <v>32</v>
      </c>
      <c r="L214" s="7"/>
      <c r="M214" s="2"/>
    </row>
    <row r="215" spans="1:13" ht="15.75">
      <c r="A215" s="2"/>
      <c r="B215" s="5">
        <v>22</v>
      </c>
      <c r="C215" s="6"/>
      <c r="D215" s="6"/>
      <c r="E215" s="6">
        <v>8.2100000000000009</v>
      </c>
      <c r="F215" s="6">
        <v>33.78</v>
      </c>
      <c r="G215" s="6">
        <v>412.01</v>
      </c>
      <c r="H215" s="6">
        <v>129.72999999999999</v>
      </c>
      <c r="I215" s="6">
        <v>39.82</v>
      </c>
      <c r="J215" s="6"/>
      <c r="K215" s="6" t="s">
        <v>33</v>
      </c>
      <c r="L215" s="7"/>
      <c r="M215" s="2"/>
    </row>
    <row r="216" spans="1:13" ht="15.75">
      <c r="A216" s="2"/>
      <c r="B216" s="5">
        <v>23</v>
      </c>
      <c r="C216" s="6"/>
      <c r="D216" s="6"/>
      <c r="E216" s="6">
        <v>5.55</v>
      </c>
      <c r="F216" s="6">
        <v>26.61</v>
      </c>
      <c r="G216" s="6">
        <v>440.6</v>
      </c>
      <c r="H216" s="6">
        <v>83.29</v>
      </c>
      <c r="I216" s="6">
        <v>29.04</v>
      </c>
      <c r="J216" s="6"/>
      <c r="K216" s="6" t="s">
        <v>28</v>
      </c>
      <c r="L216" s="7"/>
      <c r="M216" s="2"/>
    </row>
    <row r="217" spans="1:13" ht="15.75">
      <c r="A217" s="2"/>
      <c r="B217" s="5">
        <v>24</v>
      </c>
      <c r="C217" s="6"/>
      <c r="D217" s="6"/>
      <c r="E217" s="6">
        <v>7.83</v>
      </c>
      <c r="F217" s="6">
        <v>23.17</v>
      </c>
      <c r="G217" s="6">
        <v>452.4</v>
      </c>
      <c r="H217" s="6">
        <v>67.16</v>
      </c>
      <c r="I217" s="6">
        <v>19.600000000000001</v>
      </c>
      <c r="J217" s="6"/>
      <c r="K217" s="6" t="s">
        <v>29</v>
      </c>
      <c r="L217" s="7"/>
      <c r="M217" s="2"/>
    </row>
    <row r="218" spans="1:13" ht="15.75">
      <c r="A218" s="2"/>
      <c r="B218" s="5">
        <v>25</v>
      </c>
      <c r="C218" s="6"/>
      <c r="D218" s="6"/>
      <c r="E218" s="6">
        <v>20.149999999999999</v>
      </c>
      <c r="F218" s="6">
        <v>20.010000000000002</v>
      </c>
      <c r="G218" s="6">
        <v>457.3</v>
      </c>
      <c r="H218" s="6">
        <v>45.61</v>
      </c>
      <c r="I218" s="6">
        <v>8.23</v>
      </c>
      <c r="J218" s="6"/>
      <c r="K218" s="6" t="s">
        <v>34</v>
      </c>
      <c r="L218" s="7" t="s">
        <v>31</v>
      </c>
      <c r="M218" s="2"/>
    </row>
    <row r="219" spans="1:13" ht="15.75">
      <c r="A219" s="2"/>
      <c r="B219" s="5">
        <v>26</v>
      </c>
      <c r="C219" s="6"/>
      <c r="D219" s="6"/>
      <c r="E219" s="6">
        <v>24.97</v>
      </c>
      <c r="F219" s="6">
        <v>20</v>
      </c>
      <c r="G219" s="6">
        <v>455.8</v>
      </c>
      <c r="H219" s="6">
        <v>27.5</v>
      </c>
      <c r="I219" s="6">
        <v>6.67</v>
      </c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>
        <v>33.21</v>
      </c>
      <c r="F220" s="6">
        <v>20.260000000000002</v>
      </c>
      <c r="G220" s="6">
        <v>447.25</v>
      </c>
      <c r="H220" s="6">
        <v>60.94</v>
      </c>
      <c r="I220" s="6">
        <v>4.42</v>
      </c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>
        <v>74.28</v>
      </c>
      <c r="F221" s="6">
        <v>19.53</v>
      </c>
      <c r="G221" s="6">
        <v>436.95</v>
      </c>
      <c r="H221" s="6">
        <v>86.6</v>
      </c>
      <c r="I221" s="6">
        <v>4.42</v>
      </c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>
        <v>119.14</v>
      </c>
      <c r="F222" s="6">
        <v>19.399999999999999</v>
      </c>
      <c r="G222" s="6">
        <v>411.91</v>
      </c>
      <c r="H222" s="6">
        <v>128.02000000000001</v>
      </c>
      <c r="I222" s="6">
        <v>4.42</v>
      </c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>
        <v>94.18</v>
      </c>
      <c r="F223" s="6">
        <v>18.329999999999998</v>
      </c>
      <c r="G223" s="6">
        <v>399.72</v>
      </c>
      <c r="H223" s="6">
        <v>194.46</v>
      </c>
      <c r="I223" s="6">
        <v>10.92</v>
      </c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18</v>
      </c>
      <c r="E224" s="7">
        <v>56.41</v>
      </c>
      <c r="F224" s="8" t="s">
        <v>18</v>
      </c>
      <c r="G224" s="6">
        <v>379.81</v>
      </c>
      <c r="H224" s="7">
        <v>217.13</v>
      </c>
      <c r="I224" s="9" t="s">
        <v>18</v>
      </c>
      <c r="J224" s="10"/>
      <c r="K224" s="9" t="s">
        <v>18</v>
      </c>
      <c r="L224" s="5"/>
      <c r="M224" s="2"/>
    </row>
    <row r="225" spans="1:13" ht="15.75">
      <c r="A225" s="2" t="s">
        <v>19</v>
      </c>
      <c r="B225" s="2"/>
      <c r="C225" s="11">
        <f t="shared" ref="C225:L225" si="10">SUM(C194:C224)</f>
        <v>0</v>
      </c>
      <c r="D225" s="11">
        <f t="shared" si="10"/>
        <v>0</v>
      </c>
      <c r="E225" s="11">
        <f t="shared" si="10"/>
        <v>650.06000000000006</v>
      </c>
      <c r="F225" s="11">
        <f t="shared" si="10"/>
        <v>903.45999999999981</v>
      </c>
      <c r="G225" s="11">
        <f t="shared" si="10"/>
        <v>9456.9</v>
      </c>
      <c r="H225" s="11">
        <f t="shared" si="10"/>
        <v>8111.85</v>
      </c>
      <c r="I225" s="11">
        <f t="shared" si="10"/>
        <v>2859.4500000000007</v>
      </c>
      <c r="J225" s="11">
        <f t="shared" si="10"/>
        <v>69.72</v>
      </c>
      <c r="K225" s="11">
        <f t="shared" si="10"/>
        <v>0</v>
      </c>
      <c r="L225" s="11">
        <f t="shared" si="10"/>
        <v>0</v>
      </c>
      <c r="M225" s="2"/>
    </row>
    <row r="226" spans="1:13" ht="15.75">
      <c r="A226" s="2" t="s">
        <v>20</v>
      </c>
      <c r="B226" s="2"/>
      <c r="C226" s="12">
        <f t="shared" ref="C226:L226" si="11">C225*1.9835</f>
        <v>0</v>
      </c>
      <c r="D226" s="12">
        <f t="shared" si="11"/>
        <v>0</v>
      </c>
      <c r="E226" s="12">
        <f t="shared" si="11"/>
        <v>1289.3940100000002</v>
      </c>
      <c r="F226" s="12">
        <f t="shared" si="11"/>
        <v>1792.0129099999997</v>
      </c>
      <c r="G226" s="12">
        <f t="shared" si="11"/>
        <v>18757.761149999998</v>
      </c>
      <c r="H226" s="12">
        <f t="shared" si="11"/>
        <v>16089.854475000002</v>
      </c>
      <c r="I226" s="12">
        <f t="shared" si="11"/>
        <v>5671.7190750000018</v>
      </c>
      <c r="J226" s="12">
        <f t="shared" si="11"/>
        <v>138.28962000000001</v>
      </c>
      <c r="K226" s="12">
        <f t="shared" si="11"/>
        <v>0</v>
      </c>
      <c r="L226" s="12">
        <f t="shared" si="11"/>
        <v>0</v>
      </c>
      <c r="M226" s="2"/>
    </row>
    <row r="227" spans="1:13" ht="15.75">
      <c r="A227" s="2"/>
      <c r="B227" s="2"/>
      <c r="C227" s="11"/>
      <c r="D227" s="11"/>
      <c r="E227" s="11"/>
      <c r="F227" s="11"/>
      <c r="G227" s="11"/>
      <c r="H227" s="11"/>
      <c r="I227" s="11" t="s">
        <v>21</v>
      </c>
      <c r="J227" s="11"/>
      <c r="K227" s="13">
        <f>COUNTA(C194:L224)-4-10</f>
        <v>161</v>
      </c>
      <c r="L227" s="11" t="s">
        <v>22</v>
      </c>
      <c r="M227" s="2"/>
    </row>
    <row r="228" spans="1:13" ht="16.5" thickBot="1">
      <c r="A228" s="14">
        <v>1975</v>
      </c>
      <c r="B228" s="14" t="s">
        <v>23</v>
      </c>
      <c r="C228" s="14"/>
      <c r="D228" s="15">
        <f>SUM(C225:L225)</f>
        <v>22051.440000000002</v>
      </c>
      <c r="E228" s="16" t="s">
        <v>19</v>
      </c>
      <c r="F228" s="16"/>
      <c r="G228" s="15">
        <f>D228*1.9835</f>
        <v>43739.031240000004</v>
      </c>
      <c r="H228" s="16" t="s">
        <v>24</v>
      </c>
      <c r="I228" s="14" t="s">
        <v>25</v>
      </c>
      <c r="J228" s="14"/>
      <c r="K228" s="17">
        <v>161</v>
      </c>
      <c r="L228" s="14" t="s">
        <v>22</v>
      </c>
      <c r="M228" s="2"/>
    </row>
    <row r="229" spans="1:13" ht="15.75">
      <c r="A229" s="1" t="s">
        <v>0</v>
      </c>
      <c r="B229" s="2"/>
      <c r="C229" s="2"/>
      <c r="D229" s="18"/>
      <c r="E229" s="1"/>
      <c r="F229" s="1"/>
      <c r="G229" s="1"/>
      <c r="H229" s="18"/>
      <c r="I229" s="1"/>
      <c r="J229" s="2"/>
      <c r="K229" s="2"/>
      <c r="L229" s="2"/>
      <c r="M229" s="2"/>
    </row>
    <row r="230" spans="1:13" ht="15.75">
      <c r="A230" s="2" t="s">
        <v>2</v>
      </c>
      <c r="B230" s="2"/>
      <c r="C230" s="2"/>
      <c r="D230" s="2"/>
      <c r="E230" s="1" t="s">
        <v>3</v>
      </c>
      <c r="F230" s="2"/>
      <c r="G230" s="2" t="s">
        <v>4</v>
      </c>
      <c r="H230" s="2"/>
      <c r="I230" s="2" t="s">
        <v>5</v>
      </c>
      <c r="J230" s="2"/>
      <c r="K230" s="2"/>
      <c r="L230" s="2"/>
      <c r="M230" s="2"/>
    </row>
    <row r="231" spans="1:13" ht="16.5" thickBot="1">
      <c r="A231" s="3" t="s">
        <v>6</v>
      </c>
      <c r="B231" s="3" t="s">
        <v>7</v>
      </c>
      <c r="C231" s="4" t="s">
        <v>8</v>
      </c>
      <c r="D231" s="4" t="s">
        <v>9</v>
      </c>
      <c r="E231" s="4" t="s">
        <v>10</v>
      </c>
      <c r="F231" s="4" t="s">
        <v>11</v>
      </c>
      <c r="G231" s="4" t="s">
        <v>12</v>
      </c>
      <c r="H231" s="4" t="s">
        <v>13</v>
      </c>
      <c r="I231" s="4" t="s">
        <v>14</v>
      </c>
      <c r="J231" s="4" t="s">
        <v>15</v>
      </c>
      <c r="K231" s="4" t="s">
        <v>16</v>
      </c>
      <c r="L231" s="4" t="s">
        <v>17</v>
      </c>
      <c r="M231" s="2"/>
    </row>
    <row r="232" spans="1:13" ht="16.5" thickTop="1">
      <c r="A232" s="1">
        <v>1976</v>
      </c>
      <c r="B232" s="5">
        <v>1</v>
      </c>
      <c r="C232" s="6"/>
      <c r="D232" s="6"/>
      <c r="E232" s="6"/>
      <c r="F232" s="6">
        <v>12.48</v>
      </c>
      <c r="G232" s="6">
        <v>235.16</v>
      </c>
      <c r="H232" s="6">
        <v>458.87</v>
      </c>
      <c r="I232" s="6">
        <v>393.11</v>
      </c>
      <c r="J232" s="6">
        <v>88.17</v>
      </c>
      <c r="K232" s="6">
        <v>73.92</v>
      </c>
      <c r="L232" s="7">
        <v>42.62</v>
      </c>
      <c r="M232" s="2"/>
    </row>
    <row r="233" spans="1:13" ht="15.75">
      <c r="A233" s="2"/>
      <c r="B233" s="5">
        <v>2</v>
      </c>
      <c r="C233" s="6"/>
      <c r="D233" s="6"/>
      <c r="E233" s="6"/>
      <c r="F233" s="6">
        <v>13</v>
      </c>
      <c r="G233" s="6">
        <v>264.19</v>
      </c>
      <c r="H233" s="6">
        <v>444.07</v>
      </c>
      <c r="I233" s="6">
        <v>349.69</v>
      </c>
      <c r="J233" s="6">
        <v>78.87</v>
      </c>
      <c r="K233" s="6">
        <v>75.56</v>
      </c>
      <c r="L233" s="7">
        <v>56.43</v>
      </c>
      <c r="M233" s="2"/>
    </row>
    <row r="234" spans="1:13" ht="15.75">
      <c r="A234" s="2"/>
      <c r="B234" s="5">
        <v>3</v>
      </c>
      <c r="C234" s="6"/>
      <c r="D234" s="6"/>
      <c r="E234" s="6">
        <v>6.25</v>
      </c>
      <c r="F234" s="6">
        <v>13.11</v>
      </c>
      <c r="G234" s="6">
        <v>346.5</v>
      </c>
      <c r="H234" s="6">
        <v>401.68</v>
      </c>
      <c r="I234" s="6">
        <v>260.75</v>
      </c>
      <c r="J234" s="6">
        <v>73.91</v>
      </c>
      <c r="K234" s="6">
        <v>71.930000000000007</v>
      </c>
      <c r="L234" s="7">
        <v>60.61</v>
      </c>
      <c r="M234" s="2"/>
    </row>
    <row r="235" spans="1:13" ht="15.75">
      <c r="A235" s="2"/>
      <c r="B235" s="5">
        <v>4</v>
      </c>
      <c r="C235" s="6"/>
      <c r="D235" s="6"/>
      <c r="E235" s="6">
        <v>7.39</v>
      </c>
      <c r="F235" s="6">
        <v>13.24</v>
      </c>
      <c r="G235" s="6">
        <v>362.31</v>
      </c>
      <c r="H235" s="6">
        <v>374.61</v>
      </c>
      <c r="I235" s="6">
        <v>237.13</v>
      </c>
      <c r="J235" s="6">
        <v>75.84</v>
      </c>
      <c r="K235" s="6">
        <v>66.44</v>
      </c>
      <c r="L235" s="7">
        <v>40.869999999999997</v>
      </c>
      <c r="M235" s="2"/>
    </row>
    <row r="236" spans="1:13" ht="15.75">
      <c r="A236" s="2"/>
      <c r="B236" s="5">
        <v>5</v>
      </c>
      <c r="C236" s="6"/>
      <c r="D236" s="6"/>
      <c r="E236" s="6">
        <v>5.72</v>
      </c>
      <c r="F236" s="6">
        <v>13.32</v>
      </c>
      <c r="G236" s="6">
        <v>371.64</v>
      </c>
      <c r="H236" s="6">
        <v>406.34</v>
      </c>
      <c r="I236" s="6">
        <v>254.68</v>
      </c>
      <c r="J236" s="6">
        <v>81.08</v>
      </c>
      <c r="K236" s="6">
        <v>64.97</v>
      </c>
      <c r="L236" s="7">
        <v>27.26</v>
      </c>
      <c r="M236" s="2"/>
    </row>
    <row r="237" spans="1:13" ht="15.75">
      <c r="A237" s="2"/>
      <c r="B237" s="5">
        <v>6</v>
      </c>
      <c r="C237" s="6"/>
      <c r="D237" s="6"/>
      <c r="E237" s="6">
        <v>5.85</v>
      </c>
      <c r="F237" s="6">
        <v>13.43</v>
      </c>
      <c r="G237" s="6">
        <v>374.26</v>
      </c>
      <c r="H237" s="6">
        <v>449.98</v>
      </c>
      <c r="I237" s="6">
        <v>253.01</v>
      </c>
      <c r="J237" s="6">
        <v>77.8</v>
      </c>
      <c r="K237" s="6">
        <v>64.94</v>
      </c>
      <c r="L237" s="7">
        <v>33.799999999999997</v>
      </c>
      <c r="M237" s="2"/>
    </row>
    <row r="238" spans="1:13" ht="15.75">
      <c r="A238" s="2"/>
      <c r="B238" s="5">
        <v>7</v>
      </c>
      <c r="C238" s="6"/>
      <c r="D238" s="6"/>
      <c r="E238" s="6">
        <v>6.5</v>
      </c>
      <c r="F238" s="6">
        <v>13.77</v>
      </c>
      <c r="G238" s="6">
        <v>374.75</v>
      </c>
      <c r="H238" s="6">
        <v>493.91</v>
      </c>
      <c r="I238" s="6">
        <v>216.19</v>
      </c>
      <c r="J238" s="6">
        <v>71.290000000000006</v>
      </c>
      <c r="K238" s="6">
        <v>61.7</v>
      </c>
      <c r="L238" s="7">
        <v>32.44</v>
      </c>
      <c r="M238" s="2"/>
    </row>
    <row r="239" spans="1:13" ht="15.75">
      <c r="A239" s="2"/>
      <c r="B239" s="5">
        <v>8</v>
      </c>
      <c r="C239" s="6"/>
      <c r="D239" s="6"/>
      <c r="E239" s="6">
        <v>6.5</v>
      </c>
      <c r="F239" s="6">
        <v>14.7</v>
      </c>
      <c r="G239" s="6">
        <v>364.66</v>
      </c>
      <c r="H239" s="6">
        <v>486.37</v>
      </c>
      <c r="I239" s="6">
        <v>140.84</v>
      </c>
      <c r="J239" s="6">
        <v>69.98</v>
      </c>
      <c r="K239" s="6">
        <v>60.59</v>
      </c>
      <c r="L239" s="7">
        <v>3.42</v>
      </c>
      <c r="M239" s="2"/>
    </row>
    <row r="240" spans="1:13" ht="15.75">
      <c r="A240" s="2"/>
      <c r="B240" s="5">
        <v>9</v>
      </c>
      <c r="C240" s="6"/>
      <c r="D240" s="6"/>
      <c r="E240" s="6">
        <v>7.94</v>
      </c>
      <c r="F240" s="6">
        <v>15.08</v>
      </c>
      <c r="G240" s="6">
        <v>358.08</v>
      </c>
      <c r="H240" s="6">
        <v>469</v>
      </c>
      <c r="I240" s="6">
        <v>192.53</v>
      </c>
      <c r="J240" s="6">
        <v>76.13</v>
      </c>
      <c r="K240" s="6">
        <v>61.62</v>
      </c>
      <c r="L240" s="7"/>
      <c r="M240" s="2"/>
    </row>
    <row r="241" spans="1:13" ht="15.75">
      <c r="A241" s="2"/>
      <c r="B241" s="5">
        <v>10</v>
      </c>
      <c r="C241" s="6"/>
      <c r="D241" s="6"/>
      <c r="E241" s="6">
        <v>7.65</v>
      </c>
      <c r="F241" s="6">
        <v>11.83</v>
      </c>
      <c r="G241" s="6">
        <v>345.51</v>
      </c>
      <c r="H241" s="6">
        <v>401.99</v>
      </c>
      <c r="I241" s="6">
        <v>146.97</v>
      </c>
      <c r="J241" s="6">
        <v>77.25</v>
      </c>
      <c r="K241" s="6">
        <v>59.54</v>
      </c>
      <c r="L241" s="7"/>
      <c r="M241" s="2"/>
    </row>
    <row r="242" spans="1:13" ht="15.75">
      <c r="A242" s="2"/>
      <c r="B242" s="5">
        <v>11</v>
      </c>
      <c r="C242" s="6"/>
      <c r="D242" s="6"/>
      <c r="E242" s="6">
        <v>5.78</v>
      </c>
      <c r="F242" s="6">
        <v>9.41</v>
      </c>
      <c r="G242" s="6">
        <v>344.05</v>
      </c>
      <c r="H242" s="6">
        <v>351.03</v>
      </c>
      <c r="I242" s="6">
        <v>80.09</v>
      </c>
      <c r="J242" s="6">
        <v>77.180000000000007</v>
      </c>
      <c r="K242" s="6">
        <v>56.12</v>
      </c>
      <c r="L242" s="7"/>
      <c r="M242" s="2"/>
    </row>
    <row r="243" spans="1:13" ht="15.75">
      <c r="A243" s="2"/>
      <c r="B243" s="5">
        <v>12</v>
      </c>
      <c r="C243" s="6"/>
      <c r="D243" s="6"/>
      <c r="E243" s="6">
        <v>5.48</v>
      </c>
      <c r="F243" s="6">
        <v>9.16</v>
      </c>
      <c r="G243" s="6">
        <v>336.08</v>
      </c>
      <c r="H243" s="6">
        <v>308.17</v>
      </c>
      <c r="I243" s="6">
        <v>73.64</v>
      </c>
      <c r="J243" s="6">
        <v>76.53</v>
      </c>
      <c r="K243" s="6">
        <v>55.73</v>
      </c>
      <c r="L243" s="7"/>
      <c r="M243" s="2"/>
    </row>
    <row r="244" spans="1:13" ht="15.75">
      <c r="A244" s="2"/>
      <c r="B244" s="5">
        <v>13</v>
      </c>
      <c r="C244" s="6"/>
      <c r="D244" s="6"/>
      <c r="E244" s="6">
        <v>6.14</v>
      </c>
      <c r="F244" s="6">
        <v>8.1199999999999992</v>
      </c>
      <c r="G244" s="6">
        <v>324.69</v>
      </c>
      <c r="H244" s="6">
        <v>288.89999999999998</v>
      </c>
      <c r="I244" s="6">
        <v>68.77</v>
      </c>
      <c r="J244" s="6">
        <v>72.260000000000005</v>
      </c>
      <c r="K244" s="6">
        <v>55.69</v>
      </c>
      <c r="L244" s="7"/>
      <c r="M244" s="2"/>
    </row>
    <row r="245" spans="1:13" ht="15.75">
      <c r="A245" s="2"/>
      <c r="B245" s="5">
        <v>14</v>
      </c>
      <c r="C245" s="6"/>
      <c r="D245" s="6"/>
      <c r="E245" s="6">
        <v>5.96</v>
      </c>
      <c r="F245" s="6">
        <v>6.62</v>
      </c>
      <c r="G245" s="6">
        <v>327.52</v>
      </c>
      <c r="H245" s="6">
        <v>289.08999999999997</v>
      </c>
      <c r="I245" s="6">
        <v>66.23</v>
      </c>
      <c r="J245" s="6">
        <v>63.53</v>
      </c>
      <c r="K245" s="6">
        <v>42.36</v>
      </c>
      <c r="L245" s="7"/>
      <c r="M245" s="2"/>
    </row>
    <row r="246" spans="1:13" ht="15.75">
      <c r="A246" s="2"/>
      <c r="B246" s="5">
        <v>15</v>
      </c>
      <c r="C246" s="6"/>
      <c r="D246" s="6"/>
      <c r="E246" s="6">
        <v>4.92</v>
      </c>
      <c r="F246" s="6">
        <v>4.47</v>
      </c>
      <c r="G246" s="6">
        <v>323.92</v>
      </c>
      <c r="H246" s="6">
        <v>294.32</v>
      </c>
      <c r="I246" s="6">
        <v>51.15</v>
      </c>
      <c r="J246" s="6">
        <v>59.16</v>
      </c>
      <c r="K246" s="6">
        <v>44.26</v>
      </c>
      <c r="L246" s="7"/>
      <c r="M246" s="2"/>
    </row>
    <row r="247" spans="1:13" ht="15.75">
      <c r="A247" s="2"/>
      <c r="B247" s="5">
        <v>16</v>
      </c>
      <c r="C247" s="6"/>
      <c r="D247" s="6"/>
      <c r="E247" s="6">
        <v>4.08</v>
      </c>
      <c r="F247" s="6">
        <v>12.38</v>
      </c>
      <c r="G247" s="6">
        <v>323.87</v>
      </c>
      <c r="H247" s="6">
        <v>337.07</v>
      </c>
      <c r="I247" s="6">
        <v>75.17</v>
      </c>
      <c r="J247" s="6">
        <v>56.03</v>
      </c>
      <c r="K247" s="6">
        <v>57.79</v>
      </c>
      <c r="L247" s="7"/>
      <c r="M247" s="2"/>
    </row>
    <row r="248" spans="1:13" ht="15.75">
      <c r="A248" s="2"/>
      <c r="B248" s="5">
        <v>17</v>
      </c>
      <c r="C248" s="6"/>
      <c r="D248" s="6"/>
      <c r="E248" s="6">
        <v>3.75</v>
      </c>
      <c r="F248" s="6">
        <v>98.3</v>
      </c>
      <c r="G248" s="6">
        <v>344.98</v>
      </c>
      <c r="H248" s="6">
        <v>339.55</v>
      </c>
      <c r="I248" s="6">
        <v>81.040000000000006</v>
      </c>
      <c r="J248" s="6">
        <v>55.08</v>
      </c>
      <c r="K248" s="6">
        <v>59.66</v>
      </c>
      <c r="L248" s="7"/>
      <c r="M248" s="2"/>
    </row>
    <row r="249" spans="1:13" ht="15.75">
      <c r="A249" s="2"/>
      <c r="B249" s="5">
        <v>18</v>
      </c>
      <c r="C249" s="6"/>
      <c r="D249" s="6"/>
      <c r="E249" s="6">
        <v>3.53</v>
      </c>
      <c r="F249" s="6">
        <v>200.08</v>
      </c>
      <c r="G249" s="6">
        <v>356.5</v>
      </c>
      <c r="H249" s="6">
        <v>297.91000000000003</v>
      </c>
      <c r="I249" s="6">
        <v>77.06</v>
      </c>
      <c r="J249" s="6">
        <v>53.73</v>
      </c>
      <c r="K249" s="6">
        <v>64.48</v>
      </c>
      <c r="L249" s="7"/>
      <c r="M249" s="2"/>
    </row>
    <row r="250" spans="1:13" ht="15.75">
      <c r="A250" s="2"/>
      <c r="B250" s="5">
        <v>19</v>
      </c>
      <c r="C250" s="6"/>
      <c r="D250" s="6"/>
      <c r="E250" s="6">
        <v>3.25</v>
      </c>
      <c r="F250" s="6">
        <v>208.08</v>
      </c>
      <c r="G250" s="6">
        <v>359.74</v>
      </c>
      <c r="H250" s="6">
        <v>257.33999999999997</v>
      </c>
      <c r="I250" s="6">
        <v>69.400000000000006</v>
      </c>
      <c r="J250" s="6">
        <v>52.88</v>
      </c>
      <c r="K250" s="6">
        <v>60.04</v>
      </c>
      <c r="L250" s="7"/>
      <c r="M250" s="2"/>
    </row>
    <row r="251" spans="1:13" ht="15.75">
      <c r="A251" s="2"/>
      <c r="B251" s="5">
        <v>20</v>
      </c>
      <c r="C251" s="6"/>
      <c r="D251" s="6"/>
      <c r="E251" s="6">
        <v>2.83</v>
      </c>
      <c r="F251" s="6">
        <v>203.1</v>
      </c>
      <c r="G251" s="6">
        <v>363.57</v>
      </c>
      <c r="H251" s="6">
        <v>250.78</v>
      </c>
      <c r="I251" s="6">
        <v>63.32</v>
      </c>
      <c r="J251" s="6">
        <v>51.43</v>
      </c>
      <c r="K251" s="6">
        <v>58.47</v>
      </c>
      <c r="L251" s="7"/>
      <c r="M251" s="2"/>
    </row>
    <row r="252" spans="1:13" ht="15.75">
      <c r="A252" s="2"/>
      <c r="B252" s="5">
        <v>21</v>
      </c>
      <c r="C252" s="6"/>
      <c r="D252" s="6"/>
      <c r="E252" s="6">
        <v>2.65</v>
      </c>
      <c r="F252" s="6">
        <v>203.62</v>
      </c>
      <c r="G252" s="6">
        <v>376.5</v>
      </c>
      <c r="H252" s="6">
        <v>294.42</v>
      </c>
      <c r="I252" s="6">
        <v>61.83</v>
      </c>
      <c r="J252" s="6">
        <v>55.24</v>
      </c>
      <c r="K252" s="6">
        <v>57.8</v>
      </c>
      <c r="L252" s="7"/>
      <c r="M252" s="2"/>
    </row>
    <row r="253" spans="1:13" ht="15.75">
      <c r="A253" s="2"/>
      <c r="B253" s="5">
        <v>22</v>
      </c>
      <c r="C253" s="6"/>
      <c r="D253" s="6"/>
      <c r="E253" s="6">
        <v>3.3</v>
      </c>
      <c r="F253" s="6">
        <v>209.57</v>
      </c>
      <c r="G253" s="6">
        <v>413.27</v>
      </c>
      <c r="H253" s="6">
        <v>321.77999999999997</v>
      </c>
      <c r="I253" s="6">
        <v>67.73</v>
      </c>
      <c r="J253" s="6">
        <v>61.08</v>
      </c>
      <c r="K253" s="6">
        <v>54.79</v>
      </c>
      <c r="L253" s="7"/>
      <c r="M253" s="2"/>
    </row>
    <row r="254" spans="1:13" ht="15.75">
      <c r="A254" s="2"/>
      <c r="B254" s="5">
        <v>23</v>
      </c>
      <c r="C254" s="6"/>
      <c r="D254" s="6"/>
      <c r="E254" s="6">
        <v>5.65</v>
      </c>
      <c r="F254" s="6">
        <v>210.5</v>
      </c>
      <c r="G254" s="6">
        <v>436.31</v>
      </c>
      <c r="H254" s="6">
        <v>328.87</v>
      </c>
      <c r="I254" s="6">
        <v>67.92</v>
      </c>
      <c r="J254" s="6">
        <v>74.06</v>
      </c>
      <c r="K254" s="6">
        <v>60.12</v>
      </c>
      <c r="L254" s="7"/>
      <c r="M254" s="2"/>
    </row>
    <row r="255" spans="1:13" ht="15.75">
      <c r="A255" s="2"/>
      <c r="B255" s="5">
        <v>24</v>
      </c>
      <c r="C255" s="6"/>
      <c r="D255" s="6"/>
      <c r="E255" s="6">
        <v>7.43</v>
      </c>
      <c r="F255" s="6">
        <v>190.08</v>
      </c>
      <c r="G255" s="6">
        <v>450.14</v>
      </c>
      <c r="H255" s="6">
        <v>333.07</v>
      </c>
      <c r="I255" s="6">
        <v>57.76</v>
      </c>
      <c r="J255" s="6">
        <v>74.84</v>
      </c>
      <c r="K255" s="6">
        <v>79.84</v>
      </c>
      <c r="L255" s="7"/>
      <c r="M255" s="2"/>
    </row>
    <row r="256" spans="1:13" ht="15.75">
      <c r="A256" s="2"/>
      <c r="B256" s="5">
        <v>25</v>
      </c>
      <c r="C256" s="6"/>
      <c r="D256" s="6"/>
      <c r="E256" s="6">
        <v>8.84</v>
      </c>
      <c r="F256" s="6">
        <v>224.61</v>
      </c>
      <c r="G256" s="6">
        <v>458.58</v>
      </c>
      <c r="H256" s="6">
        <v>324.24</v>
      </c>
      <c r="I256" s="6">
        <v>59.45</v>
      </c>
      <c r="J256" s="6">
        <v>73.599999999999994</v>
      </c>
      <c r="K256" s="6">
        <v>76.87</v>
      </c>
      <c r="L256" s="7"/>
      <c r="M256" s="2"/>
    </row>
    <row r="257" spans="1:13" ht="15.75">
      <c r="A257" s="2"/>
      <c r="B257" s="5">
        <v>26</v>
      </c>
      <c r="C257" s="6"/>
      <c r="D257" s="6"/>
      <c r="E257" s="6">
        <v>10.41</v>
      </c>
      <c r="F257" s="6">
        <v>225.07</v>
      </c>
      <c r="G257" s="6">
        <v>470.22</v>
      </c>
      <c r="H257" s="6">
        <v>276.60000000000002</v>
      </c>
      <c r="I257" s="6">
        <v>56.93</v>
      </c>
      <c r="J257" s="6">
        <v>73.14</v>
      </c>
      <c r="K257" s="6">
        <v>68.56</v>
      </c>
      <c r="L257" s="7"/>
      <c r="M257" s="2"/>
    </row>
    <row r="258" spans="1:13" ht="15.75">
      <c r="A258" s="2"/>
      <c r="B258" s="5">
        <v>27</v>
      </c>
      <c r="C258" s="6"/>
      <c r="D258" s="6"/>
      <c r="E258" s="6">
        <v>12.12</v>
      </c>
      <c r="F258" s="6">
        <v>211.96</v>
      </c>
      <c r="G258" s="6">
        <v>456.86</v>
      </c>
      <c r="H258" s="6">
        <v>255.12</v>
      </c>
      <c r="I258" s="6">
        <v>51.39</v>
      </c>
      <c r="J258" s="6">
        <v>71.97</v>
      </c>
      <c r="K258" s="6">
        <v>60.73</v>
      </c>
      <c r="L258" s="7"/>
      <c r="M258" s="2"/>
    </row>
    <row r="259" spans="1:13" ht="15.75">
      <c r="A259" s="2"/>
      <c r="B259" s="5">
        <v>28</v>
      </c>
      <c r="C259" s="6"/>
      <c r="D259" s="6"/>
      <c r="E259" s="6">
        <v>14.07</v>
      </c>
      <c r="F259" s="6">
        <v>247.65</v>
      </c>
      <c r="G259" s="6">
        <v>445.04</v>
      </c>
      <c r="H259" s="6">
        <v>274.20999999999998</v>
      </c>
      <c r="I259" s="6">
        <v>68.03</v>
      </c>
      <c r="J259" s="6">
        <v>71.55</v>
      </c>
      <c r="K259" s="6">
        <v>50.24</v>
      </c>
      <c r="L259" s="7"/>
      <c r="M259" s="2"/>
    </row>
    <row r="260" spans="1:13" ht="15.75">
      <c r="A260" s="2"/>
      <c r="B260" s="5">
        <v>29</v>
      </c>
      <c r="C260" s="6"/>
      <c r="D260" s="6"/>
      <c r="E260" s="6">
        <v>13.26</v>
      </c>
      <c r="F260" s="6">
        <v>314.62</v>
      </c>
      <c r="G260" s="6">
        <v>438.5</v>
      </c>
      <c r="H260" s="6">
        <v>306.67</v>
      </c>
      <c r="I260" s="6">
        <v>104.18</v>
      </c>
      <c r="J260" s="6">
        <v>72.7</v>
      </c>
      <c r="K260" s="6">
        <v>45.51</v>
      </c>
      <c r="L260" s="7"/>
      <c r="M260" s="2"/>
    </row>
    <row r="261" spans="1:13" ht="15.75">
      <c r="A261" s="2"/>
      <c r="B261" s="5">
        <v>30</v>
      </c>
      <c r="C261" s="6"/>
      <c r="D261" s="6"/>
      <c r="E261" s="6">
        <v>12.25</v>
      </c>
      <c r="F261" s="6">
        <v>304.89999999999998</v>
      </c>
      <c r="G261" s="6">
        <v>434.27</v>
      </c>
      <c r="H261" s="6">
        <v>328.18</v>
      </c>
      <c r="I261" s="6">
        <v>96.52</v>
      </c>
      <c r="J261" s="6">
        <v>76.39</v>
      </c>
      <c r="K261" s="6">
        <v>38.07</v>
      </c>
      <c r="L261" s="7"/>
      <c r="M261" s="2"/>
    </row>
    <row r="262" spans="1:13" ht="15.75">
      <c r="A262" s="2"/>
      <c r="B262" s="5">
        <v>31</v>
      </c>
      <c r="C262" s="7"/>
      <c r="D262" s="8" t="s">
        <v>18</v>
      </c>
      <c r="E262" s="7">
        <v>12.14</v>
      </c>
      <c r="F262" s="8" t="s">
        <v>18</v>
      </c>
      <c r="G262" s="6">
        <v>442.74</v>
      </c>
      <c r="H262" s="7">
        <v>368.78</v>
      </c>
      <c r="I262" s="8" t="s">
        <v>18</v>
      </c>
      <c r="J262" s="7">
        <v>75.8</v>
      </c>
      <c r="K262" s="9" t="s">
        <v>18</v>
      </c>
      <c r="L262" s="5"/>
      <c r="M262" s="2"/>
    </row>
    <row r="263" spans="1:13" ht="15.75">
      <c r="A263" s="2" t="s">
        <v>19</v>
      </c>
      <c r="B263" s="2"/>
      <c r="C263" s="11">
        <f t="shared" ref="C263:L263" si="12">SUM(C232:C262)</f>
        <v>0</v>
      </c>
      <c r="D263" s="11">
        <f t="shared" si="12"/>
        <v>0</v>
      </c>
      <c r="E263" s="11">
        <f t="shared" si="12"/>
        <v>201.64</v>
      </c>
      <c r="F263" s="11">
        <f t="shared" si="12"/>
        <v>3236.26</v>
      </c>
      <c r="G263" s="11">
        <f t="shared" si="12"/>
        <v>11624.410000000002</v>
      </c>
      <c r="H263" s="11">
        <f t="shared" si="12"/>
        <v>10812.92</v>
      </c>
      <c r="I263" s="11">
        <f t="shared" si="12"/>
        <v>3842.51</v>
      </c>
      <c r="J263" s="11">
        <f t="shared" si="12"/>
        <v>2168.5</v>
      </c>
      <c r="K263" s="11">
        <f t="shared" si="12"/>
        <v>1808.3399999999995</v>
      </c>
      <c r="L263" s="11">
        <f t="shared" si="12"/>
        <v>297.45</v>
      </c>
      <c r="M263" s="2"/>
    </row>
    <row r="264" spans="1:13" ht="15.75">
      <c r="A264" s="2" t="s">
        <v>20</v>
      </c>
      <c r="B264" s="2"/>
      <c r="C264" s="12">
        <f t="shared" ref="C264:L264" si="13">C263*1.9835</f>
        <v>0</v>
      </c>
      <c r="D264" s="12">
        <f t="shared" si="13"/>
        <v>0</v>
      </c>
      <c r="E264" s="12">
        <f t="shared" si="13"/>
        <v>399.95293999999996</v>
      </c>
      <c r="F264" s="12">
        <f t="shared" si="13"/>
        <v>6419.1217100000003</v>
      </c>
      <c r="G264" s="12">
        <f t="shared" si="13"/>
        <v>23057.017235000003</v>
      </c>
      <c r="H264" s="12">
        <f t="shared" si="13"/>
        <v>21447.426820000001</v>
      </c>
      <c r="I264" s="12">
        <f t="shared" si="13"/>
        <v>7621.6185850000002</v>
      </c>
      <c r="J264" s="12">
        <f t="shared" si="13"/>
        <v>4301.2197500000002</v>
      </c>
      <c r="K264" s="12">
        <f t="shared" si="13"/>
        <v>3586.8423899999989</v>
      </c>
      <c r="L264" s="12">
        <f t="shared" si="13"/>
        <v>589.992075</v>
      </c>
      <c r="M264" s="2"/>
    </row>
    <row r="265" spans="1:13" ht="15.75">
      <c r="A265" s="2"/>
      <c r="B265" s="2"/>
      <c r="C265" s="11"/>
      <c r="D265" s="11"/>
      <c r="E265" s="11"/>
      <c r="F265" s="11"/>
      <c r="G265" s="11"/>
      <c r="H265" s="11"/>
      <c r="I265" s="11" t="s">
        <v>21</v>
      </c>
      <c r="J265" s="11"/>
      <c r="K265" s="13">
        <f>COUNTA(C232:L262)-4</f>
        <v>220</v>
      </c>
      <c r="L265" s="11" t="s">
        <v>22</v>
      </c>
      <c r="M265" s="2"/>
    </row>
    <row r="266" spans="1:13" ht="16.5" thickBot="1">
      <c r="A266" s="14">
        <v>1976</v>
      </c>
      <c r="B266" s="14" t="s">
        <v>23</v>
      </c>
      <c r="C266" s="14"/>
      <c r="D266" s="15">
        <f>SUM(C263:L263)</f>
        <v>33992.03</v>
      </c>
      <c r="E266" s="16" t="s">
        <v>19</v>
      </c>
      <c r="F266" s="16"/>
      <c r="G266" s="15">
        <f>D266*1.9835</f>
        <v>67423.191504999995</v>
      </c>
      <c r="H266" s="16" t="s">
        <v>24</v>
      </c>
      <c r="I266" s="14" t="s">
        <v>25</v>
      </c>
      <c r="J266" s="14"/>
      <c r="K266" s="17">
        <v>220</v>
      </c>
      <c r="L266" s="14" t="s">
        <v>22</v>
      </c>
      <c r="M266" s="14"/>
    </row>
    <row r="267" spans="1:13" ht="15.75">
      <c r="A267" s="1" t="s">
        <v>0</v>
      </c>
      <c r="B267" s="2"/>
      <c r="C267" s="2"/>
      <c r="D267" s="18"/>
      <c r="E267" s="1"/>
      <c r="F267" s="1"/>
      <c r="G267" s="1"/>
      <c r="H267" s="18"/>
      <c r="I267" s="1"/>
      <c r="J267" s="2"/>
      <c r="K267" s="2"/>
      <c r="L267" s="2"/>
      <c r="M267" s="2"/>
    </row>
    <row r="268" spans="1:13" ht="15.75">
      <c r="A268" s="2" t="s">
        <v>2</v>
      </c>
      <c r="B268" s="2"/>
      <c r="C268" s="2"/>
      <c r="D268" s="2"/>
      <c r="E268" s="1" t="s">
        <v>3</v>
      </c>
      <c r="F268" s="2"/>
      <c r="G268" s="2" t="s">
        <v>4</v>
      </c>
      <c r="H268" s="2"/>
      <c r="I268" s="2" t="s">
        <v>5</v>
      </c>
      <c r="J268" s="2"/>
      <c r="K268" s="2"/>
      <c r="L268" s="2"/>
      <c r="M268" s="2"/>
    </row>
    <row r="269" spans="1:13" ht="16.5" thickBot="1">
      <c r="A269" s="3" t="s">
        <v>6</v>
      </c>
      <c r="B269" s="3" t="s">
        <v>7</v>
      </c>
      <c r="C269" s="4" t="s">
        <v>8</v>
      </c>
      <c r="D269" s="4" t="s">
        <v>9</v>
      </c>
      <c r="E269" s="4" t="s">
        <v>10</v>
      </c>
      <c r="F269" s="4" t="s">
        <v>11</v>
      </c>
      <c r="G269" s="4" t="s">
        <v>12</v>
      </c>
      <c r="H269" s="4" t="s">
        <v>13</v>
      </c>
      <c r="I269" s="4" t="s">
        <v>14</v>
      </c>
      <c r="J269" s="4" t="s">
        <v>15</v>
      </c>
      <c r="K269" s="4" t="s">
        <v>16</v>
      </c>
      <c r="L269" s="4" t="s">
        <v>17</v>
      </c>
      <c r="M269" s="2"/>
    </row>
    <row r="270" spans="1:13" ht="16.5" thickTop="1">
      <c r="A270" s="1">
        <v>1977</v>
      </c>
      <c r="B270" s="5">
        <v>1</v>
      </c>
      <c r="C270" s="6"/>
      <c r="D270" s="6">
        <v>77.739999999999995</v>
      </c>
      <c r="E270" s="6">
        <v>103.71</v>
      </c>
      <c r="F270" s="6">
        <v>64.52</v>
      </c>
      <c r="G270" s="6">
        <v>40.31</v>
      </c>
      <c r="H270" s="6">
        <v>379.59</v>
      </c>
      <c r="I270" s="6">
        <v>19.760000000000002</v>
      </c>
      <c r="J270" s="6"/>
      <c r="K270" s="6"/>
      <c r="L270" s="7"/>
      <c r="M270" s="2"/>
    </row>
    <row r="271" spans="1:13" ht="15.75">
      <c r="A271" s="2"/>
      <c r="B271" s="5">
        <v>2</v>
      </c>
      <c r="C271" s="6"/>
      <c r="D271" s="6">
        <v>91.13</v>
      </c>
      <c r="E271" s="6">
        <v>102.27</v>
      </c>
      <c r="F271" s="6">
        <v>57.45</v>
      </c>
      <c r="G271" s="6">
        <v>15.75</v>
      </c>
      <c r="H271" s="6">
        <v>370.92</v>
      </c>
      <c r="I271" s="6">
        <v>13.89</v>
      </c>
      <c r="J271" s="6"/>
      <c r="K271" s="6"/>
      <c r="L271" s="7"/>
      <c r="M271" s="2"/>
    </row>
    <row r="272" spans="1:13" ht="15.75">
      <c r="A272" s="2"/>
      <c r="B272" s="5">
        <v>3</v>
      </c>
      <c r="C272" s="6"/>
      <c r="D272" s="6">
        <v>82.73</v>
      </c>
      <c r="E272" s="6">
        <v>109.9</v>
      </c>
      <c r="F272" s="6">
        <v>45.22</v>
      </c>
      <c r="G272" s="6">
        <v>12.39</v>
      </c>
      <c r="H272" s="6">
        <v>316.67</v>
      </c>
      <c r="I272" s="6"/>
      <c r="J272" s="6"/>
      <c r="K272" s="6"/>
      <c r="L272" s="7"/>
      <c r="M272" s="2"/>
    </row>
    <row r="273" spans="1:13" ht="15.75">
      <c r="A273" s="2"/>
      <c r="B273" s="5">
        <v>4</v>
      </c>
      <c r="C273" s="6"/>
      <c r="D273" s="6">
        <v>84.09</v>
      </c>
      <c r="E273" s="6">
        <v>122.75</v>
      </c>
      <c r="F273" s="6">
        <v>38.33</v>
      </c>
      <c r="G273" s="6">
        <v>14.23</v>
      </c>
      <c r="H273" s="6">
        <v>389.05</v>
      </c>
      <c r="I273" s="6"/>
      <c r="J273" s="6"/>
      <c r="K273" s="6"/>
      <c r="L273" s="7"/>
      <c r="M273" s="2"/>
    </row>
    <row r="274" spans="1:13" ht="15.75">
      <c r="A274" s="2"/>
      <c r="B274" s="5">
        <v>5</v>
      </c>
      <c r="C274" s="6"/>
      <c r="D274" s="6">
        <v>81.52</v>
      </c>
      <c r="E274" s="6">
        <v>108.75</v>
      </c>
      <c r="F274" s="6">
        <v>43.34</v>
      </c>
      <c r="G274" s="6">
        <v>42.09</v>
      </c>
      <c r="H274" s="6">
        <v>434.68</v>
      </c>
      <c r="I274" s="6"/>
      <c r="J274" s="6"/>
      <c r="K274" s="6"/>
      <c r="L274" s="7"/>
      <c r="M274" s="2"/>
    </row>
    <row r="275" spans="1:13" ht="15.75">
      <c r="A275" s="2"/>
      <c r="B275" s="5">
        <v>6</v>
      </c>
      <c r="C275" s="6"/>
      <c r="D275" s="6">
        <v>83.65</v>
      </c>
      <c r="E275" s="6">
        <v>20.41</v>
      </c>
      <c r="F275" s="6">
        <v>36.549999999999997</v>
      </c>
      <c r="G275" s="6">
        <v>24.32</v>
      </c>
      <c r="H275" s="6">
        <v>455.03</v>
      </c>
      <c r="I275" s="6"/>
      <c r="J275" s="6"/>
      <c r="K275" s="6"/>
      <c r="L275" s="7"/>
      <c r="M275" s="2"/>
    </row>
    <row r="276" spans="1:13" ht="15.75">
      <c r="A276" s="2"/>
      <c r="B276" s="5">
        <v>7</v>
      </c>
      <c r="C276" s="6"/>
      <c r="D276" s="6">
        <v>87.62</v>
      </c>
      <c r="E276" s="6">
        <v>13.63</v>
      </c>
      <c r="F276" s="6">
        <v>23.47</v>
      </c>
      <c r="G276" s="6">
        <v>67.489999999999995</v>
      </c>
      <c r="H276" s="6">
        <v>436.85</v>
      </c>
      <c r="I276" s="6"/>
      <c r="J276" s="6"/>
      <c r="K276" s="6"/>
      <c r="L276" s="7"/>
      <c r="M276" s="2"/>
    </row>
    <row r="277" spans="1:13" ht="15.75">
      <c r="A277" s="2"/>
      <c r="B277" s="5">
        <v>8</v>
      </c>
      <c r="C277" s="6"/>
      <c r="D277" s="6">
        <v>95.2</v>
      </c>
      <c r="E277" s="6">
        <v>12.51</v>
      </c>
      <c r="F277" s="6">
        <v>11.55</v>
      </c>
      <c r="G277" s="6">
        <v>152.34</v>
      </c>
      <c r="H277" s="6">
        <v>397.45</v>
      </c>
      <c r="I277" s="6"/>
      <c r="J277" s="6"/>
      <c r="K277" s="6"/>
      <c r="L277" s="7"/>
      <c r="M277" s="2"/>
    </row>
    <row r="278" spans="1:13" ht="15.75">
      <c r="A278" s="2"/>
      <c r="B278" s="5">
        <v>9</v>
      </c>
      <c r="C278" s="6"/>
      <c r="D278" s="6">
        <v>91.77</v>
      </c>
      <c r="E278" s="6">
        <v>11.62</v>
      </c>
      <c r="F278" s="6">
        <v>9.17</v>
      </c>
      <c r="G278" s="6">
        <v>233.82</v>
      </c>
      <c r="H278" s="6">
        <v>269.58999999999997</v>
      </c>
      <c r="I278" s="6"/>
      <c r="J278" s="6"/>
      <c r="K278" s="6"/>
      <c r="L278" s="7"/>
      <c r="M278" s="2"/>
    </row>
    <row r="279" spans="1:13" ht="15.75">
      <c r="A279" s="2"/>
      <c r="B279" s="5">
        <v>10</v>
      </c>
      <c r="C279" s="6"/>
      <c r="D279" s="6">
        <v>84.04</v>
      </c>
      <c r="E279" s="6">
        <v>14.88</v>
      </c>
      <c r="F279" s="6">
        <v>7.66</v>
      </c>
      <c r="G279" s="6">
        <v>233.5</v>
      </c>
      <c r="H279" s="6">
        <v>301.23</v>
      </c>
      <c r="I279" s="6"/>
      <c r="J279" s="6"/>
      <c r="K279" s="6"/>
      <c r="L279" s="7"/>
      <c r="M279" s="2"/>
    </row>
    <row r="280" spans="1:13" ht="15.75">
      <c r="A280" s="2"/>
      <c r="B280" s="5">
        <v>11</v>
      </c>
      <c r="C280" s="6"/>
      <c r="D280" s="6">
        <v>91.39</v>
      </c>
      <c r="E280" s="6">
        <v>15.32</v>
      </c>
      <c r="F280" s="6">
        <v>33.97</v>
      </c>
      <c r="G280" s="6">
        <v>276.64999999999998</v>
      </c>
      <c r="H280" s="6">
        <v>342.71</v>
      </c>
      <c r="I280" s="6"/>
      <c r="J280" s="6"/>
      <c r="K280" s="6"/>
      <c r="L280" s="7"/>
      <c r="M280" s="2"/>
    </row>
    <row r="281" spans="1:13" ht="15.75">
      <c r="A281" s="2"/>
      <c r="B281" s="5">
        <v>12</v>
      </c>
      <c r="C281" s="6"/>
      <c r="D281" s="6">
        <v>83.33</v>
      </c>
      <c r="E281" s="6">
        <v>12.27</v>
      </c>
      <c r="F281" s="6">
        <v>49.19</v>
      </c>
      <c r="G281" s="6">
        <v>375.67</v>
      </c>
      <c r="H281" s="6">
        <v>317.23</v>
      </c>
      <c r="I281" s="6"/>
      <c r="J281" s="6"/>
      <c r="K281" s="6"/>
      <c r="L281" s="7"/>
      <c r="M281" s="2"/>
    </row>
    <row r="282" spans="1:13" ht="15.75">
      <c r="A282" s="2"/>
      <c r="B282" s="5">
        <v>13</v>
      </c>
      <c r="C282" s="6"/>
      <c r="D282" s="6">
        <v>85.81</v>
      </c>
      <c r="E282" s="6">
        <v>8.85</v>
      </c>
      <c r="F282" s="6">
        <v>63.95</v>
      </c>
      <c r="G282" s="6">
        <v>414.03</v>
      </c>
      <c r="H282" s="6">
        <v>306.35000000000002</v>
      </c>
      <c r="I282" s="6"/>
      <c r="J282" s="6"/>
      <c r="K282" s="6"/>
      <c r="L282" s="7"/>
      <c r="M282" s="2"/>
    </row>
    <row r="283" spans="1:13" ht="15.75">
      <c r="A283" s="2"/>
      <c r="B283" s="5">
        <v>14</v>
      </c>
      <c r="C283" s="6"/>
      <c r="D283" s="6">
        <v>83.29</v>
      </c>
      <c r="E283" s="6">
        <v>8.85</v>
      </c>
      <c r="F283" s="6">
        <v>71.59</v>
      </c>
      <c r="G283" s="6">
        <v>409.41</v>
      </c>
      <c r="H283" s="6">
        <v>271.35000000000002</v>
      </c>
      <c r="I283" s="6"/>
      <c r="J283" s="6"/>
      <c r="K283" s="6"/>
      <c r="L283" s="7"/>
      <c r="M283" s="2"/>
    </row>
    <row r="284" spans="1:13" ht="15.75">
      <c r="A284" s="2"/>
      <c r="B284" s="5">
        <v>15</v>
      </c>
      <c r="C284" s="6"/>
      <c r="D284" s="6">
        <v>99.56</v>
      </c>
      <c r="E284" s="6">
        <v>8.85</v>
      </c>
      <c r="F284" s="6">
        <v>71.819999999999993</v>
      </c>
      <c r="G284" s="6">
        <v>399.67</v>
      </c>
      <c r="H284" s="6">
        <v>211.93</v>
      </c>
      <c r="I284" s="6"/>
      <c r="J284" s="6"/>
      <c r="K284" s="6"/>
      <c r="L284" s="7"/>
      <c r="M284" s="2"/>
    </row>
    <row r="285" spans="1:13" ht="15.75">
      <c r="A285" s="2"/>
      <c r="B285" s="5">
        <v>16</v>
      </c>
      <c r="C285" s="6"/>
      <c r="D285" s="6">
        <v>97.17</v>
      </c>
      <c r="E285" s="6">
        <v>12.14</v>
      </c>
      <c r="F285" s="6">
        <v>63.17</v>
      </c>
      <c r="G285" s="6">
        <v>395.56</v>
      </c>
      <c r="H285" s="6">
        <v>268.8</v>
      </c>
      <c r="I285" s="6"/>
      <c r="J285" s="6"/>
      <c r="K285" s="6"/>
      <c r="L285" s="7"/>
      <c r="M285" s="2"/>
    </row>
    <row r="286" spans="1:13" ht="15.75">
      <c r="A286" s="2"/>
      <c r="B286" s="5">
        <v>17</v>
      </c>
      <c r="C286" s="6"/>
      <c r="D286" s="6">
        <v>86.27</v>
      </c>
      <c r="E286" s="6">
        <v>12.51</v>
      </c>
      <c r="F286" s="6">
        <v>79.94</v>
      </c>
      <c r="G286" s="6">
        <v>353.9</v>
      </c>
      <c r="H286" s="6">
        <v>300.32</v>
      </c>
      <c r="I286" s="6"/>
      <c r="J286" s="6"/>
      <c r="K286" s="6"/>
      <c r="L286" s="7"/>
      <c r="M286" s="2"/>
    </row>
    <row r="287" spans="1:13" ht="15.75">
      <c r="A287" s="2"/>
      <c r="B287" s="5">
        <v>18</v>
      </c>
      <c r="C287" s="6"/>
      <c r="D287" s="6">
        <v>81.81</v>
      </c>
      <c r="E287" s="6">
        <v>12.51</v>
      </c>
      <c r="F287" s="6">
        <v>77.760000000000005</v>
      </c>
      <c r="G287" s="6">
        <v>353.43</v>
      </c>
      <c r="H287" s="6">
        <v>228.1</v>
      </c>
      <c r="I287" s="6"/>
      <c r="J287" s="6"/>
      <c r="K287" s="6"/>
      <c r="L287" s="7"/>
      <c r="M287" s="2"/>
    </row>
    <row r="288" spans="1:13" ht="15.75">
      <c r="A288" s="2"/>
      <c r="B288" s="5">
        <v>19</v>
      </c>
      <c r="C288" s="6"/>
      <c r="D288" s="6">
        <v>79.42</v>
      </c>
      <c r="E288" s="6">
        <v>19.91</v>
      </c>
      <c r="F288" s="6">
        <v>76.73</v>
      </c>
      <c r="G288" s="6">
        <v>340.48</v>
      </c>
      <c r="H288" s="6">
        <v>152.08000000000001</v>
      </c>
      <c r="I288" s="6"/>
      <c r="J288" s="6"/>
      <c r="K288" s="6"/>
      <c r="L288" s="7"/>
      <c r="M288" s="2"/>
    </row>
    <row r="289" spans="1:13" ht="15.75">
      <c r="A289" s="2"/>
      <c r="B289" s="5">
        <v>20</v>
      </c>
      <c r="C289" s="6"/>
      <c r="D289" s="6">
        <v>76.930000000000007</v>
      </c>
      <c r="E289" s="6">
        <v>19.23</v>
      </c>
      <c r="F289" s="6">
        <v>75.13</v>
      </c>
      <c r="G289" s="6">
        <v>289.25</v>
      </c>
      <c r="H289" s="6">
        <v>140.58000000000001</v>
      </c>
      <c r="I289" s="6"/>
      <c r="J289" s="6"/>
      <c r="K289" s="6"/>
      <c r="L289" s="7"/>
      <c r="M289" s="2"/>
    </row>
    <row r="290" spans="1:13" ht="15.75">
      <c r="A290" s="2"/>
      <c r="B290" s="5">
        <v>21</v>
      </c>
      <c r="C290" s="6"/>
      <c r="D290" s="6">
        <v>84.64</v>
      </c>
      <c r="E290" s="6">
        <v>24.77</v>
      </c>
      <c r="F290" s="6">
        <v>84.63</v>
      </c>
      <c r="G290" s="6">
        <v>288.60000000000002</v>
      </c>
      <c r="H290" s="6">
        <v>109.04</v>
      </c>
      <c r="I290" s="6"/>
      <c r="J290" s="6"/>
      <c r="K290" s="6"/>
      <c r="L290" s="7"/>
      <c r="M290" s="2"/>
    </row>
    <row r="291" spans="1:13" ht="15.75">
      <c r="A291" s="2"/>
      <c r="B291" s="5">
        <v>22</v>
      </c>
      <c r="C291" s="6"/>
      <c r="D291" s="6">
        <v>94.64</v>
      </c>
      <c r="E291" s="6">
        <v>23.5</v>
      </c>
      <c r="F291" s="6">
        <v>89.05</v>
      </c>
      <c r="G291" s="6">
        <v>302.20999999999998</v>
      </c>
      <c r="H291" s="6">
        <v>98.53</v>
      </c>
      <c r="I291" s="6"/>
      <c r="J291" s="6"/>
      <c r="K291" s="6"/>
      <c r="L291" s="7"/>
      <c r="M291" s="2"/>
    </row>
    <row r="292" spans="1:13" ht="15.75">
      <c r="A292" s="2"/>
      <c r="B292" s="5">
        <v>23</v>
      </c>
      <c r="C292" s="6"/>
      <c r="D292" s="6">
        <v>100.54</v>
      </c>
      <c r="E292" s="6">
        <v>40.299999999999997</v>
      </c>
      <c r="F292" s="6">
        <v>89.35</v>
      </c>
      <c r="G292" s="6">
        <v>334.38</v>
      </c>
      <c r="H292" s="6">
        <v>91.43</v>
      </c>
      <c r="I292" s="6"/>
      <c r="J292" s="6"/>
      <c r="K292" s="6"/>
      <c r="L292" s="7"/>
      <c r="M292" s="2"/>
    </row>
    <row r="293" spans="1:13" ht="15.75">
      <c r="A293" s="2"/>
      <c r="B293" s="5">
        <v>24</v>
      </c>
      <c r="C293" s="6">
        <v>5.55</v>
      </c>
      <c r="D293" s="6">
        <v>106.67</v>
      </c>
      <c r="E293" s="6">
        <v>61.8</v>
      </c>
      <c r="F293" s="6">
        <v>126.66</v>
      </c>
      <c r="G293" s="6">
        <v>345.15</v>
      </c>
      <c r="H293" s="6">
        <v>50.82</v>
      </c>
      <c r="I293" s="6"/>
      <c r="J293" s="6"/>
      <c r="K293" s="6"/>
      <c r="L293" s="7"/>
      <c r="M293" s="2"/>
    </row>
    <row r="294" spans="1:13" ht="15.75">
      <c r="A294" s="2"/>
      <c r="B294" s="5">
        <v>25</v>
      </c>
      <c r="C294" s="6">
        <v>63.15</v>
      </c>
      <c r="D294" s="6">
        <v>108.39</v>
      </c>
      <c r="E294" s="6">
        <v>61.21</v>
      </c>
      <c r="F294" s="6">
        <v>151.77000000000001</v>
      </c>
      <c r="G294" s="6">
        <v>361.15</v>
      </c>
      <c r="H294" s="6">
        <v>35.18</v>
      </c>
      <c r="I294" s="6"/>
      <c r="J294" s="6"/>
      <c r="K294" s="6"/>
      <c r="L294" s="7"/>
      <c r="M294" s="2"/>
    </row>
    <row r="295" spans="1:13" ht="15.75">
      <c r="A295" s="2"/>
      <c r="B295" s="5">
        <v>26</v>
      </c>
      <c r="C295" s="6">
        <v>64.48</v>
      </c>
      <c r="D295" s="6">
        <v>107.36</v>
      </c>
      <c r="E295" s="6">
        <v>63.79</v>
      </c>
      <c r="F295" s="6">
        <v>152.54</v>
      </c>
      <c r="G295" s="6">
        <v>369.95</v>
      </c>
      <c r="H295" s="6">
        <v>23.97</v>
      </c>
      <c r="I295" s="6"/>
      <c r="J295" s="6"/>
      <c r="K295" s="6"/>
      <c r="L295" s="7"/>
      <c r="M295" s="2"/>
    </row>
    <row r="296" spans="1:13" ht="15.75">
      <c r="A296" s="2"/>
      <c r="B296" s="5">
        <v>27</v>
      </c>
      <c r="C296" s="6">
        <v>55.43</v>
      </c>
      <c r="D296" s="6">
        <v>107.09</v>
      </c>
      <c r="E296" s="6">
        <v>69.45</v>
      </c>
      <c r="F296" s="6">
        <v>141.78</v>
      </c>
      <c r="G296" s="6">
        <v>394.04</v>
      </c>
      <c r="H296" s="6">
        <v>24.68</v>
      </c>
      <c r="I296" s="6"/>
      <c r="J296" s="6"/>
      <c r="K296" s="6"/>
      <c r="L296" s="7"/>
      <c r="M296" s="2"/>
    </row>
    <row r="297" spans="1:13" ht="15.75">
      <c r="A297" s="2"/>
      <c r="B297" s="5">
        <v>28</v>
      </c>
      <c r="C297" s="6">
        <v>63.09</v>
      </c>
      <c r="D297" s="6">
        <v>106.89</v>
      </c>
      <c r="E297" s="6">
        <v>67.05</v>
      </c>
      <c r="F297" s="6">
        <v>98.29</v>
      </c>
      <c r="G297" s="6">
        <v>407.57</v>
      </c>
      <c r="H297" s="6">
        <v>22.89</v>
      </c>
      <c r="I297" s="6"/>
      <c r="J297" s="6"/>
      <c r="K297" s="6"/>
      <c r="L297" s="7"/>
      <c r="M297" s="2"/>
    </row>
    <row r="298" spans="1:13" ht="15.75">
      <c r="A298" s="2"/>
      <c r="B298" s="5">
        <v>29</v>
      </c>
      <c r="C298" s="6">
        <v>63.54</v>
      </c>
      <c r="D298" s="6">
        <v>104.54</v>
      </c>
      <c r="E298" s="6">
        <v>66.959999999999994</v>
      </c>
      <c r="F298" s="6">
        <v>41.03</v>
      </c>
      <c r="G298" s="6">
        <v>398.65</v>
      </c>
      <c r="H298" s="6">
        <v>18.260000000000002</v>
      </c>
      <c r="I298" s="6"/>
      <c r="J298" s="6"/>
      <c r="K298" s="6"/>
      <c r="L298" s="7"/>
      <c r="M298" s="2"/>
    </row>
    <row r="299" spans="1:13" ht="15.75">
      <c r="A299" s="2"/>
      <c r="B299" s="5">
        <v>30</v>
      </c>
      <c r="C299" s="6">
        <v>74.03</v>
      </c>
      <c r="D299" s="6">
        <v>105.01</v>
      </c>
      <c r="E299" s="6">
        <v>66.099999999999994</v>
      </c>
      <c r="F299" s="6">
        <v>31.98</v>
      </c>
      <c r="G299" s="6">
        <v>386.26</v>
      </c>
      <c r="H299" s="6">
        <v>9.94</v>
      </c>
      <c r="I299" s="6"/>
      <c r="J299" s="6"/>
      <c r="K299" s="6"/>
      <c r="L299" s="7"/>
      <c r="M299" s="2"/>
    </row>
    <row r="300" spans="1:13" ht="15.75">
      <c r="A300" s="2"/>
      <c r="B300" s="5">
        <v>31</v>
      </c>
      <c r="C300" s="7">
        <v>70.599999999999994</v>
      </c>
      <c r="D300" s="8" t="s">
        <v>18</v>
      </c>
      <c r="E300" s="7">
        <v>66.739999999999995</v>
      </c>
      <c r="F300" s="8" t="s">
        <v>18</v>
      </c>
      <c r="G300" s="6">
        <v>382.55</v>
      </c>
      <c r="H300" s="7">
        <v>16.649999999999999</v>
      </c>
      <c r="I300" s="9" t="s">
        <v>18</v>
      </c>
      <c r="J300" s="10"/>
      <c r="K300" s="9" t="s">
        <v>18</v>
      </c>
      <c r="L300" s="5"/>
      <c r="M300" s="2"/>
    </row>
    <row r="301" spans="1:13" ht="15.75">
      <c r="A301" s="2" t="s">
        <v>19</v>
      </c>
      <c r="B301" s="2"/>
      <c r="C301" s="11">
        <f t="shared" ref="C301:L301" si="14">SUM(C270:C300)</f>
        <v>459.87</v>
      </c>
      <c r="D301" s="11">
        <f t="shared" si="14"/>
        <v>2750.2400000000002</v>
      </c>
      <c r="E301" s="11">
        <f t="shared" si="14"/>
        <v>1362.54</v>
      </c>
      <c r="F301" s="11">
        <f t="shared" si="14"/>
        <v>2007.5899999999997</v>
      </c>
      <c r="G301" s="11">
        <f t="shared" si="14"/>
        <v>8414.7999999999993</v>
      </c>
      <c r="H301" s="11">
        <f t="shared" si="14"/>
        <v>6791.9000000000015</v>
      </c>
      <c r="I301" s="11">
        <f t="shared" si="14"/>
        <v>33.650000000000006</v>
      </c>
      <c r="J301" s="11">
        <f t="shared" si="14"/>
        <v>0</v>
      </c>
      <c r="K301" s="11">
        <f t="shared" si="14"/>
        <v>0</v>
      </c>
      <c r="L301" s="11">
        <f t="shared" si="14"/>
        <v>0</v>
      </c>
      <c r="M301" s="2"/>
    </row>
    <row r="302" spans="1:13" ht="15.75">
      <c r="A302" s="2" t="s">
        <v>20</v>
      </c>
      <c r="B302" s="2"/>
      <c r="C302" s="12">
        <f t="shared" ref="C302:L302" si="15">C301*1.9835</f>
        <v>912.15214500000002</v>
      </c>
      <c r="D302" s="12">
        <f t="shared" si="15"/>
        <v>5455.1010400000005</v>
      </c>
      <c r="E302" s="12">
        <f t="shared" si="15"/>
        <v>2702.59809</v>
      </c>
      <c r="F302" s="12">
        <f t="shared" si="15"/>
        <v>3982.0547649999994</v>
      </c>
      <c r="G302" s="12">
        <f t="shared" si="15"/>
        <v>16690.755799999999</v>
      </c>
      <c r="H302" s="12">
        <f t="shared" si="15"/>
        <v>13471.733650000004</v>
      </c>
      <c r="I302" s="12">
        <f t="shared" si="15"/>
        <v>66.744775000000018</v>
      </c>
      <c r="J302" s="12">
        <f t="shared" si="15"/>
        <v>0</v>
      </c>
      <c r="K302" s="12">
        <f t="shared" si="15"/>
        <v>0</v>
      </c>
      <c r="L302" s="12">
        <f t="shared" si="15"/>
        <v>0</v>
      </c>
      <c r="M302" s="2"/>
    </row>
    <row r="303" spans="1:13" ht="15.75">
      <c r="A303" s="2"/>
      <c r="B303" s="2"/>
      <c r="C303" s="11"/>
      <c r="D303" s="11"/>
      <c r="E303" s="11"/>
      <c r="F303" s="11"/>
      <c r="G303" s="11"/>
      <c r="H303" s="11"/>
      <c r="I303" s="11" t="s">
        <v>21</v>
      </c>
      <c r="J303" s="11"/>
      <c r="K303" s="13">
        <f>COUNTA(C270:L300)-4</f>
        <v>163</v>
      </c>
      <c r="L303" s="11" t="s">
        <v>22</v>
      </c>
      <c r="M303" s="2"/>
    </row>
    <row r="304" spans="1:13" ht="16.5" thickBot="1">
      <c r="A304" s="14">
        <v>1977</v>
      </c>
      <c r="B304" s="14" t="s">
        <v>23</v>
      </c>
      <c r="C304" s="14"/>
      <c r="D304" s="15">
        <f>SUM(C301:L301)</f>
        <v>21820.590000000004</v>
      </c>
      <c r="E304" s="16" t="s">
        <v>19</v>
      </c>
      <c r="F304" s="16"/>
      <c r="G304" s="15">
        <f>D304*1.9835</f>
        <v>43281.140265000009</v>
      </c>
      <c r="H304" s="16" t="s">
        <v>24</v>
      </c>
      <c r="I304" s="14" t="s">
        <v>25</v>
      </c>
      <c r="J304" s="14"/>
      <c r="K304" s="17">
        <v>163</v>
      </c>
      <c r="L304" s="14" t="s">
        <v>22</v>
      </c>
      <c r="M304" s="2"/>
    </row>
    <row r="305" spans="1:13" ht="15.75">
      <c r="A305" s="1" t="s">
        <v>0</v>
      </c>
      <c r="B305" s="2"/>
      <c r="C305" s="2"/>
      <c r="D305" s="18"/>
      <c r="E305" s="1"/>
      <c r="F305" s="1"/>
      <c r="G305" s="1"/>
      <c r="H305" s="18"/>
      <c r="I305" s="1"/>
      <c r="J305" s="2"/>
      <c r="K305" s="2"/>
      <c r="L305" s="2"/>
      <c r="M305" s="2"/>
    </row>
    <row r="306" spans="1:13" ht="15.75">
      <c r="A306" s="2" t="s">
        <v>2</v>
      </c>
      <c r="B306" s="2"/>
      <c r="C306" s="2"/>
      <c r="D306" s="2"/>
      <c r="E306" s="1" t="s">
        <v>3</v>
      </c>
      <c r="F306" s="2"/>
      <c r="G306" s="2" t="s">
        <v>4</v>
      </c>
      <c r="H306" s="2"/>
      <c r="I306" s="2" t="s">
        <v>5</v>
      </c>
      <c r="J306" s="2"/>
      <c r="K306" s="2"/>
      <c r="L306" s="2"/>
      <c r="M306" s="2"/>
    </row>
    <row r="307" spans="1:13" ht="16.5" thickBot="1">
      <c r="A307" s="3" t="s">
        <v>6</v>
      </c>
      <c r="B307" s="3" t="s">
        <v>7</v>
      </c>
      <c r="C307" s="4" t="s">
        <v>8</v>
      </c>
      <c r="D307" s="4" t="s">
        <v>9</v>
      </c>
      <c r="E307" s="4" t="s">
        <v>10</v>
      </c>
      <c r="F307" s="4" t="s">
        <v>11</v>
      </c>
      <c r="G307" s="4" t="s">
        <v>12</v>
      </c>
      <c r="H307" s="4" t="s">
        <v>13</v>
      </c>
      <c r="I307" s="4" t="s">
        <v>14</v>
      </c>
      <c r="J307" s="4" t="s">
        <v>15</v>
      </c>
      <c r="K307" s="4" t="s">
        <v>16</v>
      </c>
      <c r="L307" s="4" t="s">
        <v>17</v>
      </c>
      <c r="M307" s="2"/>
    </row>
    <row r="308" spans="1:13" ht="16.5" thickTop="1">
      <c r="A308" s="1">
        <v>1978</v>
      </c>
      <c r="B308" s="5">
        <v>1</v>
      </c>
      <c r="C308" s="6"/>
      <c r="D308" s="6"/>
      <c r="E308" s="6"/>
      <c r="F308" s="6">
        <v>33.200000000000003</v>
      </c>
      <c r="G308" s="6">
        <v>98.85</v>
      </c>
      <c r="H308" s="6">
        <v>96.21</v>
      </c>
      <c r="I308" s="6">
        <v>99.84</v>
      </c>
      <c r="J308" s="6"/>
      <c r="K308" s="6"/>
      <c r="L308" s="7"/>
      <c r="M308" s="2"/>
    </row>
    <row r="309" spans="1:13" ht="15.75">
      <c r="A309" s="2"/>
      <c r="B309" s="5">
        <v>2</v>
      </c>
      <c r="C309" s="6"/>
      <c r="D309" s="6"/>
      <c r="E309" s="6"/>
      <c r="F309" s="6">
        <v>33.200000000000003</v>
      </c>
      <c r="G309" s="6">
        <v>106.01</v>
      </c>
      <c r="H309" s="6">
        <v>213.35</v>
      </c>
      <c r="I309" s="6">
        <v>49.45</v>
      </c>
      <c r="J309" s="6"/>
      <c r="K309" s="6"/>
      <c r="L309" s="7"/>
      <c r="M309" s="2"/>
    </row>
    <row r="310" spans="1:13" ht="15.75">
      <c r="A310" s="2"/>
      <c r="B310" s="5">
        <v>3</v>
      </c>
      <c r="C310" s="6"/>
      <c r="D310" s="6"/>
      <c r="E310" s="6"/>
      <c r="F310" s="6">
        <v>33.200000000000003</v>
      </c>
      <c r="G310" s="6">
        <v>144.06</v>
      </c>
      <c r="H310" s="6">
        <v>203.06</v>
      </c>
      <c r="I310" s="6">
        <v>21.55</v>
      </c>
      <c r="J310" s="6"/>
      <c r="K310" s="6"/>
      <c r="L310" s="7"/>
      <c r="M310" s="2"/>
    </row>
    <row r="311" spans="1:13" ht="15.75">
      <c r="A311" s="2"/>
      <c r="B311" s="5">
        <v>4</v>
      </c>
      <c r="C311" s="6"/>
      <c r="D311" s="6"/>
      <c r="E311" s="6"/>
      <c r="F311" s="6">
        <v>33.200000000000003</v>
      </c>
      <c r="G311" s="6">
        <v>205.52</v>
      </c>
      <c r="H311" s="6">
        <v>167.46</v>
      </c>
      <c r="I311" s="6">
        <v>19.95</v>
      </c>
      <c r="J311" s="6"/>
      <c r="K311" s="6"/>
      <c r="L311" s="7"/>
      <c r="M311" s="2"/>
    </row>
    <row r="312" spans="1:13" ht="15.75">
      <c r="A312" s="2"/>
      <c r="B312" s="5">
        <v>5</v>
      </c>
      <c r="C312" s="6"/>
      <c r="D312" s="6"/>
      <c r="E312" s="6"/>
      <c r="F312" s="6">
        <v>28.65</v>
      </c>
      <c r="G312" s="6">
        <v>190.82</v>
      </c>
      <c r="H312" s="6">
        <v>106.02</v>
      </c>
      <c r="I312" s="6">
        <v>26.34</v>
      </c>
      <c r="J312" s="6"/>
      <c r="K312" s="6"/>
      <c r="L312" s="7"/>
      <c r="M312" s="2"/>
    </row>
    <row r="313" spans="1:13" ht="15.75">
      <c r="A313" s="2"/>
      <c r="B313" s="5">
        <v>6</v>
      </c>
      <c r="C313" s="6"/>
      <c r="D313" s="6"/>
      <c r="E313" s="6"/>
      <c r="F313" s="6">
        <v>27.37</v>
      </c>
      <c r="G313" s="6">
        <v>252.13</v>
      </c>
      <c r="H313" s="6">
        <v>100.71</v>
      </c>
      <c r="I313" s="6">
        <v>43.11</v>
      </c>
      <c r="J313" s="6"/>
      <c r="K313" s="6"/>
      <c r="L313" s="7"/>
      <c r="M313" s="2"/>
    </row>
    <row r="314" spans="1:13" ht="15.75">
      <c r="A314" s="2"/>
      <c r="B314" s="5">
        <v>7</v>
      </c>
      <c r="C314" s="6"/>
      <c r="D314" s="6"/>
      <c r="E314" s="6"/>
      <c r="F314" s="6">
        <v>38.33</v>
      </c>
      <c r="G314" s="6">
        <v>322.93</v>
      </c>
      <c r="H314" s="6">
        <v>88.27</v>
      </c>
      <c r="I314" s="6">
        <v>60.77</v>
      </c>
      <c r="J314" s="6"/>
      <c r="K314" s="6"/>
      <c r="L314" s="7"/>
      <c r="M314" s="2"/>
    </row>
    <row r="315" spans="1:13" ht="15.75">
      <c r="A315" s="2"/>
      <c r="B315" s="5">
        <v>8</v>
      </c>
      <c r="C315" s="6"/>
      <c r="D315" s="6"/>
      <c r="E315" s="6"/>
      <c r="F315" s="6">
        <v>39.01</v>
      </c>
      <c r="G315" s="6">
        <v>348.98</v>
      </c>
      <c r="H315" s="6">
        <v>63.44</v>
      </c>
      <c r="I315" s="6">
        <v>65.2</v>
      </c>
      <c r="J315" s="6"/>
      <c r="K315" s="6"/>
      <c r="L315" s="7"/>
      <c r="M315" s="2"/>
    </row>
    <row r="316" spans="1:13" ht="15.75">
      <c r="A316" s="2"/>
      <c r="B316" s="5">
        <v>9</v>
      </c>
      <c r="C316" s="6"/>
      <c r="D316" s="6"/>
      <c r="E316" s="6"/>
      <c r="F316" s="6">
        <v>30.79</v>
      </c>
      <c r="G316" s="6">
        <v>347.55</v>
      </c>
      <c r="H316" s="6">
        <v>72.66</v>
      </c>
      <c r="I316" s="6">
        <v>69.97</v>
      </c>
      <c r="J316" s="6"/>
      <c r="K316" s="6"/>
      <c r="L316" s="7"/>
      <c r="M316" s="2"/>
    </row>
    <row r="317" spans="1:13" ht="15.75">
      <c r="A317" s="2"/>
      <c r="B317" s="5">
        <v>10</v>
      </c>
      <c r="C317" s="6"/>
      <c r="D317" s="6"/>
      <c r="E317" s="6"/>
      <c r="F317" s="6">
        <v>22.75</v>
      </c>
      <c r="G317" s="6">
        <v>323.06</v>
      </c>
      <c r="H317" s="6">
        <v>95.16</v>
      </c>
      <c r="I317" s="6">
        <v>74.22</v>
      </c>
      <c r="J317" s="6"/>
      <c r="K317" s="6"/>
      <c r="L317" s="7"/>
      <c r="M317" s="2"/>
    </row>
    <row r="318" spans="1:13" ht="15.75">
      <c r="A318" s="2"/>
      <c r="B318" s="5">
        <v>11</v>
      </c>
      <c r="C318" s="6"/>
      <c r="D318" s="6"/>
      <c r="E318" s="6"/>
      <c r="F318" s="6">
        <v>27.87</v>
      </c>
      <c r="G318" s="6">
        <v>282.75</v>
      </c>
      <c r="H318" s="6">
        <v>67.48</v>
      </c>
      <c r="I318" s="6">
        <v>77.66</v>
      </c>
      <c r="J318" s="6"/>
      <c r="K318" s="6"/>
      <c r="L318" s="7"/>
      <c r="M318" s="2"/>
    </row>
    <row r="319" spans="1:13" ht="15.75">
      <c r="A319" s="2"/>
      <c r="B319" s="5">
        <v>12</v>
      </c>
      <c r="C319" s="6"/>
      <c r="D319" s="6"/>
      <c r="E319" s="6"/>
      <c r="F319" s="6">
        <v>22.99</v>
      </c>
      <c r="G319" s="6">
        <v>265.16000000000003</v>
      </c>
      <c r="H319" s="6">
        <v>42.61</v>
      </c>
      <c r="I319" s="6">
        <v>74.33</v>
      </c>
      <c r="J319" s="6"/>
      <c r="K319" s="6"/>
      <c r="L319" s="7"/>
      <c r="M319" s="2"/>
    </row>
    <row r="320" spans="1:13" ht="15.75">
      <c r="A320" s="2"/>
      <c r="B320" s="5">
        <v>13</v>
      </c>
      <c r="C320" s="6"/>
      <c r="D320" s="6"/>
      <c r="E320" s="6"/>
      <c r="F320" s="6">
        <v>13.39</v>
      </c>
      <c r="G320" s="6">
        <v>257.95</v>
      </c>
      <c r="H320" s="6">
        <v>43.1</v>
      </c>
      <c r="I320" s="6">
        <v>60.56</v>
      </c>
      <c r="J320" s="6"/>
      <c r="K320" s="6"/>
      <c r="L320" s="7"/>
      <c r="M320" s="2"/>
    </row>
    <row r="321" spans="1:13" ht="15.75">
      <c r="A321" s="2"/>
      <c r="B321" s="5">
        <v>14</v>
      </c>
      <c r="C321" s="6"/>
      <c r="D321" s="6"/>
      <c r="E321" s="6"/>
      <c r="F321" s="6">
        <v>9.34</v>
      </c>
      <c r="G321" s="6">
        <v>246.89</v>
      </c>
      <c r="H321" s="6">
        <v>17.28</v>
      </c>
      <c r="I321" s="6">
        <v>24.73</v>
      </c>
      <c r="J321" s="6"/>
      <c r="K321" s="6"/>
      <c r="L321" s="7"/>
      <c r="M321" s="2"/>
    </row>
    <row r="322" spans="1:13" ht="15.75">
      <c r="A322" s="2"/>
      <c r="B322" s="5">
        <v>15</v>
      </c>
      <c r="C322" s="6"/>
      <c r="D322" s="6"/>
      <c r="E322" s="6"/>
      <c r="F322" s="6">
        <v>7.08</v>
      </c>
      <c r="G322" s="6">
        <v>212.67</v>
      </c>
      <c r="H322" s="6">
        <v>26.72</v>
      </c>
      <c r="I322" s="6">
        <v>17.93</v>
      </c>
      <c r="J322" s="6"/>
      <c r="K322" s="6"/>
      <c r="L322" s="7"/>
      <c r="M322" s="2"/>
    </row>
    <row r="323" spans="1:13" ht="15.75">
      <c r="A323" s="2"/>
      <c r="B323" s="5">
        <v>16</v>
      </c>
      <c r="C323" s="6"/>
      <c r="D323" s="6"/>
      <c r="E323" s="6"/>
      <c r="F323" s="6">
        <v>5.55</v>
      </c>
      <c r="G323" s="6">
        <v>164.68</v>
      </c>
      <c r="H323" s="6">
        <v>49.28</v>
      </c>
      <c r="I323" s="6">
        <v>14.8</v>
      </c>
      <c r="J323" s="6"/>
      <c r="K323" s="6"/>
      <c r="L323" s="7"/>
      <c r="M323" s="2"/>
    </row>
    <row r="324" spans="1:13" ht="15.75">
      <c r="A324" s="2"/>
      <c r="B324" s="5">
        <v>17</v>
      </c>
      <c r="C324" s="6"/>
      <c r="D324" s="6"/>
      <c r="E324" s="6"/>
      <c r="F324" s="6">
        <v>4.92</v>
      </c>
      <c r="G324" s="6">
        <v>167.66</v>
      </c>
      <c r="H324" s="6">
        <v>63.62</v>
      </c>
      <c r="I324" s="6">
        <v>23.04</v>
      </c>
      <c r="J324" s="6"/>
      <c r="K324" s="6"/>
      <c r="L324" s="7"/>
      <c r="M324" s="2"/>
    </row>
    <row r="325" spans="1:13" ht="15.75">
      <c r="A325" s="2"/>
      <c r="B325" s="5">
        <v>18</v>
      </c>
      <c r="C325" s="6"/>
      <c r="D325" s="6"/>
      <c r="E325" s="6"/>
      <c r="F325" s="6">
        <v>3.78</v>
      </c>
      <c r="G325" s="6">
        <v>200.39</v>
      </c>
      <c r="H325" s="6">
        <v>68.87</v>
      </c>
      <c r="I325" s="6">
        <v>29.28</v>
      </c>
      <c r="J325" s="6"/>
      <c r="K325" s="6"/>
      <c r="L325" s="7"/>
      <c r="M325" s="2"/>
    </row>
    <row r="326" spans="1:13" ht="15.75">
      <c r="A326" s="2"/>
      <c r="B326" s="5">
        <v>19</v>
      </c>
      <c r="C326" s="6"/>
      <c r="D326" s="6"/>
      <c r="E326" s="6"/>
      <c r="F326" s="6">
        <v>7.23</v>
      </c>
      <c r="G326" s="6">
        <v>231.15</v>
      </c>
      <c r="H326" s="6">
        <v>34.39</v>
      </c>
      <c r="I326" s="6">
        <v>19.670000000000002</v>
      </c>
      <c r="J326" s="6"/>
      <c r="K326" s="6"/>
      <c r="L326" s="7"/>
      <c r="M326" s="2"/>
    </row>
    <row r="327" spans="1:13" ht="15.75">
      <c r="A327" s="2"/>
      <c r="B327" s="5">
        <v>20</v>
      </c>
      <c r="C327" s="6"/>
      <c r="D327" s="6"/>
      <c r="E327" s="6"/>
      <c r="F327" s="6">
        <v>104.14</v>
      </c>
      <c r="G327" s="6">
        <v>217.46</v>
      </c>
      <c r="H327" s="6">
        <v>47.35</v>
      </c>
      <c r="I327" s="6">
        <v>17.3</v>
      </c>
      <c r="J327" s="6"/>
      <c r="K327" s="6"/>
      <c r="L327" s="7"/>
      <c r="M327" s="2"/>
    </row>
    <row r="328" spans="1:13" ht="15.75">
      <c r="A328" s="2"/>
      <c r="B328" s="5">
        <v>21</v>
      </c>
      <c r="C328" s="6"/>
      <c r="D328" s="6"/>
      <c r="E328" s="6"/>
      <c r="F328" s="6">
        <v>134.9</v>
      </c>
      <c r="G328" s="6">
        <v>164.35</v>
      </c>
      <c r="H328" s="6">
        <v>43.38</v>
      </c>
      <c r="I328" s="6">
        <v>12.16</v>
      </c>
      <c r="J328" s="6"/>
      <c r="K328" s="6"/>
      <c r="L328" s="7"/>
      <c r="M328" s="2"/>
    </row>
    <row r="329" spans="1:13" ht="15.75">
      <c r="A329" s="2"/>
      <c r="B329" s="5">
        <v>22</v>
      </c>
      <c r="C329" s="6"/>
      <c r="D329" s="6"/>
      <c r="E329" s="6"/>
      <c r="F329" s="6">
        <v>76.63</v>
      </c>
      <c r="G329" s="6">
        <v>411.74</v>
      </c>
      <c r="H329" s="6">
        <v>33.090000000000003</v>
      </c>
      <c r="I329" s="6">
        <v>16.09</v>
      </c>
      <c r="J329" s="6"/>
      <c r="K329" s="6"/>
      <c r="L329" s="7"/>
      <c r="M329" s="2"/>
    </row>
    <row r="330" spans="1:13" ht="15.75">
      <c r="A330" s="2"/>
      <c r="B330" s="5">
        <v>23</v>
      </c>
      <c r="C330" s="6"/>
      <c r="D330" s="6"/>
      <c r="E330" s="6"/>
      <c r="F330" s="6">
        <v>107.1</v>
      </c>
      <c r="G330" s="6">
        <v>453.32</v>
      </c>
      <c r="H330" s="6">
        <v>13.69</v>
      </c>
      <c r="I330" s="6">
        <v>15.46</v>
      </c>
      <c r="J330" s="6"/>
      <c r="K330" s="6"/>
      <c r="L330" s="7"/>
      <c r="M330" s="2"/>
    </row>
    <row r="331" spans="1:13" ht="15.75">
      <c r="A331" s="2"/>
      <c r="B331" s="5">
        <v>24</v>
      </c>
      <c r="C331" s="6"/>
      <c r="D331" s="6"/>
      <c r="E331" s="6"/>
      <c r="F331" s="6">
        <v>84.27</v>
      </c>
      <c r="G331" s="6">
        <v>410.41</v>
      </c>
      <c r="H331" s="6">
        <v>12.85</v>
      </c>
      <c r="I331" s="6">
        <v>13.04</v>
      </c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/>
      <c r="E332" s="6"/>
      <c r="F332" s="6">
        <v>92.55</v>
      </c>
      <c r="G332" s="6">
        <v>441.55</v>
      </c>
      <c r="H332" s="6">
        <v>16.12</v>
      </c>
      <c r="I332" s="6">
        <v>13.85</v>
      </c>
      <c r="J332" s="6"/>
      <c r="K332" s="6"/>
      <c r="L332" s="7"/>
      <c r="M332" s="2"/>
    </row>
    <row r="333" spans="1:13" ht="15.75">
      <c r="A333" s="2"/>
      <c r="B333" s="5">
        <v>26</v>
      </c>
      <c r="C333" s="6"/>
      <c r="D333" s="6"/>
      <c r="E333" s="6"/>
      <c r="F333" s="6">
        <v>182.98</v>
      </c>
      <c r="G333" s="6">
        <v>405.73</v>
      </c>
      <c r="H333" s="6">
        <v>14.02</v>
      </c>
      <c r="I333" s="6">
        <v>15.98</v>
      </c>
      <c r="J333" s="6"/>
      <c r="K333" s="6"/>
      <c r="L333" s="7"/>
      <c r="M333" s="2"/>
    </row>
    <row r="334" spans="1:13" ht="15.75">
      <c r="A334" s="2"/>
      <c r="B334" s="5">
        <v>27</v>
      </c>
      <c r="C334" s="6"/>
      <c r="D334" s="6"/>
      <c r="E334" s="6"/>
      <c r="F334" s="6">
        <v>265.52999999999997</v>
      </c>
      <c r="G334" s="6">
        <v>292.02999999999997</v>
      </c>
      <c r="H334" s="6">
        <v>38.380000000000003</v>
      </c>
      <c r="I334" s="6">
        <v>1.6</v>
      </c>
      <c r="J334" s="6"/>
      <c r="K334" s="6"/>
      <c r="L334" s="7"/>
      <c r="M334" s="2"/>
    </row>
    <row r="335" spans="1:13" ht="15.75">
      <c r="A335" s="2"/>
      <c r="B335" s="5">
        <v>28</v>
      </c>
      <c r="C335" s="6"/>
      <c r="D335" s="6"/>
      <c r="E335" s="6"/>
      <c r="F335" s="6">
        <v>225.38</v>
      </c>
      <c r="G335" s="6">
        <v>203.02</v>
      </c>
      <c r="H335" s="6">
        <v>62.04</v>
      </c>
      <c r="I335" s="6"/>
      <c r="J335" s="6"/>
      <c r="K335" s="6"/>
      <c r="L335" s="7"/>
      <c r="M335" s="2"/>
    </row>
    <row r="336" spans="1:13" ht="15.75">
      <c r="A336" s="2"/>
      <c r="B336" s="5">
        <v>29</v>
      </c>
      <c r="C336" s="6"/>
      <c r="D336" s="6"/>
      <c r="E336" s="6">
        <v>14</v>
      </c>
      <c r="F336" s="6">
        <v>214.8</v>
      </c>
      <c r="G336" s="6">
        <v>165</v>
      </c>
      <c r="H336" s="6">
        <v>85.32</v>
      </c>
      <c r="I336" s="6"/>
      <c r="J336" s="6"/>
      <c r="K336" s="6"/>
      <c r="L336" s="7"/>
      <c r="M336" s="2"/>
    </row>
    <row r="337" spans="1:13" ht="15.75">
      <c r="A337" s="2"/>
      <c r="B337" s="5">
        <v>30</v>
      </c>
      <c r="C337" s="6"/>
      <c r="D337" s="6"/>
      <c r="E337" s="6">
        <v>33.200000000000003</v>
      </c>
      <c r="F337" s="6">
        <v>145.58000000000001</v>
      </c>
      <c r="G337" s="6">
        <v>137.88</v>
      </c>
      <c r="H337" s="6">
        <v>100.04</v>
      </c>
      <c r="I337" s="6"/>
      <c r="J337" s="6"/>
      <c r="K337" s="6"/>
      <c r="L337" s="7"/>
      <c r="M337" s="2"/>
    </row>
    <row r="338" spans="1:13" ht="15.75">
      <c r="A338" s="2"/>
      <c r="B338" s="5">
        <v>31</v>
      </c>
      <c r="C338" s="7"/>
      <c r="D338" s="8" t="s">
        <v>18</v>
      </c>
      <c r="E338" s="7">
        <v>33.200000000000003</v>
      </c>
      <c r="F338" s="8" t="s">
        <v>18</v>
      </c>
      <c r="G338" s="6">
        <v>98.01</v>
      </c>
      <c r="H338" s="7">
        <v>90.64</v>
      </c>
      <c r="I338" s="9" t="s">
        <v>18</v>
      </c>
      <c r="J338" s="10"/>
      <c r="K338" s="9" t="s">
        <v>18</v>
      </c>
      <c r="L338" s="5"/>
      <c r="M338" s="2"/>
    </row>
    <row r="339" spans="1:13" ht="15.75">
      <c r="A339" s="2" t="s">
        <v>19</v>
      </c>
      <c r="B339" s="2"/>
      <c r="C339" s="11">
        <f t="shared" ref="C339:L339" si="16">SUM(C308:C338)</f>
        <v>0</v>
      </c>
      <c r="D339" s="11">
        <f t="shared" si="16"/>
        <v>0</v>
      </c>
      <c r="E339" s="11">
        <f t="shared" si="16"/>
        <v>80.400000000000006</v>
      </c>
      <c r="F339" s="11">
        <f t="shared" si="16"/>
        <v>2055.71</v>
      </c>
      <c r="G339" s="11">
        <f t="shared" si="16"/>
        <v>7769.7099999999991</v>
      </c>
      <c r="H339" s="11">
        <f t="shared" si="16"/>
        <v>2176.6099999999997</v>
      </c>
      <c r="I339" s="11">
        <f t="shared" si="16"/>
        <v>977.87999999999988</v>
      </c>
      <c r="J339" s="11">
        <f t="shared" si="16"/>
        <v>0</v>
      </c>
      <c r="K339" s="11">
        <f t="shared" si="16"/>
        <v>0</v>
      </c>
      <c r="L339" s="11">
        <f t="shared" si="16"/>
        <v>0</v>
      </c>
      <c r="M339" s="2"/>
    </row>
    <row r="340" spans="1:13" ht="15.75">
      <c r="A340" s="2" t="s">
        <v>20</v>
      </c>
      <c r="B340" s="2"/>
      <c r="C340" s="12">
        <f t="shared" ref="C340:L340" si="17">C339*1.9835</f>
        <v>0</v>
      </c>
      <c r="D340" s="12">
        <f t="shared" si="17"/>
        <v>0</v>
      </c>
      <c r="E340" s="12">
        <f t="shared" si="17"/>
        <v>159.47340000000003</v>
      </c>
      <c r="F340" s="12">
        <f t="shared" si="17"/>
        <v>4077.5007850000002</v>
      </c>
      <c r="G340" s="12">
        <f t="shared" si="17"/>
        <v>15411.219784999999</v>
      </c>
      <c r="H340" s="12">
        <f t="shared" si="17"/>
        <v>4317.3059349999994</v>
      </c>
      <c r="I340" s="12">
        <f t="shared" si="17"/>
        <v>1939.6249799999998</v>
      </c>
      <c r="J340" s="12">
        <f t="shared" si="17"/>
        <v>0</v>
      </c>
      <c r="K340" s="12">
        <f t="shared" si="17"/>
        <v>0</v>
      </c>
      <c r="L340" s="12">
        <f t="shared" si="17"/>
        <v>0</v>
      </c>
      <c r="M340" s="2"/>
    </row>
    <row r="341" spans="1:13" ht="15.75">
      <c r="A341" s="2"/>
      <c r="B341" s="2"/>
      <c r="C341" s="11"/>
      <c r="D341" s="11"/>
      <c r="E341" s="11"/>
      <c r="F341" s="11"/>
      <c r="G341" s="11"/>
      <c r="H341" s="11"/>
      <c r="I341" s="11" t="s">
        <v>21</v>
      </c>
      <c r="J341" s="11"/>
      <c r="K341" s="13">
        <f>COUNTA(C308:L338)-4</f>
        <v>122</v>
      </c>
      <c r="L341" s="11" t="s">
        <v>22</v>
      </c>
      <c r="M341" s="2"/>
    </row>
    <row r="342" spans="1:13" ht="16.5" thickBot="1">
      <c r="A342" s="14">
        <v>1978</v>
      </c>
      <c r="B342" s="14" t="s">
        <v>23</v>
      </c>
      <c r="C342" s="14"/>
      <c r="D342" s="15">
        <f>SUM(C339:L339)</f>
        <v>13060.31</v>
      </c>
      <c r="E342" s="16" t="s">
        <v>19</v>
      </c>
      <c r="F342" s="16"/>
      <c r="G342" s="15">
        <f>D342*1.9835-1</f>
        <v>25904.124885000001</v>
      </c>
      <c r="H342" s="16" t="s">
        <v>24</v>
      </c>
      <c r="I342" s="14" t="s">
        <v>25</v>
      </c>
      <c r="J342" s="14"/>
      <c r="K342" s="17">
        <v>122</v>
      </c>
      <c r="L342" s="14" t="s">
        <v>22</v>
      </c>
      <c r="M342" s="2"/>
    </row>
    <row r="343" spans="1:13" ht="15.75">
      <c r="A343" s="1" t="s">
        <v>0</v>
      </c>
      <c r="B343" s="2"/>
      <c r="C343" s="2"/>
      <c r="D343" s="18"/>
      <c r="E343" s="1"/>
      <c r="F343" s="1"/>
      <c r="G343" s="1"/>
      <c r="H343" s="18"/>
      <c r="I343" s="1"/>
      <c r="J343" s="2"/>
      <c r="K343" s="2"/>
      <c r="L343" s="2"/>
      <c r="M343" s="2"/>
    </row>
    <row r="344" spans="1:13" ht="15.75">
      <c r="A344" s="2" t="s">
        <v>2</v>
      </c>
      <c r="B344" s="2"/>
      <c r="C344" s="2"/>
      <c r="D344" s="2"/>
      <c r="E344" s="1" t="s">
        <v>3</v>
      </c>
      <c r="F344" s="2"/>
      <c r="G344" s="2" t="s">
        <v>4</v>
      </c>
      <c r="H344" s="2"/>
      <c r="I344" s="2" t="s">
        <v>5</v>
      </c>
      <c r="J344" s="2"/>
      <c r="K344" s="2"/>
      <c r="L344" s="2"/>
      <c r="M344" s="2"/>
    </row>
    <row r="345" spans="1:13" ht="16.5" thickBot="1">
      <c r="A345" s="3" t="s">
        <v>6</v>
      </c>
      <c r="B345" s="3" t="s">
        <v>7</v>
      </c>
      <c r="C345" s="4" t="s">
        <v>8</v>
      </c>
      <c r="D345" s="4" t="s">
        <v>9</v>
      </c>
      <c r="E345" s="4" t="s">
        <v>10</v>
      </c>
      <c r="F345" s="4" t="s">
        <v>11</v>
      </c>
      <c r="G345" s="4" t="s">
        <v>12</v>
      </c>
      <c r="H345" s="4" t="s">
        <v>13</v>
      </c>
      <c r="I345" s="4" t="s">
        <v>14</v>
      </c>
      <c r="J345" s="4" t="s">
        <v>15</v>
      </c>
      <c r="K345" s="4" t="s">
        <v>16</v>
      </c>
      <c r="L345" s="4" t="s">
        <v>17</v>
      </c>
      <c r="M345" s="2"/>
    </row>
    <row r="346" spans="1:13" ht="16.5" thickTop="1">
      <c r="A346" s="1">
        <v>1979</v>
      </c>
      <c r="B346" s="5">
        <v>1</v>
      </c>
      <c r="C346" s="6"/>
      <c r="D346" s="6"/>
      <c r="E346" s="6"/>
      <c r="F346" s="6">
        <v>55.12</v>
      </c>
      <c r="G346" s="6">
        <v>19.010000000000002</v>
      </c>
      <c r="H346" s="6">
        <v>9.98</v>
      </c>
      <c r="I346" s="6">
        <v>67.930000000000007</v>
      </c>
      <c r="J346" s="6">
        <v>67.459999999999994</v>
      </c>
      <c r="K346" s="6"/>
      <c r="L346" s="7"/>
      <c r="M346" s="2"/>
    </row>
    <row r="347" spans="1:13" ht="15.75">
      <c r="A347" s="2"/>
      <c r="B347" s="5">
        <v>2</v>
      </c>
      <c r="C347" s="6"/>
      <c r="D347" s="6"/>
      <c r="E347" s="6"/>
      <c r="F347" s="6">
        <v>52.43</v>
      </c>
      <c r="G347" s="6">
        <v>21.6</v>
      </c>
      <c r="H347" s="6"/>
      <c r="I347" s="6">
        <v>56.55</v>
      </c>
      <c r="J347" s="6">
        <v>62.66</v>
      </c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/>
      <c r="F348" s="6">
        <v>54.41</v>
      </c>
      <c r="G348" s="6">
        <v>23.84</v>
      </c>
      <c r="H348" s="6">
        <v>16.62</v>
      </c>
      <c r="I348" s="6">
        <v>54.83</v>
      </c>
      <c r="J348" s="6">
        <v>59.8</v>
      </c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/>
      <c r="F349" s="6">
        <v>55.39</v>
      </c>
      <c r="G349" s="6">
        <v>14.41</v>
      </c>
      <c r="H349" s="6">
        <v>30.03</v>
      </c>
      <c r="I349" s="6">
        <v>54.52</v>
      </c>
      <c r="J349" s="6">
        <v>59.07</v>
      </c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/>
      <c r="F350" s="6">
        <v>61.79</v>
      </c>
      <c r="G350" s="6">
        <v>9.15</v>
      </c>
      <c r="H350" s="6">
        <v>36.369999999999997</v>
      </c>
      <c r="I350" s="6">
        <v>57.52</v>
      </c>
      <c r="J350" s="6">
        <v>56.47</v>
      </c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/>
      <c r="F351" s="6">
        <v>53.72</v>
      </c>
      <c r="G351" s="6">
        <v>7.16</v>
      </c>
      <c r="H351" s="6">
        <v>36.89</v>
      </c>
      <c r="I351" s="6">
        <v>58.04</v>
      </c>
      <c r="J351" s="6">
        <v>55.01</v>
      </c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/>
      <c r="F352" s="6">
        <v>25.3</v>
      </c>
      <c r="G352" s="6">
        <v>7.16</v>
      </c>
      <c r="H352" s="6">
        <v>28.81</v>
      </c>
      <c r="I352" s="6">
        <v>54.07</v>
      </c>
      <c r="J352" s="6">
        <v>56.9</v>
      </c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/>
      <c r="F353" s="6">
        <v>18.39</v>
      </c>
      <c r="G353" s="6">
        <v>7.16</v>
      </c>
      <c r="H353" s="6">
        <v>20.75</v>
      </c>
      <c r="I353" s="6">
        <v>60.09</v>
      </c>
      <c r="J353" s="6">
        <v>58.56</v>
      </c>
      <c r="K353" s="6"/>
      <c r="L353" s="7"/>
      <c r="M353" s="2"/>
    </row>
    <row r="354" spans="1:13" ht="15.75">
      <c r="A354" s="2"/>
      <c r="B354" s="5">
        <v>9</v>
      </c>
      <c r="C354" s="6"/>
      <c r="D354" s="6"/>
      <c r="E354" s="6"/>
      <c r="F354" s="6">
        <v>35.159999999999997</v>
      </c>
      <c r="G354" s="6">
        <v>7.16</v>
      </c>
      <c r="H354" s="6">
        <v>4.12</v>
      </c>
      <c r="I354" s="6">
        <v>58.97</v>
      </c>
      <c r="J354" s="6">
        <v>56.64</v>
      </c>
      <c r="K354" s="6"/>
      <c r="L354" s="7"/>
      <c r="M354" s="2"/>
    </row>
    <row r="355" spans="1:13" ht="15.75">
      <c r="A355" s="2"/>
      <c r="B355" s="5">
        <v>10</v>
      </c>
      <c r="C355" s="6"/>
      <c r="D355" s="6"/>
      <c r="E355" s="6"/>
      <c r="F355" s="6">
        <v>35.270000000000003</v>
      </c>
      <c r="G355" s="6">
        <v>7.16</v>
      </c>
      <c r="H355" s="6">
        <v>5.79</v>
      </c>
      <c r="I355" s="6">
        <v>72.16</v>
      </c>
      <c r="J355" s="6">
        <v>54.46</v>
      </c>
      <c r="K355" s="6"/>
      <c r="L355" s="7"/>
      <c r="M355" s="2"/>
    </row>
    <row r="356" spans="1:13" ht="15.75">
      <c r="A356" s="2"/>
      <c r="B356" s="5">
        <v>11</v>
      </c>
      <c r="C356" s="6"/>
      <c r="D356" s="6"/>
      <c r="E356" s="6"/>
      <c r="F356" s="6">
        <v>33.93</v>
      </c>
      <c r="G356" s="6">
        <v>7.16</v>
      </c>
      <c r="H356" s="6">
        <v>10.93</v>
      </c>
      <c r="I356" s="6">
        <v>86.46</v>
      </c>
      <c r="J356" s="6">
        <v>57.01</v>
      </c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/>
      <c r="F357" s="6">
        <v>37.44</v>
      </c>
      <c r="G357" s="6">
        <v>20.82</v>
      </c>
      <c r="H357" s="6">
        <v>30.28</v>
      </c>
      <c r="I357" s="6">
        <v>116.48</v>
      </c>
      <c r="J357" s="6">
        <v>59.35</v>
      </c>
      <c r="K357" s="6"/>
      <c r="L357" s="7"/>
      <c r="M357" s="2"/>
    </row>
    <row r="358" spans="1:13" ht="15.75">
      <c r="A358" s="2"/>
      <c r="B358" s="5">
        <v>13</v>
      </c>
      <c r="C358" s="6"/>
      <c r="D358" s="6"/>
      <c r="E358" s="6"/>
      <c r="F358" s="6">
        <v>41.15</v>
      </c>
      <c r="G358" s="6">
        <v>53.59</v>
      </c>
      <c r="H358" s="6">
        <v>43.48</v>
      </c>
      <c r="I358" s="6">
        <v>131.49</v>
      </c>
      <c r="J358" s="6">
        <v>58.74</v>
      </c>
      <c r="K358" s="6"/>
      <c r="L358" s="7"/>
      <c r="M358" s="2"/>
    </row>
    <row r="359" spans="1:13" ht="15.75">
      <c r="A359" s="2"/>
      <c r="B359" s="5">
        <v>14</v>
      </c>
      <c r="C359" s="6"/>
      <c r="D359" s="6"/>
      <c r="E359" s="6"/>
      <c r="F359" s="6">
        <v>51.02</v>
      </c>
      <c r="G359" s="6">
        <v>28.67</v>
      </c>
      <c r="H359" s="6">
        <v>95.04</v>
      </c>
      <c r="I359" s="6">
        <v>139.97</v>
      </c>
      <c r="J359" s="6">
        <v>58.26</v>
      </c>
      <c r="K359" s="6"/>
      <c r="L359" s="7"/>
      <c r="M359" s="2"/>
    </row>
    <row r="360" spans="1:13" ht="15.75">
      <c r="A360" s="2"/>
      <c r="B360" s="5">
        <v>15</v>
      </c>
      <c r="C360" s="6"/>
      <c r="D360" s="6"/>
      <c r="E360" s="6"/>
      <c r="F360" s="6">
        <v>31.64</v>
      </c>
      <c r="G360" s="6">
        <v>24.01</v>
      </c>
      <c r="H360" s="6">
        <v>83.53</v>
      </c>
      <c r="I360" s="6">
        <v>127.53</v>
      </c>
      <c r="J360" s="6">
        <v>59.9</v>
      </c>
      <c r="K360" s="6"/>
      <c r="L360" s="7"/>
      <c r="M360" s="2"/>
    </row>
    <row r="361" spans="1:13" ht="15.75">
      <c r="A361" s="2"/>
      <c r="B361" s="5">
        <v>16</v>
      </c>
      <c r="C361" s="6"/>
      <c r="D361" s="6"/>
      <c r="E361" s="6"/>
      <c r="F361" s="6">
        <v>32.03</v>
      </c>
      <c r="G361" s="6">
        <v>25.86</v>
      </c>
      <c r="H361" s="6">
        <v>62.03</v>
      </c>
      <c r="I361" s="6">
        <v>101.13</v>
      </c>
      <c r="J361" s="6">
        <v>62.32</v>
      </c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/>
      <c r="F362" s="6">
        <v>32.979999999999997</v>
      </c>
      <c r="G362" s="6">
        <v>117.76</v>
      </c>
      <c r="H362" s="6">
        <v>61.64</v>
      </c>
      <c r="I362" s="6">
        <v>96.32</v>
      </c>
      <c r="J362" s="6">
        <v>62.5</v>
      </c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/>
      <c r="F363" s="6">
        <v>28.25</v>
      </c>
      <c r="G363" s="6">
        <v>108.95</v>
      </c>
      <c r="H363" s="6">
        <v>80.08</v>
      </c>
      <c r="I363" s="6">
        <v>94.13</v>
      </c>
      <c r="J363" s="6">
        <v>62.35</v>
      </c>
      <c r="K363" s="6"/>
      <c r="L363" s="7"/>
      <c r="M363" s="2"/>
    </row>
    <row r="364" spans="1:13" ht="15.75">
      <c r="A364" s="2"/>
      <c r="B364" s="5">
        <v>19</v>
      </c>
      <c r="C364" s="6"/>
      <c r="D364" s="6"/>
      <c r="E364" s="6"/>
      <c r="F364" s="6">
        <v>36.72</v>
      </c>
      <c r="G364" s="6">
        <v>71.52</v>
      </c>
      <c r="H364" s="6">
        <v>106.37</v>
      </c>
      <c r="I364" s="6">
        <v>90.42</v>
      </c>
      <c r="J364" s="6">
        <v>63.23</v>
      </c>
      <c r="K364" s="6"/>
      <c r="L364" s="7"/>
      <c r="M364" s="2"/>
    </row>
    <row r="365" spans="1:13" ht="15.75">
      <c r="A365" s="2"/>
      <c r="B365" s="5">
        <v>20</v>
      </c>
      <c r="C365" s="6"/>
      <c r="D365" s="6"/>
      <c r="E365" s="6"/>
      <c r="F365" s="6">
        <v>27.42</v>
      </c>
      <c r="G365" s="6">
        <v>20.88</v>
      </c>
      <c r="H365" s="6">
        <v>97.74</v>
      </c>
      <c r="I365" s="6">
        <v>86.41</v>
      </c>
      <c r="J365" s="6">
        <v>66.12</v>
      </c>
      <c r="K365" s="6"/>
      <c r="L365" s="7"/>
      <c r="M365" s="2"/>
    </row>
    <row r="366" spans="1:13" ht="15.75">
      <c r="A366" s="2"/>
      <c r="B366" s="5">
        <v>21</v>
      </c>
      <c r="C366" s="6"/>
      <c r="D366" s="6"/>
      <c r="E366" s="6">
        <v>16.989999999999998</v>
      </c>
      <c r="F366" s="6">
        <v>15.2</v>
      </c>
      <c r="G366" s="6">
        <v>8.08</v>
      </c>
      <c r="H366" s="6">
        <v>61.95</v>
      </c>
      <c r="I366" s="6">
        <v>83.69</v>
      </c>
      <c r="J366" s="6">
        <v>66.7</v>
      </c>
      <c r="K366" s="6"/>
      <c r="L366" s="7"/>
      <c r="M366" s="2"/>
    </row>
    <row r="367" spans="1:13" ht="15.75">
      <c r="A367" s="2"/>
      <c r="B367" s="5">
        <v>22</v>
      </c>
      <c r="C367" s="6"/>
      <c r="D367" s="6"/>
      <c r="E367" s="6">
        <v>56.28</v>
      </c>
      <c r="F367" s="6">
        <v>9.3699999999999992</v>
      </c>
      <c r="G367" s="6">
        <v>5.97</v>
      </c>
      <c r="H367" s="6">
        <v>64.45</v>
      </c>
      <c r="I367" s="6">
        <v>79.069999999999993</v>
      </c>
      <c r="J367" s="6">
        <v>65.7</v>
      </c>
      <c r="K367" s="6"/>
      <c r="L367" s="7"/>
      <c r="M367" s="2"/>
    </row>
    <row r="368" spans="1:13" ht="15.75">
      <c r="A368" s="2"/>
      <c r="B368" s="5">
        <v>23</v>
      </c>
      <c r="C368" s="6"/>
      <c r="D368" s="6"/>
      <c r="E368" s="6">
        <v>53.14</v>
      </c>
      <c r="F368" s="6">
        <v>14.27</v>
      </c>
      <c r="G368" s="6">
        <v>5.97</v>
      </c>
      <c r="H368" s="6">
        <v>61.5</v>
      </c>
      <c r="I368" s="6">
        <v>77.67</v>
      </c>
      <c r="J368" s="6">
        <v>41.71</v>
      </c>
      <c r="K368" s="6"/>
      <c r="L368" s="7"/>
      <c r="M368" s="2"/>
    </row>
    <row r="369" spans="1:13" ht="15.75">
      <c r="A369" s="2"/>
      <c r="B369" s="5">
        <v>24</v>
      </c>
      <c r="C369" s="6"/>
      <c r="D369" s="6"/>
      <c r="E369" s="6">
        <v>70.959999999999994</v>
      </c>
      <c r="F369" s="6">
        <v>19.28</v>
      </c>
      <c r="G369" s="6">
        <v>14.81</v>
      </c>
      <c r="H369" s="6">
        <v>37.96</v>
      </c>
      <c r="I369" s="6">
        <v>76.400000000000006</v>
      </c>
      <c r="J369" s="6">
        <v>12.17</v>
      </c>
      <c r="K369" s="6"/>
      <c r="L369" s="7"/>
      <c r="M369" s="2"/>
    </row>
    <row r="370" spans="1:13" ht="15.75">
      <c r="A370" s="2"/>
      <c r="B370" s="5">
        <v>25</v>
      </c>
      <c r="C370" s="6"/>
      <c r="D370" s="6"/>
      <c r="E370" s="6">
        <v>76.290000000000006</v>
      </c>
      <c r="F370" s="6">
        <v>35.99</v>
      </c>
      <c r="G370" s="6">
        <v>34.78</v>
      </c>
      <c r="H370" s="6">
        <v>32.89</v>
      </c>
      <c r="I370" s="6">
        <v>73.680000000000007</v>
      </c>
      <c r="J370" s="6">
        <v>12.72</v>
      </c>
      <c r="K370" s="6"/>
      <c r="L370" s="7"/>
      <c r="M370" s="2"/>
    </row>
    <row r="371" spans="1:13" ht="15.75">
      <c r="A371" s="2"/>
      <c r="B371" s="5">
        <v>26</v>
      </c>
      <c r="C371" s="6"/>
      <c r="D371" s="6"/>
      <c r="E371" s="6">
        <v>75.28</v>
      </c>
      <c r="F371" s="6">
        <v>91.82</v>
      </c>
      <c r="G371" s="6">
        <v>23.19</v>
      </c>
      <c r="H371" s="6">
        <v>43.51</v>
      </c>
      <c r="I371" s="6">
        <v>76.72</v>
      </c>
      <c r="J371" s="6">
        <v>11.2</v>
      </c>
      <c r="K371" s="6"/>
      <c r="L371" s="7"/>
      <c r="M371" s="2"/>
    </row>
    <row r="372" spans="1:13" ht="15.75">
      <c r="A372" s="2"/>
      <c r="B372" s="5">
        <v>27</v>
      </c>
      <c r="C372" s="6"/>
      <c r="D372" s="6"/>
      <c r="E372" s="6">
        <v>74.78</v>
      </c>
      <c r="F372" s="6">
        <v>103.96</v>
      </c>
      <c r="G372" s="6">
        <v>50.95</v>
      </c>
      <c r="H372" s="6">
        <v>51.06</v>
      </c>
      <c r="I372" s="6">
        <v>73.78</v>
      </c>
      <c r="J372" s="6">
        <v>8.19</v>
      </c>
      <c r="K372" s="6"/>
      <c r="L372" s="7"/>
      <c r="M372" s="2"/>
    </row>
    <row r="373" spans="1:13" ht="15.75">
      <c r="A373" s="2"/>
      <c r="B373" s="5">
        <v>28</v>
      </c>
      <c r="C373" s="6"/>
      <c r="D373" s="6"/>
      <c r="E373" s="6">
        <v>73.19</v>
      </c>
      <c r="F373" s="6">
        <v>75.38</v>
      </c>
      <c r="G373" s="6">
        <v>47.98</v>
      </c>
      <c r="H373" s="6">
        <v>66.25</v>
      </c>
      <c r="I373" s="6">
        <v>79.989999999999995</v>
      </c>
      <c r="J373" s="6">
        <v>10.17</v>
      </c>
      <c r="K373" s="6"/>
      <c r="L373" s="7"/>
      <c r="M373" s="2"/>
    </row>
    <row r="374" spans="1:13" ht="15.75">
      <c r="A374" s="2"/>
      <c r="B374" s="5">
        <v>29</v>
      </c>
      <c r="C374" s="6"/>
      <c r="D374" s="6"/>
      <c r="E374" s="6">
        <v>69.790000000000006</v>
      </c>
      <c r="F374" s="6">
        <v>32.01</v>
      </c>
      <c r="G374" s="6">
        <v>41.03</v>
      </c>
      <c r="H374" s="6">
        <v>59.77</v>
      </c>
      <c r="I374" s="6">
        <v>75.349999999999994</v>
      </c>
      <c r="J374" s="6">
        <v>9.9</v>
      </c>
      <c r="K374" s="6"/>
      <c r="L374" s="7"/>
      <c r="M374" s="2"/>
    </row>
    <row r="375" spans="1:13" ht="15.75">
      <c r="A375" s="2"/>
      <c r="B375" s="5">
        <v>30</v>
      </c>
      <c r="C375" s="6"/>
      <c r="D375" s="6"/>
      <c r="E375" s="6">
        <v>62.16</v>
      </c>
      <c r="F375" s="6">
        <v>15.74</v>
      </c>
      <c r="G375" s="6">
        <v>36.54</v>
      </c>
      <c r="H375" s="6">
        <v>43.01</v>
      </c>
      <c r="I375" s="6">
        <v>70.42</v>
      </c>
      <c r="J375" s="6">
        <v>9.0399999999999991</v>
      </c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18</v>
      </c>
      <c r="E376" s="7">
        <v>59.16</v>
      </c>
      <c r="F376" s="8" t="s">
        <v>18</v>
      </c>
      <c r="G376" s="6">
        <v>24.49</v>
      </c>
      <c r="H376" s="7">
        <v>45.23</v>
      </c>
      <c r="I376" s="9" t="s">
        <v>18</v>
      </c>
      <c r="J376" s="10">
        <v>5.72</v>
      </c>
      <c r="K376" s="9" t="s">
        <v>18</v>
      </c>
      <c r="L376" s="5"/>
      <c r="M376" s="2"/>
    </row>
    <row r="377" spans="1:13" ht="15.75">
      <c r="A377" s="2" t="s">
        <v>19</v>
      </c>
      <c r="B377" s="2"/>
      <c r="C377" s="11">
        <f t="shared" ref="C377:L377" si="18">SUM(C346:C376)</f>
        <v>0</v>
      </c>
      <c r="D377" s="11">
        <f t="shared" si="18"/>
        <v>0</v>
      </c>
      <c r="E377" s="11">
        <f t="shared" si="18"/>
        <v>688.02</v>
      </c>
      <c r="F377" s="11">
        <f t="shared" si="18"/>
        <v>1212.58</v>
      </c>
      <c r="G377" s="11">
        <f t="shared" si="18"/>
        <v>896.82</v>
      </c>
      <c r="H377" s="11">
        <f t="shared" si="18"/>
        <v>1428.0600000000002</v>
      </c>
      <c r="I377" s="11">
        <f t="shared" si="18"/>
        <v>2431.79</v>
      </c>
      <c r="J377" s="11">
        <f t="shared" si="18"/>
        <v>1450.0300000000004</v>
      </c>
      <c r="K377" s="11">
        <f t="shared" si="18"/>
        <v>0</v>
      </c>
      <c r="L377" s="11">
        <f t="shared" si="18"/>
        <v>0</v>
      </c>
      <c r="M377" s="2"/>
    </row>
    <row r="378" spans="1:13" ht="15.75">
      <c r="A378" s="2" t="s">
        <v>20</v>
      </c>
      <c r="B378" s="2"/>
      <c r="C378" s="12">
        <f t="shared" ref="C378:L378" si="19">C377*1.9835</f>
        <v>0</v>
      </c>
      <c r="D378" s="12">
        <f t="shared" si="19"/>
        <v>0</v>
      </c>
      <c r="E378" s="12">
        <f t="shared" si="19"/>
        <v>1364.68767</v>
      </c>
      <c r="F378" s="12">
        <f t="shared" si="19"/>
        <v>2405.1524300000001</v>
      </c>
      <c r="G378" s="12">
        <f t="shared" si="19"/>
        <v>1778.84247</v>
      </c>
      <c r="H378" s="12">
        <f t="shared" si="19"/>
        <v>2832.5570100000004</v>
      </c>
      <c r="I378" s="12">
        <f t="shared" si="19"/>
        <v>4823.455465</v>
      </c>
      <c r="J378" s="12">
        <f t="shared" si="19"/>
        <v>2876.1345050000009</v>
      </c>
      <c r="K378" s="12">
        <f t="shared" si="19"/>
        <v>0</v>
      </c>
      <c r="L378" s="12">
        <f t="shared" si="19"/>
        <v>0</v>
      </c>
      <c r="M378" s="2"/>
    </row>
    <row r="379" spans="1:13" ht="15.75">
      <c r="A379" s="2"/>
      <c r="B379" s="2"/>
      <c r="C379" s="11"/>
      <c r="D379" s="11"/>
      <c r="E379" s="11"/>
      <c r="F379" s="11"/>
      <c r="G379" s="11"/>
      <c r="H379" s="11"/>
      <c r="I379" s="11" t="s">
        <v>21</v>
      </c>
      <c r="J379" s="11"/>
      <c r="K379" s="13">
        <f>COUNTA(C346:L376)-4</f>
        <v>163</v>
      </c>
      <c r="L379" s="11" t="s">
        <v>22</v>
      </c>
      <c r="M379" s="2"/>
    </row>
    <row r="380" spans="1:13" ht="16.5" thickBot="1">
      <c r="A380" s="14">
        <v>1979</v>
      </c>
      <c r="B380" s="14" t="s">
        <v>23</v>
      </c>
      <c r="C380" s="14"/>
      <c r="D380" s="15">
        <f>SUM(C377:L377)</f>
        <v>8107.3000000000011</v>
      </c>
      <c r="E380" s="16" t="s">
        <v>19</v>
      </c>
      <c r="F380" s="16"/>
      <c r="G380" s="15">
        <f>D380*1.9835</f>
        <v>16080.829550000002</v>
      </c>
      <c r="H380" s="16" t="s">
        <v>24</v>
      </c>
      <c r="I380" s="14" t="s">
        <v>25</v>
      </c>
      <c r="J380" s="14"/>
      <c r="K380" s="17">
        <v>164</v>
      </c>
      <c r="L380" s="14" t="s">
        <v>22</v>
      </c>
      <c r="M380" s="2"/>
    </row>
    <row r="381" spans="1:13" ht="15.7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</row>
  </sheetData>
  <phoneticPr fontId="6" type="noConversion"/>
  <pageMargins left="1" right="0.191" top="0.5" bottom="0.25" header="0.5" footer="0.5"/>
  <pageSetup scale="60" orientation="portrait" r:id="rId1"/>
  <headerFooter alignWithMargins="0"/>
  <rowBreaks count="5" manualBreakCount="5">
    <brk id="76" max="65535" man="1"/>
    <brk id="152" max="65535" man="1"/>
    <brk id="228" max="65535" man="1"/>
    <brk id="304" max="65535" man="1"/>
    <brk id="380" max="65535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transitionEvaluation="1" enableFormatConditionsCalculation="0">
    <tabColor indexed="27"/>
  </sheetPr>
  <dimension ref="A1:M381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0</v>
      </c>
      <c r="B1" s="20"/>
      <c r="C1" s="2"/>
      <c r="D1" s="2"/>
      <c r="E1" s="2"/>
      <c r="F1" s="2"/>
      <c r="G1" s="1"/>
      <c r="H1" s="2"/>
      <c r="I1" s="2" t="s">
        <v>1</v>
      </c>
      <c r="J1" s="2"/>
      <c r="K1" s="2"/>
      <c r="L1" s="2"/>
      <c r="M1" s="2"/>
    </row>
    <row r="2" spans="1:13" ht="15.75">
      <c r="A2" s="2" t="s">
        <v>2</v>
      </c>
      <c r="B2" s="2"/>
      <c r="C2" s="2"/>
      <c r="D2" s="2"/>
      <c r="E2" s="1" t="s">
        <v>3</v>
      </c>
      <c r="F2" s="2"/>
      <c r="G2" s="2" t="s">
        <v>4</v>
      </c>
      <c r="H2" s="2"/>
      <c r="I2" s="2" t="s">
        <v>5</v>
      </c>
      <c r="J2" s="2"/>
      <c r="K2" s="2"/>
      <c r="L2" s="2"/>
      <c r="M2" s="2"/>
    </row>
    <row r="3" spans="1:13" ht="16.5" thickBot="1">
      <c r="A3" s="3" t="s">
        <v>6</v>
      </c>
      <c r="B3" s="3" t="s">
        <v>7</v>
      </c>
      <c r="C3" s="4" t="s">
        <v>8</v>
      </c>
      <c r="D3" s="4" t="s">
        <v>9</v>
      </c>
      <c r="E3" s="4" t="s">
        <v>10</v>
      </c>
      <c r="F3" s="4" t="s">
        <v>11</v>
      </c>
      <c r="G3" s="4" t="s">
        <v>12</v>
      </c>
      <c r="H3" s="4" t="s">
        <v>13</v>
      </c>
      <c r="I3" s="4" t="s">
        <v>14</v>
      </c>
      <c r="J3" s="4" t="s">
        <v>15</v>
      </c>
      <c r="K3" s="4" t="s">
        <v>16</v>
      </c>
      <c r="L3" s="4" t="s">
        <v>17</v>
      </c>
      <c r="M3" s="2"/>
    </row>
    <row r="4" spans="1:13" ht="16.5" thickTop="1">
      <c r="A4" s="1">
        <v>1980</v>
      </c>
      <c r="B4" s="5">
        <v>1</v>
      </c>
      <c r="C4" s="6"/>
      <c r="D4" s="6"/>
      <c r="E4" s="6"/>
      <c r="F4" s="6">
        <v>39.54</v>
      </c>
      <c r="G4" s="6">
        <v>49.79</v>
      </c>
      <c r="H4" s="6">
        <v>361.69</v>
      </c>
      <c r="I4" s="6">
        <v>159.99</v>
      </c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>
        <v>35.24</v>
      </c>
      <c r="G5" s="6">
        <v>52.38</v>
      </c>
      <c r="H5" s="6">
        <v>374.54</v>
      </c>
      <c r="I5" s="6">
        <v>168.07</v>
      </c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>
        <v>40.64</v>
      </c>
      <c r="G6" s="6">
        <v>89.92</v>
      </c>
      <c r="H6" s="6">
        <v>380.16</v>
      </c>
      <c r="I6" s="6">
        <v>241.52</v>
      </c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>
        <v>43.91</v>
      </c>
      <c r="G7" s="6">
        <v>92.12</v>
      </c>
      <c r="H7" s="6">
        <v>390.88</v>
      </c>
      <c r="I7" s="6">
        <v>292.58</v>
      </c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>
        <v>47.75</v>
      </c>
      <c r="G8" s="6">
        <v>108.94</v>
      </c>
      <c r="H8" s="6">
        <v>402.32</v>
      </c>
      <c r="I8" s="6">
        <v>116.15</v>
      </c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>
        <v>48.11</v>
      </c>
      <c r="G9" s="6">
        <v>115.76</v>
      </c>
      <c r="H9" s="6">
        <v>454.52</v>
      </c>
      <c r="I9" s="6">
        <v>80.290000000000006</v>
      </c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>
        <v>47.62</v>
      </c>
      <c r="G10" s="6">
        <v>100.11</v>
      </c>
      <c r="H10" s="6">
        <v>498.06</v>
      </c>
      <c r="I10" s="6">
        <v>75.17</v>
      </c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>
        <v>49.27</v>
      </c>
      <c r="G11" s="6">
        <v>44.11</v>
      </c>
      <c r="H11" s="6">
        <v>504.59</v>
      </c>
      <c r="I11" s="6">
        <v>67.790000000000006</v>
      </c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>
        <v>49.36</v>
      </c>
      <c r="G12" s="6">
        <v>9.83</v>
      </c>
      <c r="H12" s="6">
        <v>511.02</v>
      </c>
      <c r="I12" s="6">
        <v>62.15</v>
      </c>
      <c r="J12" s="6"/>
      <c r="K12" s="6"/>
      <c r="L12" s="7"/>
      <c r="M12" s="2"/>
    </row>
    <row r="13" spans="1:13" ht="15.75">
      <c r="A13" s="2"/>
      <c r="B13" s="5">
        <v>10</v>
      </c>
      <c r="C13" s="6"/>
      <c r="D13" s="6"/>
      <c r="E13" s="6"/>
      <c r="F13" s="6">
        <v>40.049999999999997</v>
      </c>
      <c r="G13" s="6">
        <v>35.33</v>
      </c>
      <c r="H13" s="6">
        <v>518.98</v>
      </c>
      <c r="I13" s="6">
        <v>55.2</v>
      </c>
      <c r="J13" s="6"/>
      <c r="K13" s="6"/>
      <c r="L13" s="7"/>
      <c r="M13" s="2"/>
    </row>
    <row r="14" spans="1:13" ht="15.75">
      <c r="A14" s="2"/>
      <c r="B14" s="5">
        <v>11</v>
      </c>
      <c r="C14" s="6"/>
      <c r="D14" s="6"/>
      <c r="E14" s="6"/>
      <c r="F14" s="6">
        <v>45.13</v>
      </c>
      <c r="G14" s="6">
        <v>61.56</v>
      </c>
      <c r="H14" s="6">
        <v>517.91</v>
      </c>
      <c r="I14" s="6">
        <v>62.78</v>
      </c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/>
      <c r="F15" s="6">
        <v>39.74</v>
      </c>
      <c r="G15" s="6">
        <v>69.319999999999993</v>
      </c>
      <c r="H15" s="6">
        <v>489.11</v>
      </c>
      <c r="I15" s="6">
        <v>57.4</v>
      </c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/>
      <c r="F16" s="6">
        <v>31.48</v>
      </c>
      <c r="G16" s="6">
        <v>94.91</v>
      </c>
      <c r="H16" s="6">
        <v>474.23</v>
      </c>
      <c r="I16" s="6">
        <v>52.06</v>
      </c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/>
      <c r="F17" s="6">
        <v>31.57</v>
      </c>
      <c r="G17" s="6">
        <v>141.56</v>
      </c>
      <c r="H17" s="6">
        <v>449.08</v>
      </c>
      <c r="I17" s="6">
        <v>47.22</v>
      </c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/>
      <c r="F18" s="6">
        <v>32.81</v>
      </c>
      <c r="G18" s="6">
        <v>181.2</v>
      </c>
      <c r="H18" s="6">
        <v>447</v>
      </c>
      <c r="I18" s="6">
        <v>46</v>
      </c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/>
      <c r="F19" s="6">
        <v>20.03</v>
      </c>
      <c r="G19" s="6">
        <v>180.85</v>
      </c>
      <c r="H19" s="6">
        <v>521.67999999999995</v>
      </c>
      <c r="I19" s="6">
        <v>50.75</v>
      </c>
      <c r="J19" s="6"/>
      <c r="K19" s="6"/>
      <c r="L19" s="7"/>
      <c r="M19" s="2"/>
    </row>
    <row r="20" spans="1:13" ht="15.75">
      <c r="A20" s="2"/>
      <c r="B20" s="5">
        <v>17</v>
      </c>
      <c r="C20" s="6"/>
      <c r="D20" s="6"/>
      <c r="E20" s="6"/>
      <c r="F20" s="6">
        <v>8.85</v>
      </c>
      <c r="G20" s="6">
        <v>185.3</v>
      </c>
      <c r="H20" s="6">
        <v>541.14</v>
      </c>
      <c r="I20" s="6">
        <v>33.46</v>
      </c>
      <c r="J20" s="6"/>
      <c r="K20" s="6"/>
      <c r="L20" s="7"/>
      <c r="M20" s="2"/>
    </row>
    <row r="21" spans="1:13" ht="15.75">
      <c r="A21" s="2"/>
      <c r="B21" s="5">
        <v>18</v>
      </c>
      <c r="C21" s="6"/>
      <c r="D21" s="6"/>
      <c r="E21" s="6"/>
      <c r="F21" s="6">
        <v>7.01</v>
      </c>
      <c r="G21" s="6">
        <v>202.95</v>
      </c>
      <c r="H21" s="6">
        <v>475.61</v>
      </c>
      <c r="I21" s="6">
        <v>13.36</v>
      </c>
      <c r="J21" s="6"/>
      <c r="K21" s="6"/>
      <c r="L21" s="7"/>
      <c r="M21" s="2"/>
    </row>
    <row r="22" spans="1:13" ht="15.75">
      <c r="A22" s="2"/>
      <c r="B22" s="5">
        <v>19</v>
      </c>
      <c r="C22" s="6"/>
      <c r="D22" s="6"/>
      <c r="E22" s="6">
        <v>28.82</v>
      </c>
      <c r="F22" s="6">
        <v>25.01</v>
      </c>
      <c r="G22" s="6">
        <v>262.55</v>
      </c>
      <c r="H22" s="6">
        <v>439.35</v>
      </c>
      <c r="I22" s="6">
        <v>16.149999999999999</v>
      </c>
      <c r="J22" s="6"/>
      <c r="K22" s="6"/>
      <c r="L22" s="7"/>
      <c r="M22" s="2"/>
    </row>
    <row r="23" spans="1:13" ht="15.75">
      <c r="A23" s="2"/>
      <c r="B23" s="5">
        <v>20</v>
      </c>
      <c r="C23" s="6"/>
      <c r="D23" s="6"/>
      <c r="E23" s="6">
        <v>48.72</v>
      </c>
      <c r="F23" s="6">
        <v>52.37</v>
      </c>
      <c r="G23" s="6">
        <v>305.64999999999998</v>
      </c>
      <c r="H23" s="6">
        <v>361.69</v>
      </c>
      <c r="I23" s="6">
        <v>15.92</v>
      </c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>
        <v>49.24</v>
      </c>
      <c r="F24" s="6">
        <v>43.74</v>
      </c>
      <c r="G24" s="6">
        <v>311.52</v>
      </c>
      <c r="H24" s="6">
        <v>326.27</v>
      </c>
      <c r="I24" s="6">
        <v>18.399999999999999</v>
      </c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>
        <v>39.090000000000003</v>
      </c>
      <c r="F25" s="6">
        <v>17.3</v>
      </c>
      <c r="G25" s="6">
        <v>314.27</v>
      </c>
      <c r="H25" s="6">
        <v>317.8</v>
      </c>
      <c r="I25" s="6">
        <v>18.88</v>
      </c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>
        <v>44.49</v>
      </c>
      <c r="F26" s="6">
        <v>18.63</v>
      </c>
      <c r="G26" s="6">
        <v>344.71</v>
      </c>
      <c r="H26" s="6">
        <v>281.13</v>
      </c>
      <c r="I26" s="6">
        <v>10.37</v>
      </c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>
        <v>43.68</v>
      </c>
      <c r="F27" s="6">
        <v>29.19</v>
      </c>
      <c r="G27" s="6">
        <v>362.84</v>
      </c>
      <c r="H27" s="6">
        <v>232.78</v>
      </c>
      <c r="I27" s="6">
        <v>3.57</v>
      </c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>
        <v>42.36</v>
      </c>
      <c r="F28" s="6">
        <v>27.88</v>
      </c>
      <c r="G28" s="6">
        <v>370.72</v>
      </c>
      <c r="H28" s="6">
        <v>188.28</v>
      </c>
      <c r="I28" s="6"/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>
        <v>40.11</v>
      </c>
      <c r="F29" s="6">
        <v>27.22</v>
      </c>
      <c r="G29" s="6">
        <v>384.89</v>
      </c>
      <c r="H29" s="6">
        <v>160.52000000000001</v>
      </c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>
        <v>34.729999999999997</v>
      </c>
      <c r="F30" s="6">
        <v>32.56</v>
      </c>
      <c r="G30" s="6">
        <v>388.61</v>
      </c>
      <c r="H30" s="6">
        <v>151.91</v>
      </c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>
        <v>18.52</v>
      </c>
      <c r="F31" s="6">
        <v>61.18</v>
      </c>
      <c r="G31" s="6">
        <v>400.35</v>
      </c>
      <c r="H31" s="6">
        <v>140.85</v>
      </c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>
        <v>15.55</v>
      </c>
      <c r="F32" s="6">
        <v>80.150000000000006</v>
      </c>
      <c r="G32" s="6">
        <v>387.82</v>
      </c>
      <c r="H32" s="6">
        <v>120.75</v>
      </c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>
        <v>25.69</v>
      </c>
      <c r="F33" s="6">
        <v>68.819999999999993</v>
      </c>
      <c r="G33" s="6">
        <v>368.34</v>
      </c>
      <c r="H33" s="6">
        <v>147.84</v>
      </c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18</v>
      </c>
      <c r="E34" s="7">
        <v>30.81</v>
      </c>
      <c r="F34" s="8" t="s">
        <v>18</v>
      </c>
      <c r="G34" s="6">
        <v>358.97</v>
      </c>
      <c r="H34" s="7">
        <v>155.6</v>
      </c>
      <c r="I34" s="9" t="s">
        <v>18</v>
      </c>
      <c r="J34" s="10"/>
      <c r="K34" s="9" t="s">
        <v>18</v>
      </c>
      <c r="L34" s="5"/>
      <c r="M34" s="2"/>
    </row>
    <row r="35" spans="1:13" ht="15.75">
      <c r="A35" s="2" t="s">
        <v>19</v>
      </c>
      <c r="B35" s="2"/>
      <c r="C35" s="11">
        <f t="shared" ref="C35:L35" si="0">SUM(C4:C34)</f>
        <v>0</v>
      </c>
      <c r="D35" s="11">
        <f t="shared" si="0"/>
        <v>0</v>
      </c>
      <c r="E35" s="11">
        <f t="shared" si="0"/>
        <v>461.81000000000006</v>
      </c>
      <c r="F35" s="11">
        <f t="shared" si="0"/>
        <v>1142.1599999999999</v>
      </c>
      <c r="G35" s="11">
        <f t="shared" si="0"/>
        <v>6377.1800000000012</v>
      </c>
      <c r="H35" s="11">
        <f t="shared" si="0"/>
        <v>11337.290000000003</v>
      </c>
      <c r="I35" s="11">
        <f t="shared" si="0"/>
        <v>1765.2300000000005</v>
      </c>
      <c r="J35" s="11">
        <f t="shared" si="0"/>
        <v>0</v>
      </c>
      <c r="K35" s="11">
        <f t="shared" si="0"/>
        <v>0</v>
      </c>
      <c r="L35" s="11">
        <f t="shared" si="0"/>
        <v>0</v>
      </c>
      <c r="M35" s="2"/>
    </row>
    <row r="36" spans="1:13" ht="15.75">
      <c r="A36" s="2" t="s">
        <v>20</v>
      </c>
      <c r="B36" s="2"/>
      <c r="C36" s="12">
        <f t="shared" ref="C36:L36" si="1">C35*1.9835</f>
        <v>0</v>
      </c>
      <c r="D36" s="12">
        <f t="shared" si="1"/>
        <v>0</v>
      </c>
      <c r="E36" s="12">
        <f t="shared" si="1"/>
        <v>916.00013500000011</v>
      </c>
      <c r="F36" s="12">
        <f t="shared" si="1"/>
        <v>2265.4743599999997</v>
      </c>
      <c r="G36" s="12">
        <f t="shared" si="1"/>
        <v>12649.136530000003</v>
      </c>
      <c r="H36" s="12">
        <f t="shared" si="1"/>
        <v>22487.514715000005</v>
      </c>
      <c r="I36" s="12">
        <f t="shared" si="1"/>
        <v>3501.3337050000009</v>
      </c>
      <c r="J36" s="12">
        <f t="shared" si="1"/>
        <v>0</v>
      </c>
      <c r="K36" s="12">
        <f t="shared" si="1"/>
        <v>0</v>
      </c>
      <c r="L36" s="12">
        <f t="shared" si="1"/>
        <v>0</v>
      </c>
      <c r="M36" s="2"/>
    </row>
    <row r="37" spans="1:13" ht="15.75">
      <c r="A37" s="2"/>
      <c r="B37" s="2"/>
      <c r="C37" s="11"/>
      <c r="D37" s="11"/>
      <c r="E37" s="11"/>
      <c r="F37" s="11"/>
      <c r="G37" s="11"/>
      <c r="H37" s="11"/>
      <c r="I37" s="11" t="s">
        <v>21</v>
      </c>
      <c r="J37" s="11"/>
      <c r="K37" s="13">
        <f>COUNTA(C4:L34)-4</f>
        <v>129</v>
      </c>
      <c r="L37" s="11" t="s">
        <v>22</v>
      </c>
      <c r="M37" s="2"/>
    </row>
    <row r="38" spans="1:13" ht="16.5" thickBot="1">
      <c r="A38" s="14">
        <v>1980</v>
      </c>
      <c r="B38" s="14" t="s">
        <v>23</v>
      </c>
      <c r="C38" s="14"/>
      <c r="D38" s="15">
        <f>SUM(C35:L35)</f>
        <v>21083.670000000002</v>
      </c>
      <c r="E38" s="16" t="s">
        <v>19</v>
      </c>
      <c r="F38" s="16"/>
      <c r="G38" s="15">
        <f>D38*1.9835+1-2</f>
        <v>41818.459445000008</v>
      </c>
      <c r="H38" s="16" t="s">
        <v>24</v>
      </c>
      <c r="I38" s="14" t="s">
        <v>25</v>
      </c>
      <c r="J38" s="14"/>
      <c r="K38" s="17">
        <v>129</v>
      </c>
      <c r="L38" s="14" t="s">
        <v>22</v>
      </c>
      <c r="M38" s="2"/>
    </row>
    <row r="39" spans="1:13" ht="15.75">
      <c r="A39" s="1" t="s">
        <v>0</v>
      </c>
      <c r="B39" s="2"/>
      <c r="C39" s="2"/>
      <c r="D39" s="18"/>
      <c r="E39" s="1"/>
      <c r="F39" s="1"/>
      <c r="G39" s="1"/>
      <c r="H39" s="18"/>
      <c r="I39" s="1"/>
      <c r="J39" s="2"/>
      <c r="K39" s="2"/>
      <c r="L39" s="2"/>
      <c r="M39" s="2"/>
    </row>
    <row r="40" spans="1:13" ht="15.75">
      <c r="A40" s="2" t="s">
        <v>2</v>
      </c>
      <c r="B40" s="2"/>
      <c r="C40" s="2"/>
      <c r="D40" s="2"/>
      <c r="E40" s="1" t="s">
        <v>3</v>
      </c>
      <c r="F40" s="2"/>
      <c r="G40" s="2" t="s">
        <v>4</v>
      </c>
      <c r="H40" s="2"/>
      <c r="I40" s="2" t="s">
        <v>5</v>
      </c>
      <c r="J40" s="2"/>
      <c r="K40" s="2"/>
      <c r="L40" s="2"/>
      <c r="M40" s="2"/>
    </row>
    <row r="41" spans="1:13" ht="16.5" thickBot="1">
      <c r="A41" s="3" t="s">
        <v>6</v>
      </c>
      <c r="B41" s="3" t="s">
        <v>7</v>
      </c>
      <c r="C41" s="4" t="s">
        <v>8</v>
      </c>
      <c r="D41" s="4" t="s">
        <v>9</v>
      </c>
      <c r="E41" s="4" t="s">
        <v>10</v>
      </c>
      <c r="F41" s="4" t="s">
        <v>11</v>
      </c>
      <c r="G41" s="4" t="s">
        <v>12</v>
      </c>
      <c r="H41" s="4" t="s">
        <v>13</v>
      </c>
      <c r="I41" s="4" t="s">
        <v>14</v>
      </c>
      <c r="J41" s="4" t="s">
        <v>15</v>
      </c>
      <c r="K41" s="4" t="s">
        <v>16</v>
      </c>
      <c r="L41" s="4" t="s">
        <v>17</v>
      </c>
      <c r="M41" s="2"/>
    </row>
    <row r="42" spans="1:13" ht="16.5" thickTop="1">
      <c r="A42" s="1">
        <v>1981</v>
      </c>
      <c r="B42" s="5">
        <v>1</v>
      </c>
      <c r="C42" s="6"/>
      <c r="D42" s="6">
        <v>73.53</v>
      </c>
      <c r="E42" s="6">
        <v>56.39</v>
      </c>
      <c r="F42" s="6">
        <v>32.03</v>
      </c>
      <c r="G42" s="6">
        <v>156.51</v>
      </c>
      <c r="H42" s="6">
        <v>98.8</v>
      </c>
      <c r="I42" s="6">
        <v>22.15</v>
      </c>
      <c r="J42" s="6"/>
      <c r="K42" s="6"/>
      <c r="L42" s="7"/>
      <c r="M42" s="2"/>
    </row>
    <row r="43" spans="1:13" ht="15.75">
      <c r="A43" s="2"/>
      <c r="B43" s="5">
        <v>2</v>
      </c>
      <c r="C43" s="6"/>
      <c r="D43" s="6">
        <v>76.95</v>
      </c>
      <c r="E43" s="6">
        <v>54.94</v>
      </c>
      <c r="F43" s="6">
        <v>24.53</v>
      </c>
      <c r="G43" s="6">
        <v>194.06</v>
      </c>
      <c r="H43" s="6">
        <v>82.21</v>
      </c>
      <c r="I43" s="6">
        <v>24.45</v>
      </c>
      <c r="J43" s="6"/>
      <c r="K43" s="6"/>
      <c r="L43" s="7"/>
      <c r="M43" s="2"/>
    </row>
    <row r="44" spans="1:13" ht="15.75">
      <c r="A44" s="2"/>
      <c r="B44" s="5">
        <v>3</v>
      </c>
      <c r="C44" s="6"/>
      <c r="D44" s="6">
        <v>67.91</v>
      </c>
      <c r="E44" s="6">
        <v>54.93</v>
      </c>
      <c r="F44" s="6">
        <v>24.5</v>
      </c>
      <c r="G44" s="6">
        <v>238.76</v>
      </c>
      <c r="H44" s="6">
        <v>138.12</v>
      </c>
      <c r="I44" s="6">
        <v>25.73</v>
      </c>
      <c r="J44" s="6"/>
      <c r="K44" s="6"/>
      <c r="L44" s="7"/>
      <c r="M44" s="2"/>
    </row>
    <row r="45" spans="1:13" ht="15.75">
      <c r="A45" s="2"/>
      <c r="B45" s="5">
        <v>4</v>
      </c>
      <c r="C45" s="6"/>
      <c r="D45" s="6">
        <v>70.290000000000006</v>
      </c>
      <c r="E45" s="6">
        <v>57.3</v>
      </c>
      <c r="F45" s="6">
        <v>31.36</v>
      </c>
      <c r="G45" s="6">
        <v>280.98</v>
      </c>
      <c r="H45" s="6">
        <v>206.46</v>
      </c>
      <c r="I45" s="6">
        <v>19.09</v>
      </c>
      <c r="J45" s="6"/>
      <c r="K45" s="6"/>
      <c r="L45" s="7"/>
      <c r="M45" s="2"/>
    </row>
    <row r="46" spans="1:13" ht="15.75">
      <c r="A46" s="2"/>
      <c r="B46" s="5">
        <v>5</v>
      </c>
      <c r="C46" s="6"/>
      <c r="D46" s="6">
        <v>74.09</v>
      </c>
      <c r="E46" s="6">
        <v>59.83</v>
      </c>
      <c r="F46" s="6">
        <v>51.64</v>
      </c>
      <c r="G46" s="6">
        <v>295.91000000000003</v>
      </c>
      <c r="H46" s="6">
        <v>182.75</v>
      </c>
      <c r="I46" s="6">
        <v>16.399999999999999</v>
      </c>
      <c r="J46" s="6"/>
      <c r="K46" s="6"/>
      <c r="L46" s="7"/>
      <c r="M46" s="2"/>
    </row>
    <row r="47" spans="1:13" ht="15.75">
      <c r="A47" s="2"/>
      <c r="B47" s="5">
        <v>6</v>
      </c>
      <c r="C47" s="6"/>
      <c r="D47" s="6">
        <v>67.86</v>
      </c>
      <c r="E47" s="6">
        <v>60.99</v>
      </c>
      <c r="F47" s="6">
        <v>71.8</v>
      </c>
      <c r="G47" s="6">
        <v>221.25</v>
      </c>
      <c r="H47" s="6">
        <v>155.58000000000001</v>
      </c>
      <c r="I47" s="6">
        <v>16.66</v>
      </c>
      <c r="J47" s="6"/>
      <c r="K47" s="6"/>
      <c r="L47" s="7"/>
      <c r="M47" s="2"/>
    </row>
    <row r="48" spans="1:13" ht="15.75">
      <c r="A48" s="2"/>
      <c r="B48" s="5">
        <v>7</v>
      </c>
      <c r="C48" s="6"/>
      <c r="D48" s="6">
        <v>61.64</v>
      </c>
      <c r="E48" s="6">
        <v>60.23</v>
      </c>
      <c r="F48" s="6">
        <v>75.23</v>
      </c>
      <c r="G48" s="6">
        <v>145.21</v>
      </c>
      <c r="H48" s="6">
        <v>100.93</v>
      </c>
      <c r="I48" s="6">
        <v>17.21</v>
      </c>
      <c r="J48" s="6"/>
      <c r="K48" s="6"/>
      <c r="L48" s="7"/>
      <c r="M48" s="2"/>
    </row>
    <row r="49" spans="1:13" ht="15.75">
      <c r="A49" s="2"/>
      <c r="B49" s="5">
        <v>8</v>
      </c>
      <c r="C49" s="6"/>
      <c r="D49" s="6">
        <v>59.88</v>
      </c>
      <c r="E49" s="6">
        <v>59.45</v>
      </c>
      <c r="F49" s="6">
        <v>68.45</v>
      </c>
      <c r="G49" s="6">
        <v>179.22</v>
      </c>
      <c r="H49" s="6">
        <v>82.19</v>
      </c>
      <c r="I49" s="6">
        <v>15.55</v>
      </c>
      <c r="J49" s="6"/>
      <c r="K49" s="6"/>
      <c r="L49" s="7"/>
      <c r="M49" s="2"/>
    </row>
    <row r="50" spans="1:13" ht="15.75">
      <c r="A50" s="2"/>
      <c r="B50" s="5">
        <v>9</v>
      </c>
      <c r="C50" s="6"/>
      <c r="D50" s="6">
        <v>58.53</v>
      </c>
      <c r="E50" s="6">
        <v>61.19</v>
      </c>
      <c r="F50" s="6">
        <v>48.04</v>
      </c>
      <c r="G50" s="6">
        <v>221.83</v>
      </c>
      <c r="H50" s="6">
        <v>89.32</v>
      </c>
      <c r="I50" s="6">
        <v>9.2899999999999991</v>
      </c>
      <c r="J50" s="6"/>
      <c r="K50" s="6"/>
      <c r="L50" s="7"/>
      <c r="M50" s="2"/>
    </row>
    <row r="51" spans="1:13" ht="15.75">
      <c r="A51" s="2"/>
      <c r="B51" s="5">
        <v>10</v>
      </c>
      <c r="C51" s="6"/>
      <c r="D51" s="6">
        <v>55.57</v>
      </c>
      <c r="E51" s="6">
        <v>63.73</v>
      </c>
      <c r="F51" s="6">
        <v>35.76</v>
      </c>
      <c r="G51" s="6">
        <v>214.75</v>
      </c>
      <c r="H51" s="6">
        <v>84.48</v>
      </c>
      <c r="I51" s="6">
        <v>7.52</v>
      </c>
      <c r="J51" s="6"/>
      <c r="K51" s="6" t="s">
        <v>35</v>
      </c>
      <c r="L51" s="7"/>
      <c r="M51" s="2"/>
    </row>
    <row r="52" spans="1:13" ht="15.75">
      <c r="A52" s="2"/>
      <c r="B52" s="5">
        <v>11</v>
      </c>
      <c r="C52" s="6"/>
      <c r="D52" s="6">
        <v>58.49</v>
      </c>
      <c r="E52" s="6">
        <v>76.209999999999994</v>
      </c>
      <c r="F52" s="6">
        <v>38.119999999999997</v>
      </c>
      <c r="G52" s="6">
        <v>189.55</v>
      </c>
      <c r="H52" s="6">
        <v>78.86</v>
      </c>
      <c r="I52" s="6">
        <v>21.68</v>
      </c>
      <c r="J52" s="6"/>
      <c r="K52" s="6" t="s">
        <v>36</v>
      </c>
      <c r="L52" s="7"/>
      <c r="M52" s="2"/>
    </row>
    <row r="53" spans="1:13" ht="15.75">
      <c r="A53" s="2"/>
      <c r="B53" s="5">
        <v>12</v>
      </c>
      <c r="C53" s="6"/>
      <c r="D53" s="6">
        <v>62.82</v>
      </c>
      <c r="E53" s="6">
        <v>82.52</v>
      </c>
      <c r="F53" s="6">
        <v>35.6</v>
      </c>
      <c r="G53" s="6">
        <v>171.98</v>
      </c>
      <c r="H53" s="6">
        <v>74.540000000000006</v>
      </c>
      <c r="I53" s="6">
        <v>28.31</v>
      </c>
      <c r="J53" s="6"/>
      <c r="K53" s="6" t="s">
        <v>28</v>
      </c>
      <c r="L53" s="7"/>
      <c r="M53" s="2"/>
    </row>
    <row r="54" spans="1:13" ht="15.75">
      <c r="A54" s="2"/>
      <c r="B54" s="5">
        <v>13</v>
      </c>
      <c r="C54" s="6"/>
      <c r="D54" s="6">
        <v>65.849999999999994</v>
      </c>
      <c r="E54" s="6">
        <v>71.709999999999994</v>
      </c>
      <c r="F54" s="6">
        <v>36.619999999999997</v>
      </c>
      <c r="G54" s="6">
        <v>132.22999999999999</v>
      </c>
      <c r="H54" s="6">
        <v>76.930000000000007</v>
      </c>
      <c r="I54" s="6">
        <v>26.6</v>
      </c>
      <c r="J54" s="6"/>
      <c r="K54" s="6" t="s">
        <v>29</v>
      </c>
      <c r="L54" s="7"/>
      <c r="M54" s="2"/>
    </row>
    <row r="55" spans="1:13" ht="15.75">
      <c r="A55" s="2"/>
      <c r="B55" s="5">
        <v>14</v>
      </c>
      <c r="C55" s="6"/>
      <c r="D55" s="6">
        <v>60.53</v>
      </c>
      <c r="E55" s="6">
        <v>65.099999999999994</v>
      </c>
      <c r="F55" s="6">
        <v>38.19</v>
      </c>
      <c r="G55" s="6">
        <v>70.34</v>
      </c>
      <c r="H55" s="6">
        <v>63.98</v>
      </c>
      <c r="I55" s="6">
        <v>25.01</v>
      </c>
      <c r="J55" s="6"/>
      <c r="K55" s="6" t="s">
        <v>37</v>
      </c>
      <c r="L55" s="7" t="s">
        <v>31</v>
      </c>
      <c r="M55" s="2"/>
    </row>
    <row r="56" spans="1:13" ht="15.75">
      <c r="A56" s="2"/>
      <c r="B56" s="5">
        <v>15</v>
      </c>
      <c r="C56" s="6"/>
      <c r="D56" s="6">
        <v>32.54</v>
      </c>
      <c r="E56" s="6">
        <v>64.040000000000006</v>
      </c>
      <c r="F56" s="6">
        <v>31.54</v>
      </c>
      <c r="G56" s="6">
        <v>49.38</v>
      </c>
      <c r="H56" s="6">
        <v>47.65</v>
      </c>
      <c r="I56" s="6">
        <v>23.73</v>
      </c>
      <c r="J56" s="6"/>
      <c r="K56" s="6"/>
      <c r="L56" s="7"/>
      <c r="M56" s="2"/>
    </row>
    <row r="57" spans="1:13" ht="15.75">
      <c r="A57" s="2"/>
      <c r="B57" s="5">
        <v>16</v>
      </c>
      <c r="C57" s="6"/>
      <c r="D57" s="6">
        <v>10.86</v>
      </c>
      <c r="E57" s="6">
        <v>62.85</v>
      </c>
      <c r="F57" s="6">
        <v>23.55</v>
      </c>
      <c r="G57" s="6">
        <v>82.12</v>
      </c>
      <c r="H57" s="6">
        <v>47.1</v>
      </c>
      <c r="I57" s="6">
        <v>21.4</v>
      </c>
      <c r="J57" s="6"/>
      <c r="K57" s="6"/>
      <c r="L57" s="7"/>
      <c r="M57" s="2"/>
    </row>
    <row r="58" spans="1:13" ht="15.75">
      <c r="A58" s="2"/>
      <c r="B58" s="5">
        <v>17</v>
      </c>
      <c r="C58" s="6"/>
      <c r="D58" s="6">
        <v>57.55</v>
      </c>
      <c r="E58" s="6">
        <v>86.68</v>
      </c>
      <c r="F58" s="6">
        <v>8.32</v>
      </c>
      <c r="G58" s="6">
        <v>144.81</v>
      </c>
      <c r="H58" s="6">
        <v>42.76</v>
      </c>
      <c r="I58" s="6">
        <v>18.86</v>
      </c>
      <c r="J58" s="6"/>
      <c r="K58" s="6"/>
      <c r="L58" s="7"/>
      <c r="M58" s="2"/>
    </row>
    <row r="59" spans="1:13" ht="15.75">
      <c r="A59" s="2"/>
      <c r="B59" s="5">
        <v>18</v>
      </c>
      <c r="C59" s="6"/>
      <c r="D59" s="6">
        <v>57.82</v>
      </c>
      <c r="E59" s="6">
        <v>124.79</v>
      </c>
      <c r="F59" s="6">
        <v>5.34</v>
      </c>
      <c r="G59" s="6">
        <v>267.52999999999997</v>
      </c>
      <c r="H59" s="6">
        <v>42.77</v>
      </c>
      <c r="I59" s="6">
        <v>8.2899999999999991</v>
      </c>
      <c r="J59" s="6"/>
      <c r="K59" s="6" t="s">
        <v>26</v>
      </c>
      <c r="L59" s="7"/>
      <c r="M59" s="2"/>
    </row>
    <row r="60" spans="1:13" ht="15.75">
      <c r="A60" s="2"/>
      <c r="B60" s="5">
        <v>19</v>
      </c>
      <c r="C60" s="6"/>
      <c r="D60" s="6">
        <v>58.17</v>
      </c>
      <c r="E60" s="6">
        <v>136.66</v>
      </c>
      <c r="F60" s="6">
        <v>16.100000000000001</v>
      </c>
      <c r="G60" s="6">
        <v>344.85</v>
      </c>
      <c r="H60" s="6">
        <v>22.23</v>
      </c>
      <c r="I60" s="6"/>
      <c r="J60" s="6"/>
      <c r="K60" s="6" t="s">
        <v>38</v>
      </c>
      <c r="L60" s="7"/>
      <c r="M60" s="2"/>
    </row>
    <row r="61" spans="1:13" ht="15.75">
      <c r="A61" s="2"/>
      <c r="B61" s="5">
        <v>20</v>
      </c>
      <c r="C61" s="6"/>
      <c r="D61" s="6">
        <v>56.71</v>
      </c>
      <c r="E61" s="6">
        <v>69.760000000000005</v>
      </c>
      <c r="F61" s="6">
        <v>50.29</v>
      </c>
      <c r="G61" s="6">
        <v>322.94</v>
      </c>
      <c r="H61" s="6">
        <v>13.61</v>
      </c>
      <c r="I61" s="6"/>
      <c r="J61" s="6"/>
      <c r="K61" s="6" t="s">
        <v>28</v>
      </c>
      <c r="L61" s="7"/>
      <c r="M61" s="2"/>
    </row>
    <row r="62" spans="1:13" ht="15.75">
      <c r="A62" s="2"/>
      <c r="B62" s="5">
        <v>21</v>
      </c>
      <c r="C62" s="6"/>
      <c r="D62" s="6">
        <v>75.36</v>
      </c>
      <c r="E62" s="6"/>
      <c r="F62" s="6">
        <v>82.82</v>
      </c>
      <c r="G62" s="6">
        <v>272.52999999999997</v>
      </c>
      <c r="H62" s="6">
        <v>59.17</v>
      </c>
      <c r="I62" s="6"/>
      <c r="J62" s="6"/>
      <c r="K62" s="6" t="s">
        <v>29</v>
      </c>
      <c r="L62" s="7"/>
      <c r="M62" s="2"/>
    </row>
    <row r="63" spans="1:13" ht="15.75">
      <c r="A63" s="2"/>
      <c r="B63" s="5">
        <v>22</v>
      </c>
      <c r="C63" s="6"/>
      <c r="D63" s="6">
        <v>103.96</v>
      </c>
      <c r="E63" s="6"/>
      <c r="F63" s="6">
        <v>63.08</v>
      </c>
      <c r="G63" s="6">
        <v>221.28</v>
      </c>
      <c r="H63" s="6">
        <v>66.239999999999995</v>
      </c>
      <c r="I63" s="6"/>
      <c r="J63" s="6"/>
      <c r="K63" s="6" t="s">
        <v>39</v>
      </c>
      <c r="L63" s="7"/>
      <c r="M63" s="2"/>
    </row>
    <row r="64" spans="1:13" ht="15.75">
      <c r="A64" s="2"/>
      <c r="B64" s="5">
        <v>23</v>
      </c>
      <c r="C64" s="6"/>
      <c r="D64" s="6">
        <v>106.09</v>
      </c>
      <c r="E64" s="6"/>
      <c r="F64" s="6">
        <v>28.33</v>
      </c>
      <c r="G64" s="6">
        <v>161.47</v>
      </c>
      <c r="H64" s="6">
        <v>62.6</v>
      </c>
      <c r="I64" s="6"/>
      <c r="J64" s="6"/>
      <c r="K64" s="6"/>
      <c r="L64" s="7"/>
      <c r="M64" s="2"/>
    </row>
    <row r="65" spans="1:13" ht="15.75">
      <c r="A65" s="2"/>
      <c r="B65" s="5">
        <v>24</v>
      </c>
      <c r="C65" s="6"/>
      <c r="D65" s="6">
        <v>90.42</v>
      </c>
      <c r="E65" s="6">
        <v>29.21</v>
      </c>
      <c r="F65" s="6">
        <v>16.760000000000002</v>
      </c>
      <c r="G65" s="6">
        <v>140.9</v>
      </c>
      <c r="H65" s="6">
        <v>59.35</v>
      </c>
      <c r="I65" s="6"/>
      <c r="J65" s="6"/>
      <c r="K65" s="6"/>
      <c r="L65" s="7"/>
      <c r="M65" s="2"/>
    </row>
    <row r="66" spans="1:13" ht="15.75">
      <c r="A66" s="2"/>
      <c r="B66" s="5">
        <v>25</v>
      </c>
      <c r="C66" s="6"/>
      <c r="D66" s="6">
        <v>83.58</v>
      </c>
      <c r="E66" s="6">
        <v>36.9</v>
      </c>
      <c r="F66" s="6">
        <v>14.93</v>
      </c>
      <c r="G66" s="6">
        <v>209.41</v>
      </c>
      <c r="H66" s="6">
        <v>49.57</v>
      </c>
      <c r="I66" s="6"/>
      <c r="J66" s="6"/>
      <c r="K66" s="6"/>
      <c r="L66" s="7"/>
      <c r="M66" s="2"/>
    </row>
    <row r="67" spans="1:13" ht="15.75">
      <c r="A67" s="2"/>
      <c r="B67" s="5">
        <v>26</v>
      </c>
      <c r="C67" s="6"/>
      <c r="D67" s="6">
        <v>76.44</v>
      </c>
      <c r="E67" s="6">
        <v>36.090000000000003</v>
      </c>
      <c r="F67" s="6">
        <v>22.93</v>
      </c>
      <c r="G67" s="6">
        <v>267.38</v>
      </c>
      <c r="H67" s="6">
        <v>57.53</v>
      </c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>
        <v>49.13</v>
      </c>
      <c r="E68" s="6">
        <v>63.17</v>
      </c>
      <c r="F68" s="6">
        <v>58.56</v>
      </c>
      <c r="G68" s="6">
        <v>261.67</v>
      </c>
      <c r="H68" s="6">
        <v>35.630000000000003</v>
      </c>
      <c r="I68" s="6"/>
      <c r="J68" s="6"/>
      <c r="K68" s="6"/>
      <c r="L68" s="7"/>
      <c r="M68" s="2"/>
    </row>
    <row r="69" spans="1:13" ht="15.75">
      <c r="A69" s="2"/>
      <c r="B69" s="5">
        <v>28</v>
      </c>
      <c r="C69" s="6">
        <v>12.24</v>
      </c>
      <c r="D69" s="6">
        <v>52</v>
      </c>
      <c r="E69" s="6">
        <v>53.36</v>
      </c>
      <c r="F69" s="6">
        <v>111.07</v>
      </c>
      <c r="G69" s="6">
        <v>217.34</v>
      </c>
      <c r="H69" s="6">
        <v>27.27</v>
      </c>
      <c r="I69" s="6"/>
      <c r="J69" s="6"/>
      <c r="K69" s="6"/>
      <c r="L69" s="7"/>
      <c r="M69" s="2"/>
    </row>
    <row r="70" spans="1:13" ht="15.75">
      <c r="A70" s="2"/>
      <c r="B70" s="5">
        <v>29</v>
      </c>
      <c r="C70" s="6">
        <v>17.190000000000001</v>
      </c>
      <c r="D70" s="6">
        <v>58.81</v>
      </c>
      <c r="E70" s="6">
        <v>27.84</v>
      </c>
      <c r="F70" s="6">
        <v>125.94</v>
      </c>
      <c r="G70" s="6">
        <v>172.85</v>
      </c>
      <c r="H70" s="6">
        <v>29.93</v>
      </c>
      <c r="I70" s="6"/>
      <c r="J70" s="6"/>
      <c r="K70" s="6"/>
      <c r="L70" s="7"/>
      <c r="M70" s="2"/>
    </row>
    <row r="71" spans="1:13" ht="15.75">
      <c r="A71" s="2"/>
      <c r="B71" s="5">
        <v>30</v>
      </c>
      <c r="C71" s="6">
        <v>51.53</v>
      </c>
      <c r="D71" s="6">
        <v>57.34</v>
      </c>
      <c r="E71" s="6">
        <v>34.590000000000003</v>
      </c>
      <c r="F71" s="6">
        <v>122.07</v>
      </c>
      <c r="G71" s="6">
        <v>158.16999999999999</v>
      </c>
      <c r="H71" s="6">
        <v>28.25</v>
      </c>
      <c r="I71" s="6"/>
      <c r="J71" s="6"/>
      <c r="K71" s="6"/>
      <c r="L71" s="7"/>
      <c r="M71" s="2"/>
    </row>
    <row r="72" spans="1:13" ht="15.75">
      <c r="A72" s="2"/>
      <c r="B72" s="5">
        <v>31</v>
      </c>
      <c r="C72" s="7">
        <v>79.8</v>
      </c>
      <c r="D72" s="8" t="s">
        <v>18</v>
      </c>
      <c r="E72" s="7">
        <v>34.54</v>
      </c>
      <c r="F72" s="8" t="s">
        <v>18</v>
      </c>
      <c r="G72" s="6">
        <v>118.02</v>
      </c>
      <c r="H72" s="7">
        <v>27.05</v>
      </c>
      <c r="I72" s="9" t="s">
        <v>18</v>
      </c>
      <c r="J72" s="10"/>
      <c r="K72" s="9" t="s">
        <v>18</v>
      </c>
      <c r="L72" s="5"/>
      <c r="M72" s="2"/>
    </row>
    <row r="73" spans="1:13" ht="15.75">
      <c r="A73" s="2" t="s">
        <v>19</v>
      </c>
      <c r="B73" s="2"/>
      <c r="C73" s="11">
        <f t="shared" ref="C73:L73" si="2">SUM(C42:C72)</f>
        <v>160.76</v>
      </c>
      <c r="D73" s="11">
        <f t="shared" si="2"/>
        <v>1940.72</v>
      </c>
      <c r="E73" s="11">
        <f t="shared" si="2"/>
        <v>1745</v>
      </c>
      <c r="F73" s="11">
        <f t="shared" si="2"/>
        <v>1393.5</v>
      </c>
      <c r="G73" s="11">
        <f t="shared" si="2"/>
        <v>6125.2300000000005</v>
      </c>
      <c r="H73" s="11">
        <f t="shared" si="2"/>
        <v>2233.86</v>
      </c>
      <c r="I73" s="11">
        <f t="shared" si="2"/>
        <v>347.93000000000006</v>
      </c>
      <c r="J73" s="11">
        <f t="shared" si="2"/>
        <v>0</v>
      </c>
      <c r="K73" s="11">
        <f t="shared" si="2"/>
        <v>0</v>
      </c>
      <c r="L73" s="11">
        <f t="shared" si="2"/>
        <v>0</v>
      </c>
      <c r="M73" s="2"/>
    </row>
    <row r="74" spans="1:13" ht="15.75">
      <c r="A74" s="2" t="s">
        <v>20</v>
      </c>
      <c r="B74" s="2"/>
      <c r="C74" s="12">
        <f t="shared" ref="C74:L74" si="3">C73*1.9835</f>
        <v>318.86745999999999</v>
      </c>
      <c r="D74" s="12">
        <f t="shared" si="3"/>
        <v>3849.4181200000003</v>
      </c>
      <c r="E74" s="12">
        <f t="shared" si="3"/>
        <v>3461.2075</v>
      </c>
      <c r="F74" s="12">
        <f t="shared" si="3"/>
        <v>2764.0072500000001</v>
      </c>
      <c r="G74" s="12">
        <f t="shared" si="3"/>
        <v>12149.393705</v>
      </c>
      <c r="H74" s="12">
        <f t="shared" si="3"/>
        <v>4430.8613100000002</v>
      </c>
      <c r="I74" s="12">
        <f t="shared" si="3"/>
        <v>690.11915500000009</v>
      </c>
      <c r="J74" s="12">
        <f t="shared" si="3"/>
        <v>0</v>
      </c>
      <c r="K74" s="12">
        <f t="shared" si="3"/>
        <v>0</v>
      </c>
      <c r="L74" s="12">
        <f t="shared" si="3"/>
        <v>0</v>
      </c>
      <c r="M74" s="2"/>
    </row>
    <row r="75" spans="1:13" ht="15.75">
      <c r="A75" s="2"/>
      <c r="B75" s="2"/>
      <c r="C75" s="11"/>
      <c r="D75" s="11"/>
      <c r="E75" s="11"/>
      <c r="F75" s="11"/>
      <c r="G75" s="11"/>
      <c r="H75" s="11"/>
      <c r="I75" s="11" t="s">
        <v>21</v>
      </c>
      <c r="J75" s="11"/>
      <c r="K75" s="13">
        <f>COUNTA(C42:L72)-4-11</f>
        <v>172</v>
      </c>
      <c r="L75" s="11" t="s">
        <v>22</v>
      </c>
      <c r="M75" s="2"/>
    </row>
    <row r="76" spans="1:13" ht="16.5" thickBot="1">
      <c r="A76" s="14">
        <v>1981</v>
      </c>
      <c r="B76" s="14" t="s">
        <v>23</v>
      </c>
      <c r="C76" s="14"/>
      <c r="D76" s="15">
        <f>SUM(C73:L73)</f>
        <v>13947</v>
      </c>
      <c r="E76" s="16" t="s">
        <v>19</v>
      </c>
      <c r="F76" s="16"/>
      <c r="G76" s="15">
        <f>D76*1.9835+1-2</f>
        <v>27662.874500000002</v>
      </c>
      <c r="H76" s="16" t="s">
        <v>24</v>
      </c>
      <c r="I76" s="14" t="s">
        <v>25</v>
      </c>
      <c r="J76" s="14"/>
      <c r="K76" s="17">
        <v>172</v>
      </c>
      <c r="L76" s="14" t="s">
        <v>22</v>
      </c>
      <c r="M76" s="2"/>
    </row>
    <row r="77" spans="1:13" ht="15.75">
      <c r="A77" s="1" t="s">
        <v>0</v>
      </c>
      <c r="B77" s="2"/>
      <c r="C77" s="2"/>
      <c r="D77" s="18"/>
      <c r="E77" s="1"/>
      <c r="F77" s="1"/>
      <c r="G77" s="1"/>
      <c r="H77" s="18"/>
      <c r="I77" s="1"/>
      <c r="J77" s="2"/>
      <c r="K77" s="2"/>
      <c r="L77" s="2"/>
      <c r="M77" s="2"/>
    </row>
    <row r="78" spans="1:13" ht="15.75">
      <c r="A78" s="2" t="s">
        <v>2</v>
      </c>
      <c r="B78" s="2"/>
      <c r="C78" s="2"/>
      <c r="D78" s="2"/>
      <c r="E78" s="1" t="s">
        <v>3</v>
      </c>
      <c r="F78" s="2"/>
      <c r="G78" s="2" t="s">
        <v>4</v>
      </c>
      <c r="H78" s="2"/>
      <c r="I78" s="2" t="s">
        <v>5</v>
      </c>
      <c r="J78" s="2"/>
      <c r="K78" s="2"/>
      <c r="L78" s="2"/>
      <c r="M78" s="2"/>
    </row>
    <row r="79" spans="1:13" ht="16.5" thickBot="1">
      <c r="A79" s="3" t="s">
        <v>6</v>
      </c>
      <c r="B79" s="3" t="s">
        <v>7</v>
      </c>
      <c r="C79" s="4" t="s">
        <v>8</v>
      </c>
      <c r="D79" s="4" t="s">
        <v>9</v>
      </c>
      <c r="E79" s="4" t="s">
        <v>10</v>
      </c>
      <c r="F79" s="4" t="s">
        <v>11</v>
      </c>
      <c r="G79" s="4" t="s">
        <v>12</v>
      </c>
      <c r="H79" s="4" t="s">
        <v>13</v>
      </c>
      <c r="I79" s="4" t="s">
        <v>14</v>
      </c>
      <c r="J79" s="4" t="s">
        <v>15</v>
      </c>
      <c r="K79" s="4" t="s">
        <v>16</v>
      </c>
      <c r="L79" s="4" t="s">
        <v>17</v>
      </c>
      <c r="M79" s="2"/>
    </row>
    <row r="80" spans="1:13" ht="16.5" thickTop="1">
      <c r="A80" s="1">
        <v>1982</v>
      </c>
      <c r="B80" s="5">
        <v>1</v>
      </c>
      <c r="C80" s="6"/>
      <c r="D80" s="6"/>
      <c r="E80" s="6"/>
      <c r="F80" s="6"/>
      <c r="G80" s="6">
        <v>43.72</v>
      </c>
      <c r="H80" s="6">
        <v>107.03</v>
      </c>
      <c r="I80" s="6">
        <v>49.18</v>
      </c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/>
      <c r="G81" s="6">
        <v>53.45</v>
      </c>
      <c r="H81" s="6">
        <v>102.94</v>
      </c>
      <c r="I81" s="6">
        <v>42.14</v>
      </c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/>
      <c r="G82" s="6">
        <v>55.38</v>
      </c>
      <c r="H82" s="6">
        <v>81.319999999999993</v>
      </c>
      <c r="I82" s="6">
        <v>40.43</v>
      </c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/>
      <c r="G83" s="6">
        <v>54.76</v>
      </c>
      <c r="H83" s="6">
        <v>53.6</v>
      </c>
      <c r="I83" s="6">
        <v>34.24</v>
      </c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/>
      <c r="G84" s="6">
        <v>51.82</v>
      </c>
      <c r="H84" s="6">
        <v>50.69</v>
      </c>
      <c r="I84" s="6">
        <v>28.94</v>
      </c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/>
      <c r="G85" s="6">
        <v>56.68</v>
      </c>
      <c r="H85" s="6">
        <v>60.37</v>
      </c>
      <c r="I85" s="6">
        <v>29.98</v>
      </c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/>
      <c r="G86" s="6">
        <v>61.8</v>
      </c>
      <c r="H86" s="6">
        <v>79.84</v>
      </c>
      <c r="I86" s="6">
        <v>33.65</v>
      </c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/>
      <c r="F87" s="6"/>
      <c r="G87" s="6">
        <v>62.62</v>
      </c>
      <c r="H87" s="6">
        <v>88.05</v>
      </c>
      <c r="I87" s="6">
        <v>36.630000000000003</v>
      </c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/>
      <c r="F88" s="6"/>
      <c r="G88" s="6">
        <v>60.09</v>
      </c>
      <c r="H88" s="6">
        <v>102.81</v>
      </c>
      <c r="I88" s="6">
        <v>45.01</v>
      </c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/>
      <c r="F89" s="6"/>
      <c r="G89" s="6">
        <v>62.55</v>
      </c>
      <c r="H89" s="6">
        <v>127.55</v>
      </c>
      <c r="I89" s="6">
        <v>38.270000000000003</v>
      </c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/>
      <c r="F90" s="6"/>
      <c r="G90" s="6">
        <v>64.16</v>
      </c>
      <c r="H90" s="6">
        <v>130.46</v>
      </c>
      <c r="I90" s="6">
        <v>35.32</v>
      </c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/>
      <c r="F91" s="6"/>
      <c r="G91" s="6">
        <v>71.260000000000005</v>
      </c>
      <c r="H91" s="6">
        <v>131.22999999999999</v>
      </c>
      <c r="I91" s="6">
        <v>42.83</v>
      </c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/>
      <c r="F92" s="6"/>
      <c r="G92" s="6">
        <v>64.81</v>
      </c>
      <c r="H92" s="6">
        <v>129.47</v>
      </c>
      <c r="I92" s="6">
        <v>33.979999999999997</v>
      </c>
      <c r="J92" s="6"/>
      <c r="K92" s="6" t="s">
        <v>40</v>
      </c>
      <c r="L92" s="7"/>
      <c r="M92" s="2"/>
    </row>
    <row r="93" spans="1:13" ht="15.75">
      <c r="A93" s="2"/>
      <c r="B93" s="5">
        <v>14</v>
      </c>
      <c r="C93" s="6"/>
      <c r="D93" s="6"/>
      <c r="E93" s="6"/>
      <c r="F93" s="6"/>
      <c r="G93" s="6">
        <v>55.16</v>
      </c>
      <c r="H93" s="6">
        <v>81.09</v>
      </c>
      <c r="I93" s="6">
        <v>21.36</v>
      </c>
      <c r="J93" s="6"/>
      <c r="K93" s="6" t="s">
        <v>41</v>
      </c>
      <c r="L93" s="7"/>
      <c r="M93" s="2"/>
    </row>
    <row r="94" spans="1:13" ht="15.75">
      <c r="A94" s="2"/>
      <c r="B94" s="5">
        <v>15</v>
      </c>
      <c r="C94" s="6"/>
      <c r="D94" s="6"/>
      <c r="E94" s="6"/>
      <c r="F94" s="6"/>
      <c r="G94" s="6">
        <v>59.26</v>
      </c>
      <c r="H94" s="6">
        <v>55.7</v>
      </c>
      <c r="I94" s="6">
        <v>11.97</v>
      </c>
      <c r="J94" s="6"/>
      <c r="K94" s="6" t="s">
        <v>28</v>
      </c>
      <c r="L94" s="7"/>
      <c r="M94" s="2"/>
    </row>
    <row r="95" spans="1:13" ht="15.75">
      <c r="A95" s="2"/>
      <c r="B95" s="5">
        <v>16</v>
      </c>
      <c r="C95" s="6"/>
      <c r="D95" s="6"/>
      <c r="E95" s="6"/>
      <c r="F95" s="6"/>
      <c r="G95" s="6">
        <v>58.37</v>
      </c>
      <c r="H95" s="6">
        <v>43.45</v>
      </c>
      <c r="I95" s="6">
        <v>14.48</v>
      </c>
      <c r="J95" s="6"/>
      <c r="K95" s="6" t="s">
        <v>29</v>
      </c>
      <c r="L95" s="7"/>
      <c r="M95" s="2"/>
    </row>
    <row r="96" spans="1:13" ht="15.75">
      <c r="A96" s="2"/>
      <c r="B96" s="5">
        <v>17</v>
      </c>
      <c r="C96" s="6"/>
      <c r="D96" s="6"/>
      <c r="E96" s="6"/>
      <c r="F96" s="6"/>
      <c r="G96" s="6">
        <v>50.57</v>
      </c>
      <c r="H96" s="6">
        <v>38.57</v>
      </c>
      <c r="I96" s="6">
        <v>11.99</v>
      </c>
      <c r="J96" s="6"/>
      <c r="K96" s="6" t="s">
        <v>42</v>
      </c>
      <c r="L96" s="7"/>
      <c r="M96" s="2"/>
    </row>
    <row r="97" spans="1:13" ht="15.75">
      <c r="A97" s="2"/>
      <c r="B97" s="5">
        <v>18</v>
      </c>
      <c r="C97" s="6"/>
      <c r="D97" s="6"/>
      <c r="E97" s="6"/>
      <c r="F97" s="6"/>
      <c r="G97" s="6">
        <v>59.49</v>
      </c>
      <c r="H97" s="6">
        <v>43.23</v>
      </c>
      <c r="I97" s="6">
        <v>10.23</v>
      </c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/>
      <c r="F98" s="6"/>
      <c r="G98" s="6">
        <v>99.11</v>
      </c>
      <c r="H98" s="6">
        <v>45.57</v>
      </c>
      <c r="I98" s="6">
        <v>8.35</v>
      </c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/>
      <c r="F99" s="6"/>
      <c r="G99" s="6">
        <v>137.62</v>
      </c>
      <c r="H99" s="6">
        <v>44.13</v>
      </c>
      <c r="I99" s="6">
        <v>6.41</v>
      </c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/>
      <c r="F100" s="6"/>
      <c r="G100" s="6">
        <v>111.77</v>
      </c>
      <c r="H100" s="6">
        <v>56.32</v>
      </c>
      <c r="I100" s="6">
        <v>1.66</v>
      </c>
      <c r="J100" s="6"/>
      <c r="K100" s="6" t="s">
        <v>43</v>
      </c>
      <c r="L100" s="7"/>
      <c r="M100" s="2"/>
    </row>
    <row r="101" spans="1:13" ht="15.75">
      <c r="A101" s="2"/>
      <c r="B101" s="5">
        <v>22</v>
      </c>
      <c r="C101" s="6"/>
      <c r="D101" s="6"/>
      <c r="E101" s="6"/>
      <c r="F101" s="6">
        <v>30.47</v>
      </c>
      <c r="G101" s="6">
        <v>103.64</v>
      </c>
      <c r="H101" s="6">
        <v>68.23</v>
      </c>
      <c r="I101" s="6"/>
      <c r="J101" s="6"/>
      <c r="K101" s="6" t="s">
        <v>44</v>
      </c>
      <c r="L101" s="7"/>
      <c r="M101" s="2"/>
    </row>
    <row r="102" spans="1:13" ht="15.75">
      <c r="A102" s="2"/>
      <c r="B102" s="5">
        <v>23</v>
      </c>
      <c r="C102" s="6"/>
      <c r="D102" s="6"/>
      <c r="E102" s="6"/>
      <c r="F102" s="6">
        <v>46.83</v>
      </c>
      <c r="G102" s="6">
        <v>108.32</v>
      </c>
      <c r="H102" s="6">
        <v>120.86</v>
      </c>
      <c r="I102" s="6"/>
      <c r="J102" s="6"/>
      <c r="K102" s="6" t="s">
        <v>28</v>
      </c>
      <c r="L102" s="7"/>
      <c r="M102" s="2"/>
    </row>
    <row r="103" spans="1:13" ht="15.75">
      <c r="A103" s="2"/>
      <c r="B103" s="5">
        <v>24</v>
      </c>
      <c r="C103" s="6"/>
      <c r="D103" s="6"/>
      <c r="E103" s="6"/>
      <c r="F103" s="6">
        <v>36.18</v>
      </c>
      <c r="G103" s="6">
        <v>112.96</v>
      </c>
      <c r="H103" s="6">
        <v>99.39</v>
      </c>
      <c r="I103" s="6"/>
      <c r="J103" s="6"/>
      <c r="K103" s="6" t="s">
        <v>29</v>
      </c>
      <c r="L103" s="7"/>
      <c r="M103" s="2"/>
    </row>
    <row r="104" spans="1:13" ht="15.75">
      <c r="A104" s="2"/>
      <c r="B104" s="5">
        <v>25</v>
      </c>
      <c r="C104" s="6"/>
      <c r="D104" s="6"/>
      <c r="E104" s="6"/>
      <c r="F104" s="6">
        <v>29.12</v>
      </c>
      <c r="G104" s="6">
        <v>119.62</v>
      </c>
      <c r="H104" s="6">
        <v>50.13</v>
      </c>
      <c r="I104" s="6"/>
      <c r="J104" s="6"/>
      <c r="K104" s="6" t="s">
        <v>45</v>
      </c>
      <c r="L104" s="7"/>
      <c r="M104" s="2"/>
    </row>
    <row r="105" spans="1:13" ht="15.75">
      <c r="A105" s="2"/>
      <c r="B105" s="5">
        <v>26</v>
      </c>
      <c r="C105" s="6"/>
      <c r="D105" s="6"/>
      <c r="E105" s="6"/>
      <c r="F105" s="6">
        <v>26.75</v>
      </c>
      <c r="G105" s="6">
        <v>123.77</v>
      </c>
      <c r="H105" s="6">
        <v>61.12</v>
      </c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/>
      <c r="F106" s="6">
        <v>30.98</v>
      </c>
      <c r="G106" s="6">
        <v>129.44</v>
      </c>
      <c r="H106" s="6">
        <v>70.16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/>
      <c r="F107" s="6">
        <v>20.239999999999998</v>
      </c>
      <c r="G107" s="6">
        <v>115.79</v>
      </c>
      <c r="H107" s="6">
        <v>57.2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/>
      <c r="F108" s="6">
        <v>25.82</v>
      </c>
      <c r="G108" s="6">
        <v>103.1</v>
      </c>
      <c r="H108" s="6">
        <v>48.97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/>
      <c r="F109" s="6">
        <v>30.14</v>
      </c>
      <c r="G109" s="6">
        <v>94.45</v>
      </c>
      <c r="H109" s="6">
        <v>56.98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18</v>
      </c>
      <c r="E110" s="7"/>
      <c r="F110" s="8" t="s">
        <v>18</v>
      </c>
      <c r="G110" s="6">
        <v>98.77</v>
      </c>
      <c r="H110" s="7">
        <v>56.8</v>
      </c>
      <c r="I110" s="9" t="s">
        <v>18</v>
      </c>
      <c r="J110" s="10"/>
      <c r="K110" s="9" t="s">
        <v>18</v>
      </c>
      <c r="L110" s="5"/>
      <c r="M110" s="2"/>
    </row>
    <row r="111" spans="1:13" ht="15.75">
      <c r="A111" s="2" t="s">
        <v>19</v>
      </c>
      <c r="B111" s="2"/>
      <c r="C111" s="11">
        <f t="shared" ref="C111:L111" si="4">SUM(C80:C110)</f>
        <v>0</v>
      </c>
      <c r="D111" s="11">
        <f t="shared" si="4"/>
        <v>0</v>
      </c>
      <c r="E111" s="11">
        <f t="shared" si="4"/>
        <v>0</v>
      </c>
      <c r="F111" s="11">
        <f t="shared" si="4"/>
        <v>276.52999999999997</v>
      </c>
      <c r="G111" s="11">
        <f t="shared" si="4"/>
        <v>2504.3099999999995</v>
      </c>
      <c r="H111" s="11">
        <f t="shared" si="4"/>
        <v>2343.2599999999998</v>
      </c>
      <c r="I111" s="11">
        <f t="shared" si="4"/>
        <v>577.04999999999995</v>
      </c>
      <c r="J111" s="11">
        <f t="shared" si="4"/>
        <v>0</v>
      </c>
      <c r="K111" s="11">
        <f t="shared" si="4"/>
        <v>0</v>
      </c>
      <c r="L111" s="11">
        <f t="shared" si="4"/>
        <v>0</v>
      </c>
      <c r="M111" s="2"/>
    </row>
    <row r="112" spans="1:13" ht="15.75">
      <c r="A112" s="2" t="s">
        <v>20</v>
      </c>
      <c r="B112" s="2"/>
      <c r="C112" s="12">
        <f t="shared" ref="C112:L112" si="5">C111*1.9835</f>
        <v>0</v>
      </c>
      <c r="D112" s="12">
        <f t="shared" si="5"/>
        <v>0</v>
      </c>
      <c r="E112" s="12">
        <f t="shared" si="5"/>
        <v>0</v>
      </c>
      <c r="F112" s="12">
        <f t="shared" si="5"/>
        <v>548.497255</v>
      </c>
      <c r="G112" s="12">
        <f t="shared" si="5"/>
        <v>4967.2988849999992</v>
      </c>
      <c r="H112" s="12">
        <f t="shared" si="5"/>
        <v>4647.8562099999999</v>
      </c>
      <c r="I112" s="12">
        <f t="shared" si="5"/>
        <v>1144.578675</v>
      </c>
      <c r="J112" s="12">
        <f t="shared" si="5"/>
        <v>0</v>
      </c>
      <c r="K112" s="12">
        <f t="shared" si="5"/>
        <v>0</v>
      </c>
      <c r="L112" s="12">
        <f t="shared" si="5"/>
        <v>0</v>
      </c>
      <c r="M112" s="2"/>
    </row>
    <row r="113" spans="1:13" ht="15.75">
      <c r="A113" s="2">
        <v>1982</v>
      </c>
      <c r="B113" s="2" t="s">
        <v>23</v>
      </c>
      <c r="C113" s="2"/>
      <c r="D113" s="18">
        <f>SUM(C111:L111)</f>
        <v>5701.1499999999987</v>
      </c>
      <c r="E113" s="1" t="s">
        <v>19</v>
      </c>
      <c r="F113" s="1"/>
      <c r="G113" s="18">
        <f>D113*1.9835</f>
        <v>11308.231024999997</v>
      </c>
      <c r="H113" s="1" t="s">
        <v>24</v>
      </c>
      <c r="I113" s="2"/>
      <c r="J113" s="18">
        <f>G113-1142-171</f>
        <v>9995.2310249999973</v>
      </c>
      <c r="K113" s="2" t="s">
        <v>46</v>
      </c>
      <c r="L113" s="2"/>
      <c r="M113" s="2"/>
    </row>
    <row r="114" spans="1:13" ht="16.5" thickBot="1">
      <c r="A114" s="14"/>
      <c r="B114" s="14"/>
      <c r="C114" s="14"/>
      <c r="D114" s="15"/>
      <c r="E114" s="14" t="s">
        <v>25</v>
      </c>
      <c r="F114" s="14"/>
      <c r="G114" s="17">
        <v>92</v>
      </c>
      <c r="H114" s="14" t="s">
        <v>22</v>
      </c>
      <c r="I114" s="29" t="s">
        <v>21</v>
      </c>
      <c r="J114" s="29"/>
      <c r="K114" s="30">
        <f>COUNTA(C80:L110)-4-10</f>
        <v>92</v>
      </c>
      <c r="L114" s="29" t="s">
        <v>22</v>
      </c>
      <c r="M114" s="2"/>
    </row>
    <row r="115" spans="1:13" ht="15.75">
      <c r="A115" s="1" t="s">
        <v>0</v>
      </c>
      <c r="B115" s="2"/>
      <c r="C115" s="2"/>
      <c r="D115" s="18"/>
      <c r="E115" s="1"/>
      <c r="F115" s="1"/>
      <c r="G115" s="1"/>
      <c r="H115" s="18"/>
      <c r="I115" s="1"/>
      <c r="J115" s="2"/>
      <c r="K115" s="2"/>
      <c r="L115" s="2"/>
      <c r="M115" s="2"/>
    </row>
    <row r="116" spans="1:13" ht="15.75">
      <c r="A116" s="2" t="s">
        <v>2</v>
      </c>
      <c r="B116" s="2"/>
      <c r="C116" s="2"/>
      <c r="D116" s="2"/>
      <c r="E116" s="1" t="s">
        <v>3</v>
      </c>
      <c r="F116" s="2"/>
      <c r="G116" s="2" t="s">
        <v>4</v>
      </c>
      <c r="H116" s="2"/>
      <c r="I116" s="2" t="s">
        <v>5</v>
      </c>
      <c r="J116" s="2"/>
      <c r="K116" s="2"/>
      <c r="L116" s="2"/>
      <c r="M116" s="2"/>
    </row>
    <row r="117" spans="1:13" ht="16.5" thickBot="1">
      <c r="A117" s="3" t="s">
        <v>6</v>
      </c>
      <c r="B117" s="3" t="s">
        <v>7</v>
      </c>
      <c r="C117" s="4" t="s">
        <v>8</v>
      </c>
      <c r="D117" s="4" t="s">
        <v>9</v>
      </c>
      <c r="E117" s="4" t="s">
        <v>10</v>
      </c>
      <c r="F117" s="4" t="s">
        <v>11</v>
      </c>
      <c r="G117" s="4" t="s">
        <v>12</v>
      </c>
      <c r="H117" s="4" t="s">
        <v>13</v>
      </c>
      <c r="I117" s="4" t="s">
        <v>14</v>
      </c>
      <c r="J117" s="4" t="s">
        <v>15</v>
      </c>
      <c r="K117" s="4" t="s">
        <v>16</v>
      </c>
      <c r="L117" s="4" t="s">
        <v>17</v>
      </c>
      <c r="M117" s="2"/>
    </row>
    <row r="118" spans="1:13" ht="16.5" thickTop="1">
      <c r="A118" s="1">
        <v>1983</v>
      </c>
      <c r="B118" s="5">
        <v>1</v>
      </c>
      <c r="C118" s="6"/>
      <c r="D118" s="6"/>
      <c r="E118" s="6">
        <v>179.03</v>
      </c>
      <c r="F118" s="6">
        <v>57.43</v>
      </c>
      <c r="G118" s="6">
        <v>124.37</v>
      </c>
      <c r="H118" s="6">
        <v>429.83</v>
      </c>
      <c r="I118" s="6">
        <v>90.73</v>
      </c>
      <c r="J118" s="6">
        <v>99.93</v>
      </c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>
        <v>180.05</v>
      </c>
      <c r="F119" s="6">
        <v>56.97</v>
      </c>
      <c r="G119" s="6">
        <v>112.37</v>
      </c>
      <c r="H119" s="6">
        <v>437.35</v>
      </c>
      <c r="I119" s="6">
        <v>93.09</v>
      </c>
      <c r="J119" s="6">
        <v>62.48</v>
      </c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>
        <v>193.89</v>
      </c>
      <c r="F120" s="6">
        <v>56.76</v>
      </c>
      <c r="G120" s="6">
        <v>110.52</v>
      </c>
      <c r="H120" s="6">
        <v>425.27</v>
      </c>
      <c r="I120" s="6">
        <v>97.23</v>
      </c>
      <c r="J120" s="6">
        <v>25.35</v>
      </c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>
        <v>273.76</v>
      </c>
      <c r="F121" s="6">
        <v>56.76</v>
      </c>
      <c r="G121" s="6">
        <v>107.24</v>
      </c>
      <c r="H121" s="6">
        <v>401.72</v>
      </c>
      <c r="I121" s="6">
        <v>102.7</v>
      </c>
      <c r="J121" s="6"/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>
        <v>333.88</v>
      </c>
      <c r="F122" s="6">
        <v>56.76</v>
      </c>
      <c r="G122" s="6">
        <v>87.15</v>
      </c>
      <c r="H122" s="6">
        <v>391.18</v>
      </c>
      <c r="I122" s="6">
        <v>108.76</v>
      </c>
      <c r="J122" s="6"/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>
        <v>348.23</v>
      </c>
      <c r="F123" s="6">
        <v>56.76</v>
      </c>
      <c r="G123" s="6">
        <v>60.77</v>
      </c>
      <c r="H123" s="6">
        <v>395.41</v>
      </c>
      <c r="I123" s="6">
        <v>120.26</v>
      </c>
      <c r="J123" s="6">
        <v>12.43</v>
      </c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>
        <v>356.96</v>
      </c>
      <c r="F124" s="6">
        <v>56.73</v>
      </c>
      <c r="G124" s="6">
        <v>64.17</v>
      </c>
      <c r="H124" s="6">
        <v>397.88</v>
      </c>
      <c r="I124" s="6">
        <v>121.83</v>
      </c>
      <c r="J124" s="6">
        <v>41.19</v>
      </c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>
        <v>363.05</v>
      </c>
      <c r="F125" s="6">
        <v>56.76</v>
      </c>
      <c r="G125" s="6">
        <v>84.8</v>
      </c>
      <c r="H125" s="6">
        <v>391.44</v>
      </c>
      <c r="I125" s="6">
        <v>119.29</v>
      </c>
      <c r="J125" s="6">
        <v>20.75</v>
      </c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>
        <v>369.26</v>
      </c>
      <c r="F126" s="6">
        <v>56.63</v>
      </c>
      <c r="G126" s="6">
        <v>111.25</v>
      </c>
      <c r="H126" s="6">
        <v>376.85</v>
      </c>
      <c r="I126" s="6">
        <v>115.32</v>
      </c>
      <c r="J126" s="6"/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>
        <v>328.95</v>
      </c>
      <c r="F127" s="6">
        <v>56.37</v>
      </c>
      <c r="G127" s="6">
        <v>128.16999999999999</v>
      </c>
      <c r="H127" s="6">
        <v>348.25</v>
      </c>
      <c r="I127" s="6">
        <v>115.89</v>
      </c>
      <c r="J127" s="6"/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>
        <v>313.82</v>
      </c>
      <c r="F128" s="6">
        <v>56.76</v>
      </c>
      <c r="G128" s="6">
        <v>161.81</v>
      </c>
      <c r="H128" s="6">
        <v>322.92</v>
      </c>
      <c r="I128" s="6">
        <v>115.62</v>
      </c>
      <c r="J128" s="6"/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>
        <v>310.73</v>
      </c>
      <c r="F129" s="6">
        <v>55.97</v>
      </c>
      <c r="G129" s="6">
        <v>183.37</v>
      </c>
      <c r="H129" s="6">
        <v>328.56</v>
      </c>
      <c r="I129" s="6">
        <v>123.47</v>
      </c>
      <c r="J129" s="6"/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>
        <v>310.68</v>
      </c>
      <c r="F130" s="6">
        <v>56.79</v>
      </c>
      <c r="G130" s="6">
        <v>190.61</v>
      </c>
      <c r="H130" s="6">
        <v>330.85</v>
      </c>
      <c r="I130" s="6">
        <v>150.81</v>
      </c>
      <c r="J130" s="6"/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>
        <v>314.49</v>
      </c>
      <c r="F131" s="6">
        <v>34.15</v>
      </c>
      <c r="G131" s="6">
        <v>186.32</v>
      </c>
      <c r="H131" s="6">
        <v>328.4</v>
      </c>
      <c r="I131" s="6">
        <v>189.85</v>
      </c>
      <c r="J131" s="6"/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>
        <v>313.68</v>
      </c>
      <c r="F132" s="6">
        <v>9.0299999999999994</v>
      </c>
      <c r="G132" s="6">
        <v>183.33</v>
      </c>
      <c r="H132" s="6">
        <v>338.59</v>
      </c>
      <c r="I132" s="6">
        <v>182.32</v>
      </c>
      <c r="J132" s="6"/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>
        <v>308.74</v>
      </c>
      <c r="F133" s="6"/>
      <c r="G133" s="6">
        <v>188.2</v>
      </c>
      <c r="H133" s="6">
        <v>323.82</v>
      </c>
      <c r="I133" s="6">
        <v>157.57</v>
      </c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>
        <v>270.39999999999998</v>
      </c>
      <c r="F134" s="6"/>
      <c r="G134" s="6">
        <v>190.24</v>
      </c>
      <c r="H134" s="6">
        <v>282.61</v>
      </c>
      <c r="I134" s="6">
        <v>145.41</v>
      </c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>
        <v>184.32</v>
      </c>
      <c r="F135" s="6">
        <v>3.82</v>
      </c>
      <c r="G135" s="6">
        <v>217.92</v>
      </c>
      <c r="H135" s="6">
        <v>262.66000000000003</v>
      </c>
      <c r="I135" s="6">
        <v>99.44</v>
      </c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/>
      <c r="E136" s="6">
        <v>54.03</v>
      </c>
      <c r="F136" s="6">
        <v>47.32</v>
      </c>
      <c r="G136" s="6">
        <v>240.59</v>
      </c>
      <c r="H136" s="6">
        <v>252.86</v>
      </c>
      <c r="I136" s="6">
        <v>86.57</v>
      </c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/>
      <c r="E137" s="6">
        <v>19.5</v>
      </c>
      <c r="F137" s="6">
        <v>46.7</v>
      </c>
      <c r="G137" s="6">
        <v>236.76</v>
      </c>
      <c r="H137" s="6">
        <v>213.45</v>
      </c>
      <c r="I137" s="6">
        <v>80.19</v>
      </c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>
        <v>87.93</v>
      </c>
      <c r="E138" s="6">
        <v>98.05</v>
      </c>
      <c r="F138" s="6">
        <v>43.4</v>
      </c>
      <c r="G138" s="6">
        <v>213.09</v>
      </c>
      <c r="H138" s="6">
        <v>194.34</v>
      </c>
      <c r="I138" s="6">
        <v>78.44</v>
      </c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>
        <v>167.27</v>
      </c>
      <c r="E139" s="6">
        <v>99.69</v>
      </c>
      <c r="F139" s="6">
        <v>70.89</v>
      </c>
      <c r="G139" s="6">
        <v>234.47</v>
      </c>
      <c r="H139" s="6">
        <v>229.33</v>
      </c>
      <c r="I139" s="6">
        <v>78.02</v>
      </c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>
        <v>181.14</v>
      </c>
      <c r="E140" s="6">
        <v>103.21</v>
      </c>
      <c r="F140" s="6">
        <v>121.29</v>
      </c>
      <c r="G140" s="6">
        <v>287.29000000000002</v>
      </c>
      <c r="H140" s="6">
        <v>291.13</v>
      </c>
      <c r="I140" s="6">
        <v>76.3</v>
      </c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>
        <v>179.61</v>
      </c>
      <c r="E141" s="6">
        <v>72.349999999999994</v>
      </c>
      <c r="F141" s="6">
        <v>126.43</v>
      </c>
      <c r="G141" s="6">
        <v>309.49</v>
      </c>
      <c r="H141" s="6">
        <v>286.47000000000003</v>
      </c>
      <c r="I141" s="6">
        <v>74.91</v>
      </c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>
        <v>180.08</v>
      </c>
      <c r="E142" s="6">
        <v>56.19</v>
      </c>
      <c r="F142" s="6">
        <v>124.61</v>
      </c>
      <c r="G142" s="6">
        <v>351.37</v>
      </c>
      <c r="H142" s="6">
        <v>231.99</v>
      </c>
      <c r="I142" s="6">
        <v>74.09</v>
      </c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>
        <v>181.52</v>
      </c>
      <c r="E143" s="6">
        <v>57.51</v>
      </c>
      <c r="F143" s="6">
        <v>129.36000000000001</v>
      </c>
      <c r="G143" s="6">
        <v>387.74</v>
      </c>
      <c r="H143" s="6">
        <v>198.55</v>
      </c>
      <c r="I143" s="6">
        <v>72.36</v>
      </c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>
        <v>177.93</v>
      </c>
      <c r="E144" s="6">
        <v>58.59</v>
      </c>
      <c r="F144" s="6">
        <v>131.59</v>
      </c>
      <c r="G144" s="6">
        <v>392.24</v>
      </c>
      <c r="H144" s="6">
        <v>189.3</v>
      </c>
      <c r="I144" s="6">
        <v>73.56</v>
      </c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>
        <v>177.93</v>
      </c>
      <c r="E145" s="6">
        <v>58.96</v>
      </c>
      <c r="F145" s="6">
        <v>135.24</v>
      </c>
      <c r="G145" s="6">
        <v>399.61</v>
      </c>
      <c r="H145" s="6">
        <v>189.91</v>
      </c>
      <c r="I145" s="6">
        <v>64.819999999999993</v>
      </c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>
        <v>180.01</v>
      </c>
      <c r="E146" s="6">
        <v>58.42</v>
      </c>
      <c r="F146" s="6">
        <v>135.88</v>
      </c>
      <c r="G146" s="6">
        <v>402.97</v>
      </c>
      <c r="H146" s="6">
        <v>171.06</v>
      </c>
      <c r="I146" s="6">
        <v>95.37</v>
      </c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>
        <v>178.38</v>
      </c>
      <c r="E147" s="6">
        <v>58.09</v>
      </c>
      <c r="F147" s="6">
        <v>131.27000000000001</v>
      </c>
      <c r="G147" s="6">
        <v>418.5</v>
      </c>
      <c r="H147" s="6">
        <v>132.58000000000001</v>
      </c>
      <c r="I147" s="6">
        <v>116.03</v>
      </c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18</v>
      </c>
      <c r="E148" s="7">
        <v>57.76</v>
      </c>
      <c r="F148" s="8" t="s">
        <v>18</v>
      </c>
      <c r="G148" s="6">
        <v>427.29</v>
      </c>
      <c r="H148" s="7">
        <v>96.35</v>
      </c>
      <c r="I148" s="9" t="s">
        <v>18</v>
      </c>
      <c r="J148" s="10"/>
      <c r="K148" s="9" t="s">
        <v>18</v>
      </c>
      <c r="L148" s="5"/>
      <c r="M148" s="2"/>
    </row>
    <row r="149" spans="1:13" ht="15.75">
      <c r="A149" s="2" t="s">
        <v>19</v>
      </c>
      <c r="B149" s="2"/>
      <c r="C149" s="11">
        <f t="shared" ref="C149:L149" si="6">SUM(C118:C148)</f>
        <v>0</v>
      </c>
      <c r="D149" s="11">
        <f t="shared" si="6"/>
        <v>1691.8000000000002</v>
      </c>
      <c r="E149" s="11">
        <f t="shared" si="6"/>
        <v>6106.27</v>
      </c>
      <c r="F149" s="11">
        <f t="shared" si="6"/>
        <v>2028.4299999999998</v>
      </c>
      <c r="G149" s="11">
        <f t="shared" si="6"/>
        <v>6794.0199999999995</v>
      </c>
      <c r="H149" s="11">
        <f t="shared" si="6"/>
        <v>9190.909999999998</v>
      </c>
      <c r="I149" s="11">
        <f t="shared" si="6"/>
        <v>3220.2500000000009</v>
      </c>
      <c r="J149" s="11">
        <f t="shared" si="6"/>
        <v>262.13</v>
      </c>
      <c r="K149" s="11">
        <f t="shared" si="6"/>
        <v>0</v>
      </c>
      <c r="L149" s="11">
        <f t="shared" si="6"/>
        <v>0</v>
      </c>
      <c r="M149" s="2"/>
    </row>
    <row r="150" spans="1:13" ht="15.75">
      <c r="A150" s="2" t="s">
        <v>20</v>
      </c>
      <c r="B150" s="2"/>
      <c r="C150" s="12">
        <f t="shared" ref="C150:L150" si="7">C149*1.9835</f>
        <v>0</v>
      </c>
      <c r="D150" s="12">
        <f t="shared" si="7"/>
        <v>3355.6853000000006</v>
      </c>
      <c r="E150" s="12">
        <f t="shared" si="7"/>
        <v>12111.786545000001</v>
      </c>
      <c r="F150" s="12">
        <f t="shared" si="7"/>
        <v>4023.3909049999997</v>
      </c>
      <c r="G150" s="12">
        <f t="shared" si="7"/>
        <v>13475.93867</v>
      </c>
      <c r="H150" s="12">
        <f t="shared" si="7"/>
        <v>18230.169984999997</v>
      </c>
      <c r="I150" s="12">
        <f t="shared" si="7"/>
        <v>6387.3658750000022</v>
      </c>
      <c r="J150" s="12">
        <f t="shared" si="7"/>
        <v>519.93485499999997</v>
      </c>
      <c r="K150" s="12">
        <f t="shared" si="7"/>
        <v>0</v>
      </c>
      <c r="L150" s="12">
        <f t="shared" si="7"/>
        <v>0</v>
      </c>
      <c r="M150" s="2"/>
    </row>
    <row r="151" spans="1:13" ht="15.75">
      <c r="A151" s="2"/>
      <c r="B151" s="2"/>
      <c r="C151" s="11"/>
      <c r="D151" s="11"/>
      <c r="E151" s="11"/>
      <c r="F151" s="11"/>
      <c r="G151" s="11"/>
      <c r="H151" s="11"/>
      <c r="I151" s="11" t="s">
        <v>21</v>
      </c>
      <c r="J151" s="11"/>
      <c r="K151" s="13">
        <f>COUNTA(C118:L148)-4</f>
        <v>167</v>
      </c>
      <c r="L151" s="11" t="s">
        <v>22</v>
      </c>
      <c r="M151" s="2"/>
    </row>
    <row r="152" spans="1:13" ht="16.5" thickBot="1">
      <c r="A152" s="14">
        <v>1983</v>
      </c>
      <c r="B152" s="14" t="s">
        <v>23</v>
      </c>
      <c r="C152" s="14"/>
      <c r="D152" s="15">
        <f>SUM(C149:L149)</f>
        <v>29293.81</v>
      </c>
      <c r="E152" s="16" t="s">
        <v>19</v>
      </c>
      <c r="F152" s="16"/>
      <c r="G152" s="15">
        <f>D152*1.9835+1-1</f>
        <v>58104.272135000007</v>
      </c>
      <c r="H152" s="16" t="s">
        <v>24</v>
      </c>
      <c r="I152" s="14" t="s">
        <v>25</v>
      </c>
      <c r="J152" s="14"/>
      <c r="K152" s="17">
        <v>171</v>
      </c>
      <c r="L152" s="14" t="s">
        <v>22</v>
      </c>
      <c r="M152" s="2"/>
    </row>
    <row r="153" spans="1:13" ht="15.75">
      <c r="A153" s="1" t="s">
        <v>0</v>
      </c>
      <c r="B153" s="2"/>
      <c r="C153" s="2"/>
      <c r="D153" s="18"/>
      <c r="E153" s="1"/>
      <c r="F153" s="1"/>
      <c r="G153" s="1"/>
      <c r="H153" s="18"/>
      <c r="I153" s="1"/>
      <c r="J153" s="2"/>
      <c r="K153" s="2"/>
      <c r="L153" s="2"/>
      <c r="M153" s="2"/>
    </row>
    <row r="154" spans="1:13" ht="15.75">
      <c r="A154" s="2" t="s">
        <v>2</v>
      </c>
      <c r="B154" s="2"/>
      <c r="C154" s="2"/>
      <c r="D154" s="2"/>
      <c r="E154" s="1" t="s">
        <v>3</v>
      </c>
      <c r="F154" s="2"/>
      <c r="G154" s="2" t="s">
        <v>4</v>
      </c>
      <c r="H154" s="2"/>
      <c r="I154" s="2" t="s">
        <v>5</v>
      </c>
      <c r="J154" s="2"/>
      <c r="K154" s="2"/>
      <c r="L154" s="2"/>
      <c r="M154" s="2"/>
    </row>
    <row r="155" spans="1:13" ht="16.5" thickBot="1">
      <c r="A155" s="3" t="s">
        <v>6</v>
      </c>
      <c r="B155" s="3" t="s">
        <v>7</v>
      </c>
      <c r="C155" s="4" t="s">
        <v>8</v>
      </c>
      <c r="D155" s="4" t="s">
        <v>9</v>
      </c>
      <c r="E155" s="4" t="s">
        <v>10</v>
      </c>
      <c r="F155" s="4" t="s">
        <v>11</v>
      </c>
      <c r="G155" s="4" t="s">
        <v>12</v>
      </c>
      <c r="H155" s="4" t="s">
        <v>13</v>
      </c>
      <c r="I155" s="4" t="s">
        <v>14</v>
      </c>
      <c r="J155" s="4" t="s">
        <v>15</v>
      </c>
      <c r="K155" s="4" t="s">
        <v>16</v>
      </c>
      <c r="L155" s="4" t="s">
        <v>17</v>
      </c>
      <c r="M155" s="2"/>
    </row>
    <row r="156" spans="1:13" ht="16.5" thickTop="1">
      <c r="A156" s="1">
        <v>1984</v>
      </c>
      <c r="B156" s="5">
        <v>1</v>
      </c>
      <c r="C156" s="6"/>
      <c r="D156" s="6"/>
      <c r="E156" s="6"/>
      <c r="F156" s="6"/>
      <c r="G156" s="6">
        <v>61.34</v>
      </c>
      <c r="H156" s="6">
        <v>362.8</v>
      </c>
      <c r="I156" s="6">
        <v>90.09</v>
      </c>
      <c r="J156" s="6">
        <v>64.62</v>
      </c>
      <c r="K156" s="6">
        <v>74.510000000000005</v>
      </c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 t="s">
        <v>47</v>
      </c>
      <c r="G157" s="6">
        <v>67.849999999999994</v>
      </c>
      <c r="H157" s="6">
        <v>363.37</v>
      </c>
      <c r="I157" s="6">
        <v>158</v>
      </c>
      <c r="J157" s="6">
        <v>64.45</v>
      </c>
      <c r="K157" s="6">
        <v>58.7</v>
      </c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 t="s">
        <v>48</v>
      </c>
      <c r="G158" s="6">
        <v>95.95</v>
      </c>
      <c r="H158" s="6">
        <v>362.29</v>
      </c>
      <c r="I158" s="6">
        <v>195.39</v>
      </c>
      <c r="J158" s="6">
        <v>64.17</v>
      </c>
      <c r="K158" s="6">
        <v>50.6</v>
      </c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 t="s">
        <v>49</v>
      </c>
      <c r="G159" s="6">
        <v>104.75</v>
      </c>
      <c r="H159" s="6">
        <v>372.54</v>
      </c>
      <c r="I159" s="6">
        <v>197.51</v>
      </c>
      <c r="J159" s="6">
        <v>63.66</v>
      </c>
      <c r="K159" s="6">
        <v>47.27</v>
      </c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 t="s">
        <v>50</v>
      </c>
      <c r="G160" s="6">
        <v>110.04</v>
      </c>
      <c r="H160" s="6">
        <v>381.2</v>
      </c>
      <c r="I160" s="6">
        <v>187.11</v>
      </c>
      <c r="J160" s="6">
        <v>63.65</v>
      </c>
      <c r="K160" s="6">
        <v>40.020000000000003</v>
      </c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 t="s">
        <v>51</v>
      </c>
      <c r="G161" s="6">
        <v>108.99</v>
      </c>
      <c r="H161" s="6">
        <v>385.69</v>
      </c>
      <c r="I161" s="6">
        <v>171.68</v>
      </c>
      <c r="J161" s="6">
        <v>74.72</v>
      </c>
      <c r="K161" s="6">
        <v>2</v>
      </c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 t="s">
        <v>48</v>
      </c>
      <c r="G162" s="6">
        <v>103.51</v>
      </c>
      <c r="H162" s="6">
        <v>365.44</v>
      </c>
      <c r="I162" s="6">
        <v>150.33000000000001</v>
      </c>
      <c r="J162" s="6">
        <v>91.45</v>
      </c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/>
      <c r="F163" s="6" t="s">
        <v>52</v>
      </c>
      <c r="G163" s="6">
        <v>109.67</v>
      </c>
      <c r="H163" s="6">
        <v>352.23</v>
      </c>
      <c r="I163" s="6">
        <v>141.9</v>
      </c>
      <c r="J163" s="6">
        <v>94.53</v>
      </c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/>
      <c r="F164" s="6" t="s">
        <v>50</v>
      </c>
      <c r="G164" s="6">
        <v>116.54</v>
      </c>
      <c r="H164" s="6">
        <v>353.07</v>
      </c>
      <c r="I164" s="6">
        <v>131.31</v>
      </c>
      <c r="J164" s="6">
        <v>88.77</v>
      </c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/>
      <c r="F165" s="6">
        <v>5.46</v>
      </c>
      <c r="G165" s="6">
        <v>99.63</v>
      </c>
      <c r="H165" s="6">
        <v>351.56</v>
      </c>
      <c r="I165" s="6">
        <v>115.51</v>
      </c>
      <c r="J165" s="6">
        <v>85.17</v>
      </c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/>
      <c r="F166" s="6">
        <v>41.53</v>
      </c>
      <c r="G166" s="6">
        <v>103.68</v>
      </c>
      <c r="H166" s="6">
        <v>342.56</v>
      </c>
      <c r="I166" s="6">
        <v>89.32</v>
      </c>
      <c r="J166" s="6">
        <v>87.64</v>
      </c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/>
      <c r="F167" s="6">
        <v>58.97</v>
      </c>
      <c r="G167" s="6">
        <v>128.02000000000001</v>
      </c>
      <c r="H167" s="6">
        <v>342.22</v>
      </c>
      <c r="I167" s="6">
        <v>77.41</v>
      </c>
      <c r="J167" s="6">
        <v>88.67</v>
      </c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/>
      <c r="F168" s="6">
        <v>58.66</v>
      </c>
      <c r="G168" s="6">
        <v>139.96</v>
      </c>
      <c r="H168" s="6">
        <v>352.43</v>
      </c>
      <c r="I168" s="6">
        <v>62.88</v>
      </c>
      <c r="J168" s="6">
        <v>87.67</v>
      </c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/>
      <c r="F169" s="6">
        <v>39.18</v>
      </c>
      <c r="G169" s="6">
        <v>140.88999999999999</v>
      </c>
      <c r="H169" s="6">
        <v>336.32</v>
      </c>
      <c r="I169" s="6">
        <v>62.14</v>
      </c>
      <c r="J169" s="6">
        <v>86.95</v>
      </c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/>
      <c r="F170" s="6">
        <v>33.61</v>
      </c>
      <c r="G170" s="6">
        <v>146.53</v>
      </c>
      <c r="H170" s="6">
        <v>321.14999999999998</v>
      </c>
      <c r="I170" s="6">
        <v>63.59</v>
      </c>
      <c r="J170" s="6">
        <v>100.77</v>
      </c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/>
      <c r="F171" s="6">
        <v>32.83</v>
      </c>
      <c r="G171" s="6">
        <v>167.92</v>
      </c>
      <c r="H171" s="6">
        <v>293.91000000000003</v>
      </c>
      <c r="I171" s="6">
        <v>60.04</v>
      </c>
      <c r="J171" s="6">
        <v>110.2</v>
      </c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/>
      <c r="F172" s="6">
        <v>32.97</v>
      </c>
      <c r="G172" s="6">
        <v>170.38</v>
      </c>
      <c r="H172" s="6">
        <v>261.67</v>
      </c>
      <c r="I172" s="6">
        <v>71.150000000000006</v>
      </c>
      <c r="J172" s="6">
        <v>129.24</v>
      </c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/>
      <c r="F173" s="6">
        <v>29.62</v>
      </c>
      <c r="G173" s="6">
        <v>160.41</v>
      </c>
      <c r="H173" s="6">
        <v>263.23</v>
      </c>
      <c r="I173" s="6">
        <v>64.17</v>
      </c>
      <c r="J173" s="6">
        <v>138.47999999999999</v>
      </c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/>
      <c r="F174" s="6">
        <v>31.6</v>
      </c>
      <c r="G174" s="6">
        <v>164.44</v>
      </c>
      <c r="H174" s="6">
        <v>269.91000000000003</v>
      </c>
      <c r="I174" s="6">
        <v>69.88</v>
      </c>
      <c r="J174" s="6">
        <v>138.05000000000001</v>
      </c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/>
      <c r="F175" s="6">
        <v>32.72</v>
      </c>
      <c r="G175" s="6">
        <v>170.75</v>
      </c>
      <c r="H175" s="6">
        <v>284.01</v>
      </c>
      <c r="I175" s="6">
        <v>79.73</v>
      </c>
      <c r="J175" s="6">
        <v>128.61000000000001</v>
      </c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/>
      <c r="F176" s="6">
        <v>33.79</v>
      </c>
      <c r="G176" s="6">
        <v>186.08</v>
      </c>
      <c r="H176" s="6">
        <v>361.28</v>
      </c>
      <c r="I176" s="6">
        <v>84.65</v>
      </c>
      <c r="J176" s="6">
        <v>120.15</v>
      </c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/>
      <c r="F177" s="6">
        <v>30.31</v>
      </c>
      <c r="G177" s="6">
        <v>196.97</v>
      </c>
      <c r="H177" s="6">
        <v>377.9</v>
      </c>
      <c r="I177" s="6">
        <v>80.069999999999993</v>
      </c>
      <c r="J177" s="6">
        <v>117.78</v>
      </c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/>
      <c r="F178" s="6">
        <v>28.77</v>
      </c>
      <c r="G178" s="6">
        <v>208.55</v>
      </c>
      <c r="H178" s="6">
        <v>337.11</v>
      </c>
      <c r="I178" s="6">
        <v>75.14</v>
      </c>
      <c r="J178" s="6">
        <v>112.19</v>
      </c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/>
      <c r="F179" s="6">
        <v>28.87</v>
      </c>
      <c r="G179" s="6">
        <v>204.69</v>
      </c>
      <c r="H179" s="6">
        <v>246.18</v>
      </c>
      <c r="I179" s="6">
        <v>68.59</v>
      </c>
      <c r="J179" s="6">
        <v>108.57</v>
      </c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/>
      <c r="F180" s="6">
        <v>27.76</v>
      </c>
      <c r="G180" s="6">
        <v>215.17</v>
      </c>
      <c r="H180" s="6">
        <v>196.75</v>
      </c>
      <c r="I180" s="6">
        <v>68.14</v>
      </c>
      <c r="J180" s="6">
        <v>109.39</v>
      </c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/>
      <c r="F181" s="6">
        <v>26.69</v>
      </c>
      <c r="G181" s="6">
        <v>231.08</v>
      </c>
      <c r="H181" s="6">
        <v>199.72</v>
      </c>
      <c r="I181" s="6">
        <v>65.430000000000007</v>
      </c>
      <c r="J181" s="6">
        <v>107.29</v>
      </c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/>
      <c r="F182" s="6">
        <v>20.66</v>
      </c>
      <c r="G182" s="6">
        <v>242.48</v>
      </c>
      <c r="H182" s="6">
        <v>181.16</v>
      </c>
      <c r="I182" s="6">
        <v>85.01</v>
      </c>
      <c r="J182" s="6">
        <v>117.39</v>
      </c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/>
      <c r="F183" s="6">
        <v>15.98</v>
      </c>
      <c r="G183" s="6">
        <v>286.24</v>
      </c>
      <c r="H183" s="6">
        <v>134.19999999999999</v>
      </c>
      <c r="I183" s="6">
        <v>82.77</v>
      </c>
      <c r="J183" s="6">
        <v>119.11</v>
      </c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/>
      <c r="F184" s="6">
        <v>18.16</v>
      </c>
      <c r="G184" s="6">
        <v>323.64999999999998</v>
      </c>
      <c r="H184" s="6">
        <v>93.17</v>
      </c>
      <c r="I184" s="6">
        <v>67.56</v>
      </c>
      <c r="J184" s="6">
        <v>116.6</v>
      </c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/>
      <c r="F185" s="6">
        <v>43.51</v>
      </c>
      <c r="G185" s="6">
        <v>357.08</v>
      </c>
      <c r="H185" s="6">
        <v>66.510000000000005</v>
      </c>
      <c r="I185" s="6">
        <v>65.94</v>
      </c>
      <c r="J185" s="6">
        <v>111.23</v>
      </c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18</v>
      </c>
      <c r="E186" s="7"/>
      <c r="F186" s="8" t="s">
        <v>18</v>
      </c>
      <c r="G186" s="6">
        <v>370.74</v>
      </c>
      <c r="H186" s="7">
        <v>60.29</v>
      </c>
      <c r="I186" s="9" t="s">
        <v>18</v>
      </c>
      <c r="J186" s="10">
        <v>90.69</v>
      </c>
      <c r="K186" s="10"/>
      <c r="L186" s="5"/>
      <c r="M186" s="2"/>
    </row>
    <row r="187" spans="1:13" ht="15.75">
      <c r="A187" s="2" t="s">
        <v>19</v>
      </c>
      <c r="B187" s="2"/>
      <c r="C187" s="11">
        <f t="shared" ref="C187:L187" si="8">SUM(C156:C186)</f>
        <v>0</v>
      </c>
      <c r="D187" s="11">
        <f t="shared" si="8"/>
        <v>0</v>
      </c>
      <c r="E187" s="11">
        <f t="shared" si="8"/>
        <v>0</v>
      </c>
      <c r="F187" s="11">
        <f t="shared" si="8"/>
        <v>671.65000000000009</v>
      </c>
      <c r="G187" s="11">
        <f t="shared" si="8"/>
        <v>5293.9799999999987</v>
      </c>
      <c r="H187" s="11">
        <f t="shared" si="8"/>
        <v>8971.8700000000008</v>
      </c>
      <c r="I187" s="11">
        <f t="shared" si="8"/>
        <v>2982.4400000000005</v>
      </c>
      <c r="J187" s="11">
        <f t="shared" si="8"/>
        <v>3081.86</v>
      </c>
      <c r="K187" s="11">
        <f t="shared" si="8"/>
        <v>273.10000000000002</v>
      </c>
      <c r="L187" s="11">
        <f t="shared" si="8"/>
        <v>0</v>
      </c>
      <c r="M187" s="2"/>
    </row>
    <row r="188" spans="1:13" ht="15.75">
      <c r="A188" s="2" t="s">
        <v>20</v>
      </c>
      <c r="B188" s="2"/>
      <c r="C188" s="12">
        <f t="shared" ref="C188:L188" si="9">C187*1.9835</f>
        <v>0</v>
      </c>
      <c r="D188" s="12">
        <f t="shared" si="9"/>
        <v>0</v>
      </c>
      <c r="E188" s="12">
        <f t="shared" si="9"/>
        <v>0</v>
      </c>
      <c r="F188" s="12">
        <f t="shared" si="9"/>
        <v>1332.2177750000003</v>
      </c>
      <c r="G188" s="12">
        <f t="shared" si="9"/>
        <v>10500.609329999997</v>
      </c>
      <c r="H188" s="12">
        <f t="shared" si="9"/>
        <v>17795.704145000003</v>
      </c>
      <c r="I188" s="12">
        <f t="shared" si="9"/>
        <v>5915.6697400000012</v>
      </c>
      <c r="J188" s="12">
        <f t="shared" si="9"/>
        <v>6112.86931</v>
      </c>
      <c r="K188" s="12">
        <f t="shared" si="9"/>
        <v>541.69385000000011</v>
      </c>
      <c r="L188" s="12">
        <f t="shared" si="9"/>
        <v>0</v>
      </c>
      <c r="M188" s="2"/>
    </row>
    <row r="189" spans="1:13" ht="15.75">
      <c r="A189" s="2"/>
      <c r="B189" s="2"/>
      <c r="C189" s="11"/>
      <c r="D189" s="11"/>
      <c r="E189" s="11"/>
      <c r="F189" s="11"/>
      <c r="G189" s="11"/>
      <c r="H189" s="11"/>
      <c r="I189" s="11" t="s">
        <v>21</v>
      </c>
      <c r="J189" s="11"/>
      <c r="K189" s="13">
        <f>COUNTA(C156:L186)-4-8</f>
        <v>149</v>
      </c>
      <c r="L189" s="11" t="s">
        <v>22</v>
      </c>
      <c r="M189" s="2"/>
    </row>
    <row r="190" spans="1:13" ht="16.5" thickBot="1">
      <c r="A190" s="14">
        <v>1984</v>
      </c>
      <c r="B190" s="14" t="s">
        <v>23</v>
      </c>
      <c r="C190" s="14"/>
      <c r="D190" s="15">
        <f>SUM(C187:L187)</f>
        <v>21274.9</v>
      </c>
      <c r="E190" s="16" t="s">
        <v>19</v>
      </c>
      <c r="F190" s="16"/>
      <c r="G190" s="15">
        <f>D190*1.9835+1-2</f>
        <v>42197.764150000003</v>
      </c>
      <c r="H190" s="16" t="s">
        <v>24</v>
      </c>
      <c r="I190" s="14" t="s">
        <v>25</v>
      </c>
      <c r="J190" s="14"/>
      <c r="K190" s="17">
        <v>149</v>
      </c>
      <c r="L190" s="14" t="s">
        <v>22</v>
      </c>
      <c r="M190" s="2"/>
    </row>
    <row r="191" spans="1:13" ht="15.75">
      <c r="A191" s="1" t="s">
        <v>0</v>
      </c>
      <c r="B191" s="2"/>
      <c r="C191" s="2"/>
      <c r="D191" s="18"/>
      <c r="E191" s="1"/>
      <c r="F191" s="1"/>
      <c r="G191" s="1"/>
      <c r="H191" s="18"/>
      <c r="I191" s="1"/>
      <c r="J191" s="2"/>
      <c r="K191" s="2"/>
      <c r="L191" s="2"/>
      <c r="M191" s="2"/>
    </row>
    <row r="192" spans="1:13" ht="15.75">
      <c r="A192" s="2" t="s">
        <v>2</v>
      </c>
      <c r="B192" s="2"/>
      <c r="C192" s="2"/>
      <c r="D192" s="2"/>
      <c r="E192" s="1" t="s">
        <v>3</v>
      </c>
      <c r="F192" s="2"/>
      <c r="G192" s="2" t="s">
        <v>4</v>
      </c>
      <c r="H192" s="2"/>
      <c r="I192" s="2" t="s">
        <v>5</v>
      </c>
      <c r="J192" s="2"/>
      <c r="K192" s="2"/>
      <c r="L192" s="2"/>
      <c r="M192" s="2"/>
    </row>
    <row r="193" spans="1:13" ht="16.5" thickBot="1">
      <c r="A193" s="3" t="s">
        <v>6</v>
      </c>
      <c r="B193" s="3" t="s">
        <v>7</v>
      </c>
      <c r="C193" s="4" t="s">
        <v>8</v>
      </c>
      <c r="D193" s="4" t="s">
        <v>9</v>
      </c>
      <c r="E193" s="4" t="s">
        <v>10</v>
      </c>
      <c r="F193" s="4" t="s">
        <v>11</v>
      </c>
      <c r="G193" s="4" t="s">
        <v>12</v>
      </c>
      <c r="H193" s="4" t="s">
        <v>13</v>
      </c>
      <c r="I193" s="4" t="s">
        <v>14</v>
      </c>
      <c r="J193" s="4" t="s">
        <v>15</v>
      </c>
      <c r="K193" s="4" t="s">
        <v>16</v>
      </c>
      <c r="L193" s="4" t="s">
        <v>17</v>
      </c>
      <c r="M193" s="2"/>
    </row>
    <row r="194" spans="1:13" ht="16.5" thickTop="1">
      <c r="A194" s="1">
        <v>1985</v>
      </c>
      <c r="B194" s="5">
        <v>1</v>
      </c>
      <c r="C194" s="6"/>
      <c r="D194" s="6"/>
      <c r="E194" s="6"/>
      <c r="F194" s="6">
        <v>17.510000000000002</v>
      </c>
      <c r="G194" s="6">
        <v>116.13</v>
      </c>
      <c r="H194" s="6">
        <v>179.58</v>
      </c>
      <c r="I194" s="6">
        <v>52.92</v>
      </c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/>
      <c r="F195" s="6">
        <v>19.52</v>
      </c>
      <c r="G195" s="6">
        <v>104.08</v>
      </c>
      <c r="H195" s="6">
        <v>101.11</v>
      </c>
      <c r="I195" s="6">
        <v>55.52</v>
      </c>
      <c r="J195" s="6"/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 t="s">
        <v>53</v>
      </c>
      <c r="F196" s="6">
        <v>19.95</v>
      </c>
      <c r="G196" s="6">
        <v>84.59</v>
      </c>
      <c r="H196" s="6">
        <v>125.04</v>
      </c>
      <c r="I196" s="6">
        <v>63.53</v>
      </c>
      <c r="J196" s="6"/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 t="s">
        <v>48</v>
      </c>
      <c r="F197" s="6">
        <v>25.38</v>
      </c>
      <c r="G197" s="6">
        <v>71.88</v>
      </c>
      <c r="H197" s="6">
        <v>112.67</v>
      </c>
      <c r="I197" s="6">
        <v>58.22</v>
      </c>
      <c r="J197" s="6"/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 t="s">
        <v>54</v>
      </c>
      <c r="F198" s="6">
        <v>18.920000000000002</v>
      </c>
      <c r="G198" s="6">
        <v>57.1</v>
      </c>
      <c r="H198" s="6">
        <v>63.97</v>
      </c>
      <c r="I198" s="6">
        <v>46</v>
      </c>
      <c r="J198" s="6"/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/>
      <c r="F199" s="6">
        <v>13.84</v>
      </c>
      <c r="G199" s="6">
        <v>54.71</v>
      </c>
      <c r="H199" s="6">
        <v>19.43</v>
      </c>
      <c r="I199" s="6">
        <v>51.19</v>
      </c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/>
      <c r="F200" s="6">
        <v>12.24</v>
      </c>
      <c r="G200" s="6">
        <v>52.86</v>
      </c>
      <c r="H200" s="6">
        <v>15.44</v>
      </c>
      <c r="I200" s="6">
        <v>53.22</v>
      </c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/>
      <c r="F201" s="6">
        <v>12.19</v>
      </c>
      <c r="G201" s="6">
        <v>52.48</v>
      </c>
      <c r="H201" s="6">
        <v>24.19</v>
      </c>
      <c r="I201" s="6">
        <v>52.6</v>
      </c>
      <c r="J201" s="6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/>
      <c r="F202" s="6">
        <v>12.8</v>
      </c>
      <c r="G202" s="6">
        <v>41.88</v>
      </c>
      <c r="H202" s="6">
        <v>30.63</v>
      </c>
      <c r="I202" s="6">
        <v>44.36</v>
      </c>
      <c r="J202" s="6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/>
      <c r="F203" s="6">
        <v>19.38</v>
      </c>
      <c r="G203" s="6">
        <v>34.76</v>
      </c>
      <c r="H203" s="6">
        <v>30.97</v>
      </c>
      <c r="I203" s="6">
        <v>35.94</v>
      </c>
      <c r="J203" s="6"/>
      <c r="K203" s="6"/>
      <c r="L203" s="7"/>
      <c r="M203" s="2"/>
    </row>
    <row r="204" spans="1:13" ht="15.75">
      <c r="A204" s="2"/>
      <c r="B204" s="5">
        <v>11</v>
      </c>
      <c r="C204" s="6"/>
      <c r="D204" s="6"/>
      <c r="E204" s="6"/>
      <c r="F204" s="6">
        <v>34.75</v>
      </c>
      <c r="G204" s="6">
        <v>35.46</v>
      </c>
      <c r="H204" s="6">
        <v>32.57</v>
      </c>
      <c r="I204" s="6">
        <v>30.33</v>
      </c>
      <c r="J204" s="6"/>
      <c r="K204" s="6"/>
      <c r="L204" s="7"/>
      <c r="M204" s="2"/>
    </row>
    <row r="205" spans="1:13" ht="15.75">
      <c r="A205" s="2"/>
      <c r="B205" s="5">
        <v>12</v>
      </c>
      <c r="C205" s="6"/>
      <c r="D205" s="6"/>
      <c r="E205" s="6"/>
      <c r="F205" s="6">
        <v>29.46</v>
      </c>
      <c r="G205" s="6">
        <v>62.47</v>
      </c>
      <c r="H205" s="6">
        <v>31.71</v>
      </c>
      <c r="I205" s="6">
        <v>25.85</v>
      </c>
      <c r="J205" s="6"/>
      <c r="K205" s="6"/>
      <c r="L205" s="7"/>
      <c r="M205" s="2"/>
    </row>
    <row r="206" spans="1:13" ht="15.75">
      <c r="A206" s="2"/>
      <c r="B206" s="5">
        <v>13</v>
      </c>
      <c r="C206" s="6"/>
      <c r="D206" s="6"/>
      <c r="E206" s="6"/>
      <c r="F206" s="6">
        <v>8.4</v>
      </c>
      <c r="G206" s="6">
        <v>107.95</v>
      </c>
      <c r="H206" s="6">
        <v>36.25</v>
      </c>
      <c r="I206" s="6">
        <v>16.11</v>
      </c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/>
      <c r="F207" s="6"/>
      <c r="G207" s="6">
        <v>130.38</v>
      </c>
      <c r="H207" s="6">
        <v>53.63</v>
      </c>
      <c r="I207" s="6">
        <v>9.51</v>
      </c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/>
      <c r="F208" s="6">
        <v>1.23</v>
      </c>
      <c r="G208" s="6">
        <v>181.56</v>
      </c>
      <c r="H208" s="6">
        <v>50.63</v>
      </c>
      <c r="I208" s="6">
        <v>8.85</v>
      </c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/>
      <c r="E209" s="6"/>
      <c r="F209" s="6">
        <v>4.8899999999999997</v>
      </c>
      <c r="G209" s="6">
        <v>229.63</v>
      </c>
      <c r="H209" s="6">
        <v>40.799999999999997</v>
      </c>
      <c r="I209" s="6">
        <v>19.53</v>
      </c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/>
      <c r="E210" s="6" t="s">
        <v>55</v>
      </c>
      <c r="F210" s="6">
        <v>18.05</v>
      </c>
      <c r="G210" s="6">
        <v>261.85000000000002</v>
      </c>
      <c r="H210" s="6">
        <v>56.27</v>
      </c>
      <c r="I210" s="6">
        <v>23.8</v>
      </c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/>
      <c r="E211" s="6" t="s">
        <v>48</v>
      </c>
      <c r="F211" s="6">
        <v>6.59</v>
      </c>
      <c r="G211" s="6">
        <v>288.8</v>
      </c>
      <c r="H211" s="6">
        <v>68.290000000000006</v>
      </c>
      <c r="I211" s="6">
        <v>21.65</v>
      </c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 t="s">
        <v>56</v>
      </c>
      <c r="F212" s="6">
        <v>12.2</v>
      </c>
      <c r="G212" s="6">
        <v>287.38</v>
      </c>
      <c r="H212" s="6">
        <v>68.3</v>
      </c>
      <c r="I212" s="6">
        <v>18.899999999999999</v>
      </c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 t="s">
        <v>50</v>
      </c>
      <c r="F213" s="6">
        <v>23.12</v>
      </c>
      <c r="G213" s="6">
        <v>301.77</v>
      </c>
      <c r="H213" s="6">
        <v>51.32</v>
      </c>
      <c r="I213" s="6">
        <v>17.38</v>
      </c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/>
      <c r="F214" s="6">
        <v>34.03</v>
      </c>
      <c r="G214" s="6">
        <v>368.67</v>
      </c>
      <c r="H214" s="6">
        <v>43.56</v>
      </c>
      <c r="I214" s="6">
        <v>14.24</v>
      </c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/>
      <c r="F215" s="6">
        <v>60.82</v>
      </c>
      <c r="G215" s="6">
        <v>415.3</v>
      </c>
      <c r="H215" s="6">
        <v>50.46</v>
      </c>
      <c r="I215" s="6">
        <v>22.05</v>
      </c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/>
      <c r="F216" s="6">
        <v>72.430000000000007</v>
      </c>
      <c r="G216" s="6">
        <v>362.16</v>
      </c>
      <c r="H216" s="6">
        <v>58.03</v>
      </c>
      <c r="I216" s="6">
        <v>27.23</v>
      </c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/>
      <c r="F217" s="6">
        <v>68.53</v>
      </c>
      <c r="G217" s="6">
        <v>291.8</v>
      </c>
      <c r="H217" s="6">
        <v>65.819999999999993</v>
      </c>
      <c r="I217" s="6">
        <v>23.95</v>
      </c>
      <c r="J217" s="6"/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>
        <v>2.93</v>
      </c>
      <c r="F218" s="6">
        <v>34.99</v>
      </c>
      <c r="G218" s="6">
        <v>267.76</v>
      </c>
      <c r="H218" s="6">
        <v>73.209999999999994</v>
      </c>
      <c r="I218" s="6">
        <v>23.41</v>
      </c>
      <c r="J218" s="6"/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>
        <v>33.28</v>
      </c>
      <c r="F219" s="6">
        <v>30.88</v>
      </c>
      <c r="G219" s="6">
        <v>257.06</v>
      </c>
      <c r="H219" s="6">
        <v>72.91</v>
      </c>
      <c r="I219" s="6">
        <v>22.9</v>
      </c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>
        <v>35.9</v>
      </c>
      <c r="F220" s="6">
        <v>72.53</v>
      </c>
      <c r="G220" s="6">
        <v>246.77</v>
      </c>
      <c r="H220" s="6">
        <v>61.95</v>
      </c>
      <c r="I220" s="6">
        <v>22.55</v>
      </c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>
        <v>29.88</v>
      </c>
      <c r="F221" s="6">
        <v>99.19</v>
      </c>
      <c r="G221" s="6">
        <v>246.93</v>
      </c>
      <c r="H221" s="6">
        <v>58.64</v>
      </c>
      <c r="I221" s="6">
        <v>22.55</v>
      </c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>
        <v>20.84</v>
      </c>
      <c r="F222" s="6">
        <v>104.79</v>
      </c>
      <c r="G222" s="6">
        <v>235.48</v>
      </c>
      <c r="H222" s="6">
        <v>60.11</v>
      </c>
      <c r="I222" s="6">
        <v>22.11</v>
      </c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>
        <v>20.29</v>
      </c>
      <c r="F223" s="6">
        <v>111.98</v>
      </c>
      <c r="G223" s="6">
        <v>281.64</v>
      </c>
      <c r="H223" s="6">
        <v>69.790000000000006</v>
      </c>
      <c r="I223" s="6">
        <v>8.6199999999999992</v>
      </c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18</v>
      </c>
      <c r="E224" s="7">
        <v>13.47</v>
      </c>
      <c r="F224" s="8" t="s">
        <v>18</v>
      </c>
      <c r="G224" s="6">
        <v>285.05</v>
      </c>
      <c r="H224" s="7">
        <v>65.16</v>
      </c>
      <c r="I224" s="9" t="s">
        <v>18</v>
      </c>
      <c r="J224" s="10"/>
      <c r="K224" s="9" t="s">
        <v>18</v>
      </c>
      <c r="L224" s="5"/>
      <c r="M224" s="2"/>
    </row>
    <row r="225" spans="1:13" ht="15.75">
      <c r="A225" s="2" t="s">
        <v>19</v>
      </c>
      <c r="B225" s="2"/>
      <c r="C225" s="11">
        <f t="shared" ref="C225:L225" si="10">SUM(C194:C224)</f>
        <v>0</v>
      </c>
      <c r="D225" s="11">
        <f t="shared" si="10"/>
        <v>0</v>
      </c>
      <c r="E225" s="11">
        <f t="shared" si="10"/>
        <v>156.59</v>
      </c>
      <c r="F225" s="11">
        <f t="shared" si="10"/>
        <v>1000.5899999999999</v>
      </c>
      <c r="G225" s="11">
        <f t="shared" si="10"/>
        <v>5816.3400000000011</v>
      </c>
      <c r="H225" s="11">
        <f t="shared" si="10"/>
        <v>1872.44</v>
      </c>
      <c r="I225" s="11">
        <f t="shared" si="10"/>
        <v>915.01999999999987</v>
      </c>
      <c r="J225" s="11">
        <f t="shared" si="10"/>
        <v>0</v>
      </c>
      <c r="K225" s="11">
        <f t="shared" si="10"/>
        <v>0</v>
      </c>
      <c r="L225" s="11">
        <f t="shared" si="10"/>
        <v>0</v>
      </c>
      <c r="M225" s="2"/>
    </row>
    <row r="226" spans="1:13" ht="15.75">
      <c r="A226" s="2" t="s">
        <v>20</v>
      </c>
      <c r="B226" s="2"/>
      <c r="C226" s="12">
        <f t="shared" ref="C226:L226" si="11">C225*1.9835</f>
        <v>0</v>
      </c>
      <c r="D226" s="12">
        <f t="shared" si="11"/>
        <v>0</v>
      </c>
      <c r="E226" s="12">
        <f t="shared" si="11"/>
        <v>310.59626500000002</v>
      </c>
      <c r="F226" s="12">
        <f t="shared" si="11"/>
        <v>1984.670265</v>
      </c>
      <c r="G226" s="12">
        <f t="shared" si="11"/>
        <v>11536.710390000002</v>
      </c>
      <c r="H226" s="12">
        <f t="shared" si="11"/>
        <v>3713.9847400000003</v>
      </c>
      <c r="I226" s="12">
        <f t="shared" si="11"/>
        <v>1814.9421699999998</v>
      </c>
      <c r="J226" s="12">
        <f t="shared" si="11"/>
        <v>0</v>
      </c>
      <c r="K226" s="12">
        <f t="shared" si="11"/>
        <v>0</v>
      </c>
      <c r="L226" s="12">
        <f t="shared" si="11"/>
        <v>0</v>
      </c>
      <c r="M226" s="2"/>
    </row>
    <row r="227" spans="1:13" ht="15.75">
      <c r="A227" s="2"/>
      <c r="B227" s="2"/>
      <c r="C227" s="11"/>
      <c r="D227" s="11"/>
      <c r="E227" s="11"/>
      <c r="F227" s="11"/>
      <c r="G227" s="11"/>
      <c r="H227" s="11"/>
      <c r="I227" s="11" t="s">
        <v>21</v>
      </c>
      <c r="J227" s="11"/>
      <c r="K227" s="13">
        <f>COUNTA(C194:L224)-4-7</f>
        <v>128</v>
      </c>
      <c r="L227" s="11" t="s">
        <v>22</v>
      </c>
      <c r="M227" s="2"/>
    </row>
    <row r="228" spans="1:13" ht="16.5" thickBot="1">
      <c r="A228" s="14">
        <v>1985</v>
      </c>
      <c r="B228" s="14" t="s">
        <v>23</v>
      </c>
      <c r="C228" s="14"/>
      <c r="D228" s="15">
        <f>SUM(C225:L225)</f>
        <v>9760.9800000000014</v>
      </c>
      <c r="E228" s="16" t="s">
        <v>19</v>
      </c>
      <c r="F228" s="16"/>
      <c r="G228" s="15">
        <f>D228*1.9835+1</f>
        <v>19361.903830000003</v>
      </c>
      <c r="H228" s="16" t="s">
        <v>24</v>
      </c>
      <c r="I228" s="14" t="s">
        <v>25</v>
      </c>
      <c r="J228" s="14"/>
      <c r="K228" s="17">
        <v>129</v>
      </c>
      <c r="L228" s="14" t="s">
        <v>22</v>
      </c>
      <c r="M228" s="2"/>
    </row>
    <row r="229" spans="1:13" ht="15.75">
      <c r="A229" s="1" t="s">
        <v>0</v>
      </c>
      <c r="B229" s="2"/>
      <c r="C229" s="2"/>
      <c r="D229" s="18"/>
      <c r="E229" s="1"/>
      <c r="F229" s="1"/>
      <c r="G229" s="1"/>
      <c r="H229" s="18"/>
      <c r="I229" s="1"/>
      <c r="J229" s="2"/>
      <c r="K229" s="2"/>
      <c r="L229" s="2"/>
      <c r="M229" s="2"/>
    </row>
    <row r="230" spans="1:13" ht="15.75">
      <c r="A230" s="2" t="s">
        <v>2</v>
      </c>
      <c r="B230" s="2"/>
      <c r="C230" s="2"/>
      <c r="D230" s="2"/>
      <c r="E230" s="1" t="s">
        <v>3</v>
      </c>
      <c r="F230" s="2"/>
      <c r="G230" s="2" t="s">
        <v>4</v>
      </c>
      <c r="H230" s="2"/>
      <c r="I230" s="2" t="s">
        <v>5</v>
      </c>
      <c r="J230" s="2"/>
      <c r="K230" s="2"/>
      <c r="L230" s="2"/>
      <c r="M230" s="2"/>
    </row>
    <row r="231" spans="1:13" ht="16.5" thickBot="1">
      <c r="A231" s="3" t="s">
        <v>6</v>
      </c>
      <c r="B231" s="3" t="s">
        <v>7</v>
      </c>
      <c r="C231" s="4" t="s">
        <v>8</v>
      </c>
      <c r="D231" s="4" t="s">
        <v>9</v>
      </c>
      <c r="E231" s="4" t="s">
        <v>10</v>
      </c>
      <c r="F231" s="4" t="s">
        <v>11</v>
      </c>
      <c r="G231" s="4" t="s">
        <v>12</v>
      </c>
      <c r="H231" s="4" t="s">
        <v>13</v>
      </c>
      <c r="I231" s="4" t="s">
        <v>14</v>
      </c>
      <c r="J231" s="4" t="s">
        <v>15</v>
      </c>
      <c r="K231" s="4" t="s">
        <v>16</v>
      </c>
      <c r="L231" s="4" t="s">
        <v>17</v>
      </c>
      <c r="M231" s="2"/>
    </row>
    <row r="232" spans="1:13" ht="16.5" thickTop="1">
      <c r="A232" s="1">
        <v>1986</v>
      </c>
      <c r="B232" s="5">
        <v>1</v>
      </c>
      <c r="C232" s="6"/>
      <c r="D232" s="6"/>
      <c r="E232" s="6"/>
      <c r="F232" s="6"/>
      <c r="G232" s="6">
        <v>197.44</v>
      </c>
      <c r="H232" s="6">
        <v>368.06</v>
      </c>
      <c r="I232" s="6">
        <v>70.819999999999993</v>
      </c>
      <c r="J232" s="6"/>
      <c r="K232" s="6"/>
      <c r="L232" s="7"/>
      <c r="M232" s="2"/>
    </row>
    <row r="233" spans="1:13" ht="15.75">
      <c r="A233" s="2"/>
      <c r="B233" s="5">
        <v>2</v>
      </c>
      <c r="C233" s="6"/>
      <c r="D233" s="6"/>
      <c r="E233" s="6"/>
      <c r="F233" s="6"/>
      <c r="G233" s="6">
        <v>191.9</v>
      </c>
      <c r="H233" s="6">
        <v>412.72</v>
      </c>
      <c r="I233" s="6">
        <v>69.7</v>
      </c>
      <c r="J233" s="6"/>
      <c r="K233" s="6"/>
      <c r="L233" s="7"/>
      <c r="M233" s="2"/>
    </row>
    <row r="234" spans="1:13" ht="15.75">
      <c r="A234" s="2"/>
      <c r="B234" s="5">
        <v>3</v>
      </c>
      <c r="C234" s="6"/>
      <c r="D234" s="6"/>
      <c r="E234" s="6"/>
      <c r="F234" s="6"/>
      <c r="G234" s="6">
        <v>172.35</v>
      </c>
      <c r="H234" s="6">
        <v>427.88</v>
      </c>
      <c r="I234" s="6">
        <v>61.59</v>
      </c>
      <c r="J234" s="6"/>
      <c r="K234" s="6"/>
      <c r="L234" s="7"/>
      <c r="M234" s="2"/>
    </row>
    <row r="235" spans="1:13" ht="15.75">
      <c r="A235" s="2"/>
      <c r="B235" s="5">
        <v>4</v>
      </c>
      <c r="C235" s="6"/>
      <c r="D235" s="6"/>
      <c r="E235" s="6"/>
      <c r="F235" s="6"/>
      <c r="G235" s="6">
        <v>162.1</v>
      </c>
      <c r="H235" s="6">
        <v>441.5</v>
      </c>
      <c r="I235" s="6">
        <v>42.12</v>
      </c>
      <c r="J235" s="6"/>
      <c r="K235" s="6"/>
      <c r="L235" s="7"/>
      <c r="M235" s="2"/>
    </row>
    <row r="236" spans="1:13" ht="15.75">
      <c r="A236" s="2"/>
      <c r="B236" s="5">
        <v>5</v>
      </c>
      <c r="C236" s="6"/>
      <c r="D236" s="6"/>
      <c r="E236" s="6"/>
      <c r="F236" s="6"/>
      <c r="G236" s="6">
        <v>152.97</v>
      </c>
      <c r="H236" s="6">
        <v>457.76</v>
      </c>
      <c r="I236" s="6">
        <v>39.33</v>
      </c>
      <c r="J236" s="6"/>
      <c r="K236" s="6"/>
      <c r="L236" s="7"/>
      <c r="M236" s="2"/>
    </row>
    <row r="237" spans="1:13" ht="15.75">
      <c r="A237" s="2"/>
      <c r="B237" s="5">
        <v>6</v>
      </c>
      <c r="C237" s="6"/>
      <c r="D237" s="6"/>
      <c r="E237" s="6"/>
      <c r="F237" s="6"/>
      <c r="G237" s="6">
        <v>261.02999999999997</v>
      </c>
      <c r="H237" s="6">
        <v>436.97</v>
      </c>
      <c r="I237" s="6">
        <v>36.29</v>
      </c>
      <c r="J237" s="6"/>
      <c r="K237" s="6"/>
      <c r="L237" s="7"/>
      <c r="M237" s="2"/>
    </row>
    <row r="238" spans="1:13" ht="15.75">
      <c r="A238" s="2"/>
      <c r="B238" s="5">
        <v>7</v>
      </c>
      <c r="C238" s="6"/>
      <c r="D238" s="6"/>
      <c r="E238" s="6"/>
      <c r="F238" s="6"/>
      <c r="G238" s="6">
        <v>349.29</v>
      </c>
      <c r="H238" s="6">
        <v>455.61</v>
      </c>
      <c r="I238" s="6">
        <v>35.08</v>
      </c>
      <c r="J238" s="6"/>
      <c r="K238" s="6"/>
      <c r="L238" s="7"/>
      <c r="M238" s="2"/>
    </row>
    <row r="239" spans="1:13" ht="15.75">
      <c r="A239" s="2"/>
      <c r="B239" s="5">
        <v>8</v>
      </c>
      <c r="C239" s="6"/>
      <c r="D239" s="6"/>
      <c r="E239" s="6"/>
      <c r="F239" s="6"/>
      <c r="G239" s="6">
        <v>279.87</v>
      </c>
      <c r="H239" s="6">
        <v>406.66</v>
      </c>
      <c r="I239" s="6">
        <v>35.869999999999997</v>
      </c>
      <c r="J239" s="6"/>
      <c r="K239" s="6"/>
      <c r="L239" s="7"/>
      <c r="M239" s="2"/>
    </row>
    <row r="240" spans="1:13" ht="15.75">
      <c r="A240" s="2"/>
      <c r="B240" s="5">
        <v>9</v>
      </c>
      <c r="C240" s="6"/>
      <c r="D240" s="6"/>
      <c r="E240" s="6"/>
      <c r="F240" s="6"/>
      <c r="G240" s="6">
        <v>203.12</v>
      </c>
      <c r="H240" s="6">
        <v>319.07</v>
      </c>
      <c r="I240" s="6">
        <v>33.119999999999997</v>
      </c>
      <c r="J240" s="6"/>
      <c r="K240" s="6"/>
      <c r="L240" s="7"/>
      <c r="M240" s="2"/>
    </row>
    <row r="241" spans="1:13" ht="15.75">
      <c r="A241" s="2"/>
      <c r="B241" s="5">
        <v>10</v>
      </c>
      <c r="C241" s="6"/>
      <c r="D241" s="6"/>
      <c r="E241" s="6"/>
      <c r="F241" s="6"/>
      <c r="G241" s="6">
        <v>165.09</v>
      </c>
      <c r="H241" s="6">
        <v>319.41000000000003</v>
      </c>
      <c r="I241" s="6">
        <v>26.99</v>
      </c>
      <c r="J241" s="6"/>
      <c r="K241" s="6"/>
      <c r="L241" s="7"/>
      <c r="M241" s="2"/>
    </row>
    <row r="242" spans="1:13" ht="15.75">
      <c r="A242" s="2"/>
      <c r="B242" s="5">
        <v>11</v>
      </c>
      <c r="C242" s="6"/>
      <c r="D242" s="6"/>
      <c r="E242" s="6"/>
      <c r="F242" s="6"/>
      <c r="G242" s="6">
        <v>121.95</v>
      </c>
      <c r="H242" s="6">
        <v>312.70999999999998</v>
      </c>
      <c r="I242" s="6">
        <v>4.47</v>
      </c>
      <c r="J242" s="6"/>
      <c r="K242" s="6"/>
      <c r="L242" s="7"/>
      <c r="M242" s="2"/>
    </row>
    <row r="243" spans="1:13" ht="15.75">
      <c r="A243" s="2"/>
      <c r="B243" s="5">
        <v>12</v>
      </c>
      <c r="C243" s="6"/>
      <c r="D243" s="6"/>
      <c r="E243" s="6"/>
      <c r="F243" s="6"/>
      <c r="G243" s="6">
        <v>78.91</v>
      </c>
      <c r="H243" s="6">
        <v>237.54</v>
      </c>
      <c r="I243" s="6"/>
      <c r="J243" s="6"/>
      <c r="K243" s="6"/>
      <c r="L243" s="7"/>
      <c r="M243" s="2"/>
    </row>
    <row r="244" spans="1:13" ht="15.75">
      <c r="A244" s="2"/>
      <c r="B244" s="5">
        <v>13</v>
      </c>
      <c r="C244" s="6"/>
      <c r="D244" s="6"/>
      <c r="E244" s="6"/>
      <c r="F244" s="6">
        <v>0.9</v>
      </c>
      <c r="G244" s="6">
        <v>66.48</v>
      </c>
      <c r="H244" s="6">
        <v>146.30000000000001</v>
      </c>
      <c r="I244" s="6"/>
      <c r="J244" s="6"/>
      <c r="K244" s="6"/>
      <c r="L244" s="7"/>
      <c r="M244" s="2"/>
    </row>
    <row r="245" spans="1:13" ht="15.75">
      <c r="A245" s="2"/>
      <c r="B245" s="5">
        <v>14</v>
      </c>
      <c r="C245" s="6"/>
      <c r="D245" s="6"/>
      <c r="E245" s="6"/>
      <c r="F245" s="6">
        <v>1.59</v>
      </c>
      <c r="G245" s="6">
        <v>138.97999999999999</v>
      </c>
      <c r="H245" s="6">
        <v>120.65</v>
      </c>
      <c r="I245" s="6"/>
      <c r="J245" s="6"/>
      <c r="K245" s="6"/>
      <c r="L245" s="7"/>
      <c r="M245" s="2"/>
    </row>
    <row r="246" spans="1:13" ht="15.75">
      <c r="A246" s="2"/>
      <c r="B246" s="5">
        <v>15</v>
      </c>
      <c r="C246" s="6"/>
      <c r="D246" s="6"/>
      <c r="E246" s="6"/>
      <c r="F246" s="6">
        <v>1.57</v>
      </c>
      <c r="G246" s="6">
        <v>155.31</v>
      </c>
      <c r="H246" s="6">
        <v>122.78</v>
      </c>
      <c r="I246" s="6"/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/>
      <c r="F247" s="6">
        <v>23.1</v>
      </c>
      <c r="G247" s="6">
        <v>114.98</v>
      </c>
      <c r="H247" s="6">
        <v>116.55</v>
      </c>
      <c r="I247" s="6"/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/>
      <c r="F248" s="6">
        <v>40.49</v>
      </c>
      <c r="G248" s="6">
        <v>70.91</v>
      </c>
      <c r="H248" s="6">
        <v>117.37</v>
      </c>
      <c r="I248" s="6"/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/>
      <c r="F249" s="6">
        <v>37.840000000000003</v>
      </c>
      <c r="G249" s="6">
        <v>25.69</v>
      </c>
      <c r="H249" s="6">
        <v>106.92</v>
      </c>
      <c r="I249" s="6"/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/>
      <c r="F250" s="6">
        <v>39.630000000000003</v>
      </c>
      <c r="G250" s="6">
        <v>32.130000000000003</v>
      </c>
      <c r="H250" s="6">
        <v>89.47</v>
      </c>
      <c r="I250" s="6"/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/>
      <c r="F251" s="6">
        <v>50.36</v>
      </c>
      <c r="G251" s="6">
        <v>61.08</v>
      </c>
      <c r="H251" s="6">
        <v>80.56</v>
      </c>
      <c r="I251" s="6"/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/>
      <c r="F252" s="6">
        <v>48.9</v>
      </c>
      <c r="G252" s="6">
        <v>92.75</v>
      </c>
      <c r="H252" s="6">
        <v>96.63</v>
      </c>
      <c r="I252" s="6"/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/>
      <c r="F253" s="6">
        <v>51.83</v>
      </c>
      <c r="G253" s="6">
        <v>148.16</v>
      </c>
      <c r="H253" s="6">
        <v>89.58</v>
      </c>
      <c r="I253" s="6"/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/>
      <c r="F254" s="6">
        <v>58.19</v>
      </c>
      <c r="G254" s="6">
        <v>203.9</v>
      </c>
      <c r="H254" s="6">
        <v>78.67</v>
      </c>
      <c r="I254" s="6"/>
      <c r="J254" s="6"/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/>
      <c r="F255" s="6">
        <v>60.52</v>
      </c>
      <c r="G255" s="6">
        <v>234.96</v>
      </c>
      <c r="H255" s="6">
        <v>78.73</v>
      </c>
      <c r="I255" s="6"/>
      <c r="J255" s="6"/>
      <c r="K255" s="6"/>
      <c r="L255" s="7"/>
      <c r="M255" s="2"/>
    </row>
    <row r="256" spans="1:13" ht="15.75">
      <c r="A256" s="2"/>
      <c r="B256" s="5">
        <v>25</v>
      </c>
      <c r="C256" s="6"/>
      <c r="D256" s="6"/>
      <c r="E256" s="6"/>
      <c r="F256" s="6">
        <v>59.55</v>
      </c>
      <c r="G256" s="6">
        <v>256.19</v>
      </c>
      <c r="H256" s="6">
        <v>81.92</v>
      </c>
      <c r="I256" s="6"/>
      <c r="J256" s="6"/>
      <c r="K256" s="6"/>
      <c r="L256" s="7"/>
      <c r="M256" s="2"/>
    </row>
    <row r="257" spans="1:13" ht="15.75">
      <c r="A257" s="2"/>
      <c r="B257" s="5">
        <v>26</v>
      </c>
      <c r="C257" s="6"/>
      <c r="D257" s="6"/>
      <c r="E257" s="6"/>
      <c r="F257" s="6">
        <v>64.290000000000006</v>
      </c>
      <c r="G257" s="6">
        <v>274.63</v>
      </c>
      <c r="H257" s="6">
        <v>86.96</v>
      </c>
      <c r="I257" s="6"/>
      <c r="J257" s="6"/>
      <c r="K257" s="6"/>
      <c r="L257" s="7"/>
      <c r="M257" s="2"/>
    </row>
    <row r="258" spans="1:13" ht="15.75">
      <c r="A258" s="2"/>
      <c r="B258" s="5">
        <v>27</v>
      </c>
      <c r="C258" s="6"/>
      <c r="D258" s="6"/>
      <c r="E258" s="6"/>
      <c r="F258" s="6">
        <v>91.08</v>
      </c>
      <c r="G258" s="6">
        <v>283.99</v>
      </c>
      <c r="H258" s="6">
        <v>73.63</v>
      </c>
      <c r="I258" s="6"/>
      <c r="J258" s="6"/>
      <c r="K258" s="6"/>
      <c r="L258" s="7"/>
      <c r="M258" s="2"/>
    </row>
    <row r="259" spans="1:13" ht="15.75">
      <c r="A259" s="2"/>
      <c r="B259" s="5">
        <v>28</v>
      </c>
      <c r="C259" s="6"/>
      <c r="D259" s="6"/>
      <c r="E259" s="6"/>
      <c r="F259" s="6">
        <v>120.32</v>
      </c>
      <c r="G259" s="6">
        <v>294.14999999999998</v>
      </c>
      <c r="H259" s="6">
        <v>55.86</v>
      </c>
      <c r="I259" s="6"/>
      <c r="J259" s="6"/>
      <c r="K259" s="6"/>
      <c r="L259" s="7"/>
      <c r="M259" s="2"/>
    </row>
    <row r="260" spans="1:13" ht="15.75">
      <c r="A260" s="2"/>
      <c r="B260" s="5">
        <v>29</v>
      </c>
      <c r="C260" s="6"/>
      <c r="D260" s="6"/>
      <c r="E260" s="6"/>
      <c r="F260" s="6">
        <v>131.72999999999999</v>
      </c>
      <c r="G260" s="6">
        <v>319.69</v>
      </c>
      <c r="H260" s="6">
        <v>70.66</v>
      </c>
      <c r="I260" s="6"/>
      <c r="J260" s="6"/>
      <c r="K260" s="6"/>
      <c r="L260" s="7"/>
      <c r="M260" s="2"/>
    </row>
    <row r="261" spans="1:13" ht="15.75">
      <c r="A261" s="2"/>
      <c r="B261" s="5">
        <v>30</v>
      </c>
      <c r="C261" s="6"/>
      <c r="D261" s="6"/>
      <c r="E261" s="6"/>
      <c r="F261" s="6">
        <v>154.82</v>
      </c>
      <c r="G261" s="6">
        <v>343.5</v>
      </c>
      <c r="H261" s="6">
        <v>74.37</v>
      </c>
      <c r="I261" s="6"/>
      <c r="J261" s="6"/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18</v>
      </c>
      <c r="E262" s="7"/>
      <c r="F262" s="8" t="s">
        <v>18</v>
      </c>
      <c r="G262" s="6">
        <v>355.04</v>
      </c>
      <c r="H262" s="7">
        <v>72.650000000000006</v>
      </c>
      <c r="I262" s="9" t="s">
        <v>18</v>
      </c>
      <c r="J262" s="10"/>
      <c r="K262" s="9" t="s">
        <v>18</v>
      </c>
      <c r="L262" s="5"/>
      <c r="M262" s="2"/>
    </row>
    <row r="263" spans="1:13" ht="15.75">
      <c r="A263" s="2" t="s">
        <v>19</v>
      </c>
      <c r="B263" s="2"/>
      <c r="C263" s="11">
        <f t="shared" ref="C263:L263" si="12">SUM(C232:C262)</f>
        <v>0</v>
      </c>
      <c r="D263" s="11">
        <f t="shared" si="12"/>
        <v>0</v>
      </c>
      <c r="E263" s="11">
        <f t="shared" si="12"/>
        <v>0</v>
      </c>
      <c r="F263" s="11">
        <f t="shared" si="12"/>
        <v>1036.71</v>
      </c>
      <c r="G263" s="11">
        <f t="shared" si="12"/>
        <v>5808.5399999999981</v>
      </c>
      <c r="H263" s="11">
        <f t="shared" si="12"/>
        <v>6356.15</v>
      </c>
      <c r="I263" s="11">
        <f t="shared" si="12"/>
        <v>455.38000000000005</v>
      </c>
      <c r="J263" s="11">
        <f t="shared" si="12"/>
        <v>0</v>
      </c>
      <c r="K263" s="11">
        <f t="shared" si="12"/>
        <v>0</v>
      </c>
      <c r="L263" s="11">
        <f t="shared" si="12"/>
        <v>0</v>
      </c>
      <c r="M263" s="2"/>
    </row>
    <row r="264" spans="1:13" ht="15.75">
      <c r="A264" s="2" t="s">
        <v>20</v>
      </c>
      <c r="B264" s="2"/>
      <c r="C264" s="12">
        <f t="shared" ref="C264:L264" si="13">C263*1.9835</f>
        <v>0</v>
      </c>
      <c r="D264" s="12">
        <f t="shared" si="13"/>
        <v>0</v>
      </c>
      <c r="E264" s="12">
        <f t="shared" si="13"/>
        <v>0</v>
      </c>
      <c r="F264" s="12">
        <f t="shared" si="13"/>
        <v>2056.3142849999999</v>
      </c>
      <c r="G264" s="12">
        <f t="shared" si="13"/>
        <v>11521.239089999997</v>
      </c>
      <c r="H264" s="12">
        <f t="shared" si="13"/>
        <v>12607.423525</v>
      </c>
      <c r="I264" s="12">
        <f t="shared" si="13"/>
        <v>903.24623000000008</v>
      </c>
      <c r="J264" s="12">
        <f t="shared" si="13"/>
        <v>0</v>
      </c>
      <c r="K264" s="12">
        <f t="shared" si="13"/>
        <v>0</v>
      </c>
      <c r="L264" s="12">
        <f t="shared" si="13"/>
        <v>0</v>
      </c>
      <c r="M264" s="2"/>
    </row>
    <row r="265" spans="1:13" ht="15.75">
      <c r="A265" s="2"/>
      <c r="B265" s="2"/>
      <c r="C265" s="11"/>
      <c r="D265" s="11"/>
      <c r="E265" s="11"/>
      <c r="F265" s="11"/>
      <c r="G265" s="11"/>
      <c r="H265" s="11"/>
      <c r="I265" s="11" t="s">
        <v>21</v>
      </c>
      <c r="J265" s="11"/>
      <c r="K265" s="13">
        <f>COUNTA(C232:L262)-4</f>
        <v>91</v>
      </c>
      <c r="L265" s="11" t="s">
        <v>22</v>
      </c>
      <c r="M265" s="2"/>
    </row>
    <row r="266" spans="1:13" ht="16.5" thickBot="1">
      <c r="A266" s="14">
        <v>1986</v>
      </c>
      <c r="B266" s="14" t="s">
        <v>23</v>
      </c>
      <c r="C266" s="14"/>
      <c r="D266" s="15">
        <f>SUM(C263:L263)</f>
        <v>13656.779999999997</v>
      </c>
      <c r="E266" s="16" t="s">
        <v>19</v>
      </c>
      <c r="F266" s="16"/>
      <c r="G266" s="15">
        <f>D266*1.9835+1-2</f>
        <v>27087.223129999995</v>
      </c>
      <c r="H266" s="16" t="s">
        <v>24</v>
      </c>
      <c r="I266" s="14" t="s">
        <v>25</v>
      </c>
      <c r="J266" s="14"/>
      <c r="K266" s="17">
        <v>91</v>
      </c>
      <c r="L266" s="14" t="s">
        <v>22</v>
      </c>
      <c r="M266" s="2"/>
    </row>
    <row r="267" spans="1:13" ht="15.75">
      <c r="A267" s="1" t="s">
        <v>0</v>
      </c>
      <c r="B267" s="2"/>
      <c r="C267" s="2"/>
      <c r="D267" s="18"/>
      <c r="E267" s="1"/>
      <c r="F267" s="1"/>
      <c r="G267" s="1"/>
      <c r="H267" s="18"/>
      <c r="I267" s="1"/>
      <c r="J267" s="2"/>
      <c r="K267" s="2"/>
      <c r="L267" s="2"/>
      <c r="M267" s="2"/>
    </row>
    <row r="268" spans="1:13" ht="15.75">
      <c r="A268" s="2" t="s">
        <v>2</v>
      </c>
      <c r="B268" s="2"/>
      <c r="C268" s="2"/>
      <c r="D268" s="2"/>
      <c r="E268" s="1" t="s">
        <v>3</v>
      </c>
      <c r="F268" s="2"/>
      <c r="G268" s="2" t="s">
        <v>4</v>
      </c>
      <c r="H268" s="2"/>
      <c r="I268" s="2" t="s">
        <v>5</v>
      </c>
      <c r="J268" s="2"/>
      <c r="K268" s="2"/>
      <c r="L268" s="2"/>
      <c r="M268" s="2"/>
    </row>
    <row r="269" spans="1:13" ht="16.5" thickBot="1">
      <c r="A269" s="3" t="s">
        <v>6</v>
      </c>
      <c r="B269" s="3" t="s">
        <v>7</v>
      </c>
      <c r="C269" s="4" t="s">
        <v>8</v>
      </c>
      <c r="D269" s="4" t="s">
        <v>9</v>
      </c>
      <c r="E269" s="4" t="s">
        <v>10</v>
      </c>
      <c r="F269" s="4" t="s">
        <v>11</v>
      </c>
      <c r="G269" s="4" t="s">
        <v>12</v>
      </c>
      <c r="H269" s="4" t="s">
        <v>13</v>
      </c>
      <c r="I269" s="4" t="s">
        <v>14</v>
      </c>
      <c r="J269" s="4" t="s">
        <v>15</v>
      </c>
      <c r="K269" s="4" t="s">
        <v>16</v>
      </c>
      <c r="L269" s="4" t="s">
        <v>17</v>
      </c>
      <c r="M269" s="2"/>
    </row>
    <row r="270" spans="1:13" ht="16.5" thickTop="1">
      <c r="A270" s="1">
        <v>1987</v>
      </c>
      <c r="B270" s="5">
        <v>1</v>
      </c>
      <c r="C270" s="6"/>
      <c r="D270" s="6"/>
      <c r="E270" s="6"/>
      <c r="F270" s="6"/>
      <c r="G270" s="6">
        <v>35.28</v>
      </c>
      <c r="H270" s="6">
        <v>99.51</v>
      </c>
      <c r="I270" s="6">
        <v>37.729999999999997</v>
      </c>
      <c r="J270" s="6"/>
      <c r="K270" s="6"/>
      <c r="L270" s="7"/>
      <c r="M270" s="2"/>
    </row>
    <row r="271" spans="1:13" ht="15.75">
      <c r="A271" s="2"/>
      <c r="B271" s="5">
        <v>2</v>
      </c>
      <c r="C271" s="6"/>
      <c r="D271" s="6"/>
      <c r="E271" s="6"/>
      <c r="F271" s="6"/>
      <c r="G271" s="6">
        <v>24.23</v>
      </c>
      <c r="H271" s="6">
        <v>105.06</v>
      </c>
      <c r="I271" s="6">
        <v>35.61</v>
      </c>
      <c r="J271" s="6"/>
      <c r="K271" s="6"/>
      <c r="L271" s="7"/>
      <c r="M271" s="2"/>
    </row>
    <row r="272" spans="1:13" ht="15.75">
      <c r="A272" s="2"/>
      <c r="B272" s="5">
        <v>3</v>
      </c>
      <c r="C272" s="6"/>
      <c r="D272" s="6"/>
      <c r="E272" s="6"/>
      <c r="F272" s="6">
        <v>1.72</v>
      </c>
      <c r="G272" s="6">
        <v>24.75</v>
      </c>
      <c r="H272" s="6">
        <v>117.09</v>
      </c>
      <c r="I272" s="6">
        <v>30.07</v>
      </c>
      <c r="J272" s="6"/>
      <c r="K272" s="6"/>
      <c r="L272" s="7"/>
      <c r="M272" s="2"/>
    </row>
    <row r="273" spans="1:13" ht="15.75">
      <c r="A273" s="2"/>
      <c r="B273" s="5">
        <v>4</v>
      </c>
      <c r="C273" s="6"/>
      <c r="D273" s="6"/>
      <c r="E273" s="6"/>
      <c r="F273" s="6">
        <v>1.45</v>
      </c>
      <c r="G273" s="6">
        <v>87.43</v>
      </c>
      <c r="H273" s="6">
        <v>136.72999999999999</v>
      </c>
      <c r="I273" s="6">
        <v>29.52</v>
      </c>
      <c r="J273" s="6"/>
      <c r="K273" s="6"/>
      <c r="L273" s="7"/>
      <c r="M273" s="2"/>
    </row>
    <row r="274" spans="1:13" ht="15.75">
      <c r="A274" s="2"/>
      <c r="B274" s="5">
        <v>5</v>
      </c>
      <c r="C274" s="6"/>
      <c r="D274" s="6"/>
      <c r="E274" s="6"/>
      <c r="F274" s="6">
        <v>1.03</v>
      </c>
      <c r="G274" s="6">
        <v>133.29</v>
      </c>
      <c r="H274" s="6">
        <v>140.85</v>
      </c>
      <c r="I274" s="6">
        <v>30.96</v>
      </c>
      <c r="J274" s="6"/>
      <c r="K274" s="6"/>
      <c r="L274" s="7"/>
      <c r="M274" s="2"/>
    </row>
    <row r="275" spans="1:13" ht="15.75">
      <c r="A275" s="2"/>
      <c r="B275" s="5">
        <v>6</v>
      </c>
      <c r="C275" s="6"/>
      <c r="D275" s="6"/>
      <c r="E275" s="6"/>
      <c r="F275" s="6">
        <v>1</v>
      </c>
      <c r="G275" s="6">
        <v>165.82</v>
      </c>
      <c r="H275" s="6">
        <v>143.46</v>
      </c>
      <c r="I275" s="6">
        <v>31.28</v>
      </c>
      <c r="J275" s="6"/>
      <c r="K275" s="6"/>
      <c r="L275" s="7"/>
      <c r="M275" s="2"/>
    </row>
    <row r="276" spans="1:13" ht="15.75">
      <c r="A276" s="2"/>
      <c r="B276" s="5">
        <v>7</v>
      </c>
      <c r="C276" s="6"/>
      <c r="D276" s="6"/>
      <c r="E276" s="6"/>
      <c r="F276" s="6">
        <v>1.03</v>
      </c>
      <c r="G276" s="6">
        <v>136.65</v>
      </c>
      <c r="H276" s="6">
        <v>221.95</v>
      </c>
      <c r="I276" s="6">
        <v>31.5</v>
      </c>
      <c r="J276" s="6"/>
      <c r="K276" s="6"/>
      <c r="L276" s="7"/>
      <c r="M276" s="2"/>
    </row>
    <row r="277" spans="1:13" ht="15.75">
      <c r="A277" s="2"/>
      <c r="B277" s="5">
        <v>8</v>
      </c>
      <c r="C277" s="6"/>
      <c r="D277" s="6"/>
      <c r="E277" s="6"/>
      <c r="F277" s="6">
        <v>1.69</v>
      </c>
      <c r="G277" s="6">
        <v>113.52</v>
      </c>
      <c r="H277" s="6">
        <v>285.93</v>
      </c>
      <c r="I277" s="6">
        <v>36.29</v>
      </c>
      <c r="J277" s="6"/>
      <c r="K277" s="6"/>
      <c r="L277" s="7"/>
      <c r="M277" s="2"/>
    </row>
    <row r="278" spans="1:13" ht="15.75">
      <c r="A278" s="2"/>
      <c r="B278" s="5">
        <v>9</v>
      </c>
      <c r="C278" s="6"/>
      <c r="D278" s="6"/>
      <c r="E278" s="6"/>
      <c r="F278" s="6">
        <v>2.31</v>
      </c>
      <c r="G278" s="6">
        <v>130.44999999999999</v>
      </c>
      <c r="H278" s="6">
        <v>292.39999999999998</v>
      </c>
      <c r="I278" s="6">
        <v>60.78</v>
      </c>
      <c r="J278" s="6"/>
      <c r="K278" s="6"/>
      <c r="L278" s="7"/>
      <c r="M278" s="2"/>
    </row>
    <row r="279" spans="1:13" ht="15.75">
      <c r="A279" s="2"/>
      <c r="B279" s="5">
        <v>10</v>
      </c>
      <c r="C279" s="6"/>
      <c r="D279" s="6"/>
      <c r="E279" s="6"/>
      <c r="F279" s="6">
        <v>1.69</v>
      </c>
      <c r="G279" s="6">
        <v>96.33</v>
      </c>
      <c r="H279" s="6">
        <v>232.51</v>
      </c>
      <c r="I279" s="6">
        <v>45.45</v>
      </c>
      <c r="J279" s="6"/>
      <c r="K279" s="6"/>
      <c r="L279" s="7"/>
      <c r="M279" s="2"/>
    </row>
    <row r="280" spans="1:13" ht="15.75">
      <c r="A280" s="2"/>
      <c r="B280" s="5">
        <v>11</v>
      </c>
      <c r="C280" s="6"/>
      <c r="D280" s="6"/>
      <c r="E280" s="6"/>
      <c r="F280" s="6">
        <v>2.1800000000000002</v>
      </c>
      <c r="G280" s="6">
        <v>76.81</v>
      </c>
      <c r="H280" s="6">
        <v>148.72</v>
      </c>
      <c r="I280" s="6">
        <v>36.979999999999997</v>
      </c>
      <c r="J280" s="6"/>
      <c r="K280" s="6"/>
      <c r="L280" s="7"/>
      <c r="M280" s="2"/>
    </row>
    <row r="281" spans="1:13" ht="15.75">
      <c r="A281" s="2"/>
      <c r="B281" s="5">
        <v>12</v>
      </c>
      <c r="C281" s="6"/>
      <c r="D281" s="6"/>
      <c r="E281" s="6"/>
      <c r="F281" s="6">
        <v>2.35</v>
      </c>
      <c r="G281" s="6">
        <v>82.41</v>
      </c>
      <c r="H281" s="6">
        <v>132.22</v>
      </c>
      <c r="I281" s="6">
        <v>30.9</v>
      </c>
      <c r="J281" s="6"/>
      <c r="K281" s="6"/>
      <c r="L281" s="7"/>
      <c r="M281" s="2"/>
    </row>
    <row r="282" spans="1:13" ht="15.75">
      <c r="A282" s="2"/>
      <c r="B282" s="5">
        <v>13</v>
      </c>
      <c r="C282" s="6"/>
      <c r="D282" s="6"/>
      <c r="E282" s="6"/>
      <c r="F282" s="6">
        <v>2.39</v>
      </c>
      <c r="G282" s="6">
        <v>146.43</v>
      </c>
      <c r="H282" s="6">
        <v>169.23</v>
      </c>
      <c r="I282" s="6">
        <v>29.79</v>
      </c>
      <c r="J282" s="6"/>
      <c r="K282" s="6"/>
      <c r="L282" s="7"/>
      <c r="M282" s="2"/>
    </row>
    <row r="283" spans="1:13" ht="15.75">
      <c r="A283" s="2"/>
      <c r="B283" s="5">
        <v>14</v>
      </c>
      <c r="C283" s="6"/>
      <c r="D283" s="6"/>
      <c r="E283" s="6"/>
      <c r="F283" s="6">
        <v>2.4700000000000002</v>
      </c>
      <c r="G283" s="6">
        <v>194.67</v>
      </c>
      <c r="H283" s="6">
        <v>185.1</v>
      </c>
      <c r="I283" s="6">
        <v>33.04</v>
      </c>
      <c r="J283" s="6"/>
      <c r="K283" s="6"/>
      <c r="L283" s="7"/>
      <c r="M283" s="2"/>
    </row>
    <row r="284" spans="1:13" ht="15.75">
      <c r="A284" s="2"/>
      <c r="B284" s="5">
        <v>15</v>
      </c>
      <c r="C284" s="6"/>
      <c r="D284" s="6"/>
      <c r="E284" s="6"/>
      <c r="F284" s="6">
        <v>1.54</v>
      </c>
      <c r="G284" s="6">
        <v>196.85</v>
      </c>
      <c r="H284" s="6">
        <v>185.1</v>
      </c>
      <c r="I284" s="6">
        <v>38.24</v>
      </c>
      <c r="J284" s="6"/>
      <c r="K284" s="6"/>
      <c r="L284" s="7"/>
      <c r="M284" s="2"/>
    </row>
    <row r="285" spans="1:13" ht="15.75">
      <c r="A285" s="2"/>
      <c r="B285" s="5">
        <v>16</v>
      </c>
      <c r="C285" s="6"/>
      <c r="D285" s="6"/>
      <c r="E285" s="6"/>
      <c r="F285" s="6">
        <v>0.77</v>
      </c>
      <c r="G285" s="6">
        <v>168.6</v>
      </c>
      <c r="H285" s="6">
        <v>184.86</v>
      </c>
      <c r="I285" s="6">
        <v>38.520000000000003</v>
      </c>
      <c r="J285" s="6"/>
      <c r="K285" s="6"/>
      <c r="L285" s="7"/>
      <c r="M285" s="2"/>
    </row>
    <row r="286" spans="1:13" ht="15.75">
      <c r="A286" s="2"/>
      <c r="B286" s="5">
        <v>17</v>
      </c>
      <c r="C286" s="6"/>
      <c r="D286" s="6"/>
      <c r="E286" s="6"/>
      <c r="F286" s="6">
        <v>27.95</v>
      </c>
      <c r="G286" s="6">
        <v>120.29</v>
      </c>
      <c r="H286" s="6">
        <v>181.77</v>
      </c>
      <c r="I286" s="6">
        <v>8.3699999999999992</v>
      </c>
      <c r="J286" s="6"/>
      <c r="K286" s="6"/>
      <c r="L286" s="7"/>
      <c r="M286" s="2"/>
    </row>
    <row r="287" spans="1:13" ht="15.75">
      <c r="A287" s="2"/>
      <c r="B287" s="5">
        <v>18</v>
      </c>
      <c r="C287" s="6"/>
      <c r="D287" s="6"/>
      <c r="E287" s="6"/>
      <c r="F287" s="6">
        <v>92.82</v>
      </c>
      <c r="G287" s="6">
        <v>100.23</v>
      </c>
      <c r="H287" s="6">
        <v>156.97999999999999</v>
      </c>
      <c r="I287" s="6"/>
      <c r="J287" s="6"/>
      <c r="K287" s="6"/>
      <c r="L287" s="7"/>
      <c r="M287" s="2"/>
    </row>
    <row r="288" spans="1:13" ht="15.75">
      <c r="A288" s="2"/>
      <c r="B288" s="5">
        <v>19</v>
      </c>
      <c r="C288" s="6"/>
      <c r="D288" s="6"/>
      <c r="E288" s="6"/>
      <c r="F288" s="6">
        <v>132.24</v>
      </c>
      <c r="G288" s="6">
        <v>103.09</v>
      </c>
      <c r="H288" s="6">
        <v>140.82</v>
      </c>
      <c r="I288" s="6"/>
      <c r="J288" s="6"/>
      <c r="K288" s="6"/>
      <c r="L288" s="7"/>
      <c r="M288" s="2"/>
    </row>
    <row r="289" spans="1:13" ht="15.75">
      <c r="A289" s="2"/>
      <c r="B289" s="5">
        <v>20</v>
      </c>
      <c r="C289" s="6"/>
      <c r="D289" s="6"/>
      <c r="E289" s="6"/>
      <c r="F289" s="6">
        <v>141.18</v>
      </c>
      <c r="G289" s="6">
        <v>72.819999999999993</v>
      </c>
      <c r="H289" s="6">
        <v>136.99</v>
      </c>
      <c r="I289" s="6"/>
      <c r="J289" s="6"/>
      <c r="K289" s="6"/>
      <c r="L289" s="7"/>
      <c r="M289" s="2"/>
    </row>
    <row r="290" spans="1:13" ht="15.75">
      <c r="A290" s="2"/>
      <c r="B290" s="5">
        <v>21</v>
      </c>
      <c r="C290" s="6"/>
      <c r="D290" s="6"/>
      <c r="E290" s="6"/>
      <c r="F290" s="6">
        <v>138.61000000000001</v>
      </c>
      <c r="G290" s="6">
        <v>52.44</v>
      </c>
      <c r="H290" s="6">
        <v>140.81</v>
      </c>
      <c r="I290" s="6"/>
      <c r="J290" s="6"/>
      <c r="K290" s="6"/>
      <c r="L290" s="7"/>
      <c r="M290" s="2"/>
    </row>
    <row r="291" spans="1:13" ht="15.75">
      <c r="A291" s="2"/>
      <c r="B291" s="5">
        <v>22</v>
      </c>
      <c r="C291" s="6"/>
      <c r="D291" s="6"/>
      <c r="E291" s="6"/>
      <c r="F291" s="6">
        <v>123.66</v>
      </c>
      <c r="G291" s="6">
        <v>51.16</v>
      </c>
      <c r="H291" s="6">
        <v>147.59</v>
      </c>
      <c r="I291" s="6"/>
      <c r="J291" s="6"/>
      <c r="K291" s="6"/>
      <c r="L291" s="7"/>
      <c r="M291" s="2"/>
    </row>
    <row r="292" spans="1:13" ht="15.75">
      <c r="A292" s="2"/>
      <c r="B292" s="5">
        <v>23</v>
      </c>
      <c r="C292" s="6"/>
      <c r="D292" s="6"/>
      <c r="E292" s="6"/>
      <c r="F292" s="6">
        <v>97.2</v>
      </c>
      <c r="G292" s="6">
        <v>64.739999999999995</v>
      </c>
      <c r="H292" s="6">
        <v>148.77000000000001</v>
      </c>
      <c r="I292" s="6"/>
      <c r="J292" s="6"/>
      <c r="K292" s="6"/>
      <c r="L292" s="7"/>
      <c r="M292" s="2"/>
    </row>
    <row r="293" spans="1:13" ht="15.75">
      <c r="A293" s="2"/>
      <c r="B293" s="5">
        <v>24</v>
      </c>
      <c r="C293" s="6"/>
      <c r="D293" s="6"/>
      <c r="E293" s="6"/>
      <c r="F293" s="6">
        <v>90.53</v>
      </c>
      <c r="G293" s="6">
        <v>73.8</v>
      </c>
      <c r="H293" s="6">
        <v>147.46</v>
      </c>
      <c r="I293" s="6"/>
      <c r="J293" s="6"/>
      <c r="K293" s="6"/>
      <c r="L293" s="7"/>
      <c r="M293" s="2"/>
    </row>
    <row r="294" spans="1:13" ht="15.75">
      <c r="A294" s="2"/>
      <c r="B294" s="5">
        <v>25</v>
      </c>
      <c r="C294" s="6"/>
      <c r="D294" s="6"/>
      <c r="E294" s="6"/>
      <c r="F294" s="6">
        <v>91.34</v>
      </c>
      <c r="G294" s="6">
        <v>94.26</v>
      </c>
      <c r="H294" s="6">
        <v>109.59</v>
      </c>
      <c r="I294" s="6"/>
      <c r="J294" s="6"/>
      <c r="K294" s="6"/>
      <c r="L294" s="7"/>
      <c r="M294" s="2"/>
    </row>
    <row r="295" spans="1:13" ht="15.75">
      <c r="A295" s="2"/>
      <c r="B295" s="5">
        <v>26</v>
      </c>
      <c r="C295" s="6"/>
      <c r="D295" s="6"/>
      <c r="E295" s="6"/>
      <c r="F295" s="6">
        <v>96.39</v>
      </c>
      <c r="G295" s="6">
        <v>105.35</v>
      </c>
      <c r="H295" s="6">
        <v>93.13</v>
      </c>
      <c r="I295" s="6"/>
      <c r="J295" s="6"/>
      <c r="K295" s="6"/>
      <c r="L295" s="7"/>
      <c r="M295" s="2"/>
    </row>
    <row r="296" spans="1:13" ht="15.75">
      <c r="A296" s="2"/>
      <c r="B296" s="5">
        <v>27</v>
      </c>
      <c r="C296" s="6"/>
      <c r="D296" s="6"/>
      <c r="E296" s="6"/>
      <c r="F296" s="6">
        <v>94.02</v>
      </c>
      <c r="G296" s="6">
        <v>110.4</v>
      </c>
      <c r="H296" s="6">
        <v>73.959999999999994</v>
      </c>
      <c r="I296" s="6"/>
      <c r="J296" s="6"/>
      <c r="K296" s="6"/>
      <c r="L296" s="7"/>
      <c r="M296" s="2"/>
    </row>
    <row r="297" spans="1:13" ht="15.75">
      <c r="A297" s="2"/>
      <c r="B297" s="5">
        <v>28</v>
      </c>
      <c r="C297" s="6"/>
      <c r="D297" s="6"/>
      <c r="E297" s="6"/>
      <c r="F297" s="6">
        <v>104.06</v>
      </c>
      <c r="G297" s="6">
        <v>105.08</v>
      </c>
      <c r="H297" s="6">
        <v>39.020000000000003</v>
      </c>
      <c r="I297" s="6"/>
      <c r="J297" s="6"/>
      <c r="K297" s="6"/>
      <c r="L297" s="7"/>
      <c r="M297" s="2"/>
    </row>
    <row r="298" spans="1:13" ht="15.75">
      <c r="A298" s="2"/>
      <c r="B298" s="5">
        <v>29</v>
      </c>
      <c r="C298" s="6"/>
      <c r="D298" s="6"/>
      <c r="E298" s="6"/>
      <c r="F298" s="6">
        <v>179.7</v>
      </c>
      <c r="G298" s="6">
        <v>74.98</v>
      </c>
      <c r="H298" s="6">
        <v>28.76</v>
      </c>
      <c r="I298" s="6"/>
      <c r="J298" s="6"/>
      <c r="K298" s="6"/>
      <c r="L298" s="7"/>
      <c r="M298" s="2"/>
    </row>
    <row r="299" spans="1:13" ht="15.75">
      <c r="A299" s="2"/>
      <c r="B299" s="5">
        <v>30</v>
      </c>
      <c r="C299" s="6"/>
      <c r="D299" s="6"/>
      <c r="E299" s="6"/>
      <c r="F299" s="6">
        <v>138.69</v>
      </c>
      <c r="G299" s="6">
        <v>73.8</v>
      </c>
      <c r="H299" s="6">
        <v>27.62</v>
      </c>
      <c r="I299" s="6"/>
      <c r="J299" s="6"/>
      <c r="K299" s="6"/>
      <c r="L299" s="7"/>
      <c r="M299" s="2"/>
    </row>
    <row r="300" spans="1:13" ht="15.75">
      <c r="A300" s="2"/>
      <c r="B300" s="5">
        <v>31</v>
      </c>
      <c r="C300" s="7"/>
      <c r="D300" s="8" t="s">
        <v>18</v>
      </c>
      <c r="E300" s="7"/>
      <c r="F300" s="8" t="s">
        <v>18</v>
      </c>
      <c r="G300" s="6">
        <v>90.77</v>
      </c>
      <c r="H300" s="7">
        <v>29.01</v>
      </c>
      <c r="I300" s="9" t="s">
        <v>18</v>
      </c>
      <c r="J300" s="10"/>
      <c r="K300" s="9" t="s">
        <v>18</v>
      </c>
      <c r="L300" s="5"/>
      <c r="M300" s="2"/>
    </row>
    <row r="301" spans="1:13" ht="15.75">
      <c r="A301" s="2" t="s">
        <v>19</v>
      </c>
      <c r="B301" s="2"/>
      <c r="C301" s="11">
        <f t="shared" ref="C301:L301" si="14">SUM(C270:C300)</f>
        <v>0</v>
      </c>
      <c r="D301" s="11">
        <f t="shared" si="14"/>
        <v>0</v>
      </c>
      <c r="E301" s="11">
        <f t="shared" si="14"/>
        <v>0</v>
      </c>
      <c r="F301" s="11">
        <f t="shared" si="14"/>
        <v>1572.0100000000002</v>
      </c>
      <c r="G301" s="11">
        <f t="shared" si="14"/>
        <v>3106.7300000000005</v>
      </c>
      <c r="H301" s="11">
        <f t="shared" si="14"/>
        <v>4383.0000000000009</v>
      </c>
      <c r="I301" s="11">
        <f t="shared" si="14"/>
        <v>585.03</v>
      </c>
      <c r="J301" s="11">
        <f t="shared" si="14"/>
        <v>0</v>
      </c>
      <c r="K301" s="11">
        <f t="shared" si="14"/>
        <v>0</v>
      </c>
      <c r="L301" s="11">
        <f t="shared" si="14"/>
        <v>0</v>
      </c>
      <c r="M301" s="2"/>
    </row>
    <row r="302" spans="1:13" ht="15.75">
      <c r="A302" s="2" t="s">
        <v>20</v>
      </c>
      <c r="B302" s="2"/>
      <c r="C302" s="12">
        <f t="shared" ref="C302:L302" si="15">C301*1.9835</f>
        <v>0</v>
      </c>
      <c r="D302" s="12">
        <f t="shared" si="15"/>
        <v>0</v>
      </c>
      <c r="E302" s="12">
        <f t="shared" si="15"/>
        <v>0</v>
      </c>
      <c r="F302" s="12">
        <f t="shared" si="15"/>
        <v>3118.0818350000004</v>
      </c>
      <c r="G302" s="12">
        <f t="shared" si="15"/>
        <v>6162.1989550000008</v>
      </c>
      <c r="H302" s="12">
        <f t="shared" si="15"/>
        <v>8693.6805000000022</v>
      </c>
      <c r="I302" s="12">
        <f t="shared" si="15"/>
        <v>1160.407005</v>
      </c>
      <c r="J302" s="12">
        <f t="shared" si="15"/>
        <v>0</v>
      </c>
      <c r="K302" s="12">
        <f t="shared" si="15"/>
        <v>0</v>
      </c>
      <c r="L302" s="12">
        <f t="shared" si="15"/>
        <v>0</v>
      </c>
      <c r="M302" s="2"/>
    </row>
    <row r="303" spans="1:13" ht="15.75">
      <c r="A303" s="2"/>
      <c r="B303" s="2"/>
      <c r="C303" s="11"/>
      <c r="D303" s="11"/>
      <c r="E303" s="11"/>
      <c r="F303" s="11"/>
      <c r="G303" s="11"/>
      <c r="H303" s="11"/>
      <c r="I303" s="11" t="s">
        <v>21</v>
      </c>
      <c r="J303" s="11"/>
      <c r="K303" s="13">
        <f>COUNTA(C270:L300)-4</f>
        <v>107</v>
      </c>
      <c r="L303" s="11" t="s">
        <v>22</v>
      </c>
      <c r="M303" s="2"/>
    </row>
    <row r="304" spans="1:13" ht="16.5" thickBot="1">
      <c r="A304" s="14">
        <v>1987</v>
      </c>
      <c r="B304" s="14" t="s">
        <v>23</v>
      </c>
      <c r="C304" s="14"/>
      <c r="D304" s="15">
        <f>SUM(C301:L301)</f>
        <v>9646.7700000000023</v>
      </c>
      <c r="E304" s="16" t="s">
        <v>19</v>
      </c>
      <c r="F304" s="16"/>
      <c r="G304" s="15">
        <f>D304*1.9835+1-1</f>
        <v>19134.368295000004</v>
      </c>
      <c r="H304" s="16" t="s">
        <v>24</v>
      </c>
      <c r="I304" s="14" t="s">
        <v>25</v>
      </c>
      <c r="J304" s="14"/>
      <c r="K304" s="17">
        <v>107</v>
      </c>
      <c r="L304" s="14" t="s">
        <v>22</v>
      </c>
      <c r="M304" s="2"/>
    </row>
    <row r="305" spans="1:13" ht="15.75">
      <c r="A305" s="1" t="s">
        <v>0</v>
      </c>
      <c r="B305" s="2"/>
      <c r="C305" s="2"/>
      <c r="D305" s="18"/>
      <c r="E305" s="1"/>
      <c r="F305" s="1"/>
      <c r="G305" s="1"/>
      <c r="H305" s="18"/>
      <c r="I305" s="1"/>
      <c r="J305" s="2"/>
      <c r="K305" s="2"/>
      <c r="L305" s="2"/>
      <c r="M305" s="2"/>
    </row>
    <row r="306" spans="1:13" ht="15.75">
      <c r="A306" s="2" t="s">
        <v>2</v>
      </c>
      <c r="B306" s="2"/>
      <c r="C306" s="2"/>
      <c r="D306" s="2"/>
      <c r="E306" s="1" t="s">
        <v>3</v>
      </c>
      <c r="F306" s="2"/>
      <c r="G306" s="2" t="s">
        <v>4</v>
      </c>
      <c r="H306" s="2"/>
      <c r="I306" s="2" t="s">
        <v>5</v>
      </c>
      <c r="J306" s="2"/>
      <c r="K306" s="2"/>
      <c r="L306" s="2"/>
      <c r="M306" s="2"/>
    </row>
    <row r="307" spans="1:13" ht="16.5" thickBot="1">
      <c r="A307" s="3" t="s">
        <v>6</v>
      </c>
      <c r="B307" s="3" t="s">
        <v>7</v>
      </c>
      <c r="C307" s="4" t="s">
        <v>8</v>
      </c>
      <c r="D307" s="4" t="s">
        <v>9</v>
      </c>
      <c r="E307" s="4" t="s">
        <v>10</v>
      </c>
      <c r="F307" s="4" t="s">
        <v>11</v>
      </c>
      <c r="G307" s="4" t="s">
        <v>12</v>
      </c>
      <c r="H307" s="4" t="s">
        <v>13</v>
      </c>
      <c r="I307" s="4" t="s">
        <v>14</v>
      </c>
      <c r="J307" s="4" t="s">
        <v>15</v>
      </c>
      <c r="K307" s="4" t="s">
        <v>16</v>
      </c>
      <c r="L307" s="4" t="s">
        <v>17</v>
      </c>
      <c r="M307" s="2"/>
    </row>
    <row r="308" spans="1:13" ht="16.5" thickTop="1">
      <c r="A308" s="1">
        <v>1988</v>
      </c>
      <c r="B308" s="5">
        <v>1</v>
      </c>
      <c r="C308" s="6"/>
      <c r="D308" s="6"/>
      <c r="E308" s="6"/>
      <c r="F308" s="6"/>
      <c r="G308" s="6">
        <v>480.63</v>
      </c>
      <c r="H308" s="6">
        <v>108.65</v>
      </c>
      <c r="I308" s="6">
        <v>154.19</v>
      </c>
      <c r="J308" s="6"/>
      <c r="K308" s="6"/>
      <c r="L308" s="7"/>
      <c r="M308" s="2"/>
    </row>
    <row r="309" spans="1:13" ht="15.75">
      <c r="A309" s="2"/>
      <c r="B309" s="5">
        <v>2</v>
      </c>
      <c r="C309" s="6"/>
      <c r="D309" s="6"/>
      <c r="E309" s="6"/>
      <c r="F309" s="6">
        <v>0.66</v>
      </c>
      <c r="G309" s="6">
        <v>515.92999999999995</v>
      </c>
      <c r="H309" s="6">
        <v>131.52000000000001</v>
      </c>
      <c r="I309" s="6">
        <v>119.27</v>
      </c>
      <c r="J309" s="6"/>
      <c r="K309" s="6"/>
      <c r="L309" s="7"/>
      <c r="M309" s="2"/>
    </row>
    <row r="310" spans="1:13" ht="15.75">
      <c r="A310" s="2"/>
      <c r="B310" s="5">
        <v>3</v>
      </c>
      <c r="C310" s="6"/>
      <c r="D310" s="6"/>
      <c r="E310" s="6"/>
      <c r="F310" s="6">
        <v>0.25</v>
      </c>
      <c r="G310" s="6">
        <v>504.95</v>
      </c>
      <c r="H310" s="6">
        <v>137.63999999999999</v>
      </c>
      <c r="I310" s="6">
        <v>70.38</v>
      </c>
      <c r="J310" s="6"/>
      <c r="K310" s="6"/>
      <c r="L310" s="7"/>
      <c r="M310" s="2"/>
    </row>
    <row r="311" spans="1:13" ht="15.75">
      <c r="A311" s="2"/>
      <c r="B311" s="5">
        <v>4</v>
      </c>
      <c r="C311" s="6"/>
      <c r="D311" s="6"/>
      <c r="E311" s="6"/>
      <c r="F311" s="6">
        <v>1.31</v>
      </c>
      <c r="G311" s="6">
        <v>493.77</v>
      </c>
      <c r="H311" s="6">
        <v>101.4</v>
      </c>
      <c r="I311" s="6">
        <v>69.84</v>
      </c>
      <c r="J311" s="6"/>
      <c r="K311" s="6"/>
      <c r="L311" s="7"/>
      <c r="M311" s="2"/>
    </row>
    <row r="312" spans="1:13" ht="15.75">
      <c r="A312" s="2"/>
      <c r="B312" s="5">
        <v>5</v>
      </c>
      <c r="C312" s="6"/>
      <c r="D312" s="6"/>
      <c r="E312" s="6"/>
      <c r="F312" s="6">
        <v>2.1</v>
      </c>
      <c r="G312" s="6">
        <v>440.26</v>
      </c>
      <c r="H312" s="6">
        <v>100.56</v>
      </c>
      <c r="I312" s="6">
        <v>69.86</v>
      </c>
      <c r="J312" s="6"/>
      <c r="K312" s="6"/>
      <c r="L312" s="7"/>
      <c r="M312" s="2"/>
    </row>
    <row r="313" spans="1:13" ht="15.75">
      <c r="A313" s="2"/>
      <c r="B313" s="5">
        <v>6</v>
      </c>
      <c r="C313" s="6"/>
      <c r="D313" s="6"/>
      <c r="E313" s="6"/>
      <c r="F313" s="6">
        <v>12.87</v>
      </c>
      <c r="G313" s="6">
        <v>419.81</v>
      </c>
      <c r="H313" s="6">
        <v>109.31</v>
      </c>
      <c r="I313" s="6">
        <v>78.08</v>
      </c>
      <c r="J313" s="6"/>
      <c r="K313" s="6"/>
      <c r="L313" s="7"/>
      <c r="M313" s="2"/>
    </row>
    <row r="314" spans="1:13" ht="15.75">
      <c r="A314" s="2"/>
      <c r="B314" s="5">
        <v>7</v>
      </c>
      <c r="C314" s="6"/>
      <c r="D314" s="6"/>
      <c r="E314" s="6"/>
      <c r="F314" s="6">
        <v>18.22</v>
      </c>
      <c r="G314" s="6">
        <v>376.25</v>
      </c>
      <c r="H314" s="6">
        <v>112.3</v>
      </c>
      <c r="I314" s="6">
        <v>93.73</v>
      </c>
      <c r="J314" s="6"/>
      <c r="K314" s="6"/>
      <c r="L314" s="7"/>
      <c r="M314" s="2"/>
    </row>
    <row r="315" spans="1:13" ht="15.75">
      <c r="A315" s="2"/>
      <c r="B315" s="5">
        <v>8</v>
      </c>
      <c r="C315" s="6"/>
      <c r="D315" s="6"/>
      <c r="E315" s="6"/>
      <c r="F315" s="6">
        <v>15.5</v>
      </c>
      <c r="G315" s="6">
        <v>380.19</v>
      </c>
      <c r="H315" s="6">
        <v>112.25</v>
      </c>
      <c r="I315" s="6">
        <v>89.73</v>
      </c>
      <c r="J315" s="6"/>
      <c r="K315" s="6"/>
      <c r="L315" s="7"/>
      <c r="M315" s="2"/>
    </row>
    <row r="316" spans="1:13" ht="15.75">
      <c r="A316" s="2"/>
      <c r="B316" s="5">
        <v>9</v>
      </c>
      <c r="C316" s="6"/>
      <c r="D316" s="6"/>
      <c r="E316" s="6"/>
      <c r="F316" s="6">
        <v>14.18</v>
      </c>
      <c r="G316" s="6">
        <v>503.81</v>
      </c>
      <c r="H316" s="6">
        <v>109.46</v>
      </c>
      <c r="I316" s="6">
        <v>67.790000000000006</v>
      </c>
      <c r="J316" s="6"/>
      <c r="K316" s="6"/>
      <c r="L316" s="7"/>
      <c r="M316" s="2"/>
    </row>
    <row r="317" spans="1:13" ht="15.75">
      <c r="A317" s="2"/>
      <c r="B317" s="5">
        <v>10</v>
      </c>
      <c r="C317" s="6"/>
      <c r="D317" s="6"/>
      <c r="E317" s="6"/>
      <c r="F317" s="6">
        <v>24.21</v>
      </c>
      <c r="G317" s="6">
        <v>579.67999999999995</v>
      </c>
      <c r="H317" s="6">
        <v>103.89</v>
      </c>
      <c r="I317" s="6">
        <v>52.64</v>
      </c>
      <c r="J317" s="6"/>
      <c r="K317" s="6"/>
      <c r="L317" s="7"/>
      <c r="M317" s="2"/>
    </row>
    <row r="318" spans="1:13" ht="15.75">
      <c r="A318" s="2"/>
      <c r="B318" s="5">
        <v>11</v>
      </c>
      <c r="C318" s="6"/>
      <c r="D318" s="6"/>
      <c r="E318" s="6"/>
      <c r="F318" s="6">
        <v>44.33</v>
      </c>
      <c r="G318" s="6">
        <v>580.5</v>
      </c>
      <c r="H318" s="6">
        <v>96.68</v>
      </c>
      <c r="I318" s="6">
        <v>40.200000000000003</v>
      </c>
      <c r="J318" s="6"/>
      <c r="K318" s="6"/>
      <c r="L318" s="7"/>
      <c r="M318" s="2"/>
    </row>
    <row r="319" spans="1:13" ht="15.75">
      <c r="A319" s="2"/>
      <c r="B319" s="5">
        <v>12</v>
      </c>
      <c r="C319" s="6"/>
      <c r="D319" s="6"/>
      <c r="E319" s="6"/>
      <c r="F319" s="6">
        <v>52.06</v>
      </c>
      <c r="G319" s="6">
        <v>576.80999999999995</v>
      </c>
      <c r="H319" s="6">
        <v>100.58</v>
      </c>
      <c r="I319" s="6">
        <v>49.13</v>
      </c>
      <c r="J319" s="6"/>
      <c r="K319" s="6"/>
      <c r="L319" s="7"/>
      <c r="M319" s="2"/>
    </row>
    <row r="320" spans="1:13" ht="15.75">
      <c r="A320" s="2"/>
      <c r="B320" s="5">
        <v>13</v>
      </c>
      <c r="C320" s="6"/>
      <c r="D320" s="6"/>
      <c r="E320" s="6"/>
      <c r="F320" s="6">
        <v>78.66</v>
      </c>
      <c r="G320" s="6">
        <v>529.86</v>
      </c>
      <c r="H320" s="6">
        <v>215.51</v>
      </c>
      <c r="I320" s="6">
        <v>60.61</v>
      </c>
      <c r="J320" s="6"/>
      <c r="K320" s="6"/>
      <c r="L320" s="7"/>
      <c r="M320" s="2"/>
    </row>
    <row r="321" spans="1:13" ht="15.75">
      <c r="A321" s="2"/>
      <c r="B321" s="5">
        <v>14</v>
      </c>
      <c r="C321" s="6"/>
      <c r="D321" s="6"/>
      <c r="E321" s="6"/>
      <c r="F321" s="6">
        <v>70.290000000000006</v>
      </c>
      <c r="G321" s="6">
        <v>570.53</v>
      </c>
      <c r="H321" s="6">
        <v>247.84</v>
      </c>
      <c r="I321" s="6">
        <v>54</v>
      </c>
      <c r="J321" s="6"/>
      <c r="K321" s="6"/>
      <c r="L321" s="7"/>
      <c r="M321" s="2"/>
    </row>
    <row r="322" spans="1:13" ht="15.75">
      <c r="A322" s="2"/>
      <c r="B322" s="5">
        <v>15</v>
      </c>
      <c r="C322" s="6"/>
      <c r="D322" s="6"/>
      <c r="E322" s="6"/>
      <c r="F322" s="6">
        <v>54.63</v>
      </c>
      <c r="G322" s="6">
        <v>421.98</v>
      </c>
      <c r="H322" s="6">
        <v>179.56</v>
      </c>
      <c r="I322" s="6">
        <v>81.209999999999994</v>
      </c>
      <c r="J322" s="6"/>
      <c r="K322" s="6"/>
      <c r="L322" s="7"/>
      <c r="M322" s="2"/>
    </row>
    <row r="323" spans="1:13" ht="15.75">
      <c r="A323" s="2"/>
      <c r="B323" s="5">
        <v>16</v>
      </c>
      <c r="C323" s="6"/>
      <c r="D323" s="6"/>
      <c r="E323" s="6"/>
      <c r="F323" s="6">
        <v>85.74</v>
      </c>
      <c r="G323" s="6">
        <v>364.21</v>
      </c>
      <c r="H323" s="6">
        <v>155.30000000000001</v>
      </c>
      <c r="I323" s="6">
        <v>106.13</v>
      </c>
      <c r="J323" s="6"/>
      <c r="K323" s="6"/>
      <c r="L323" s="7"/>
      <c r="M323" s="2"/>
    </row>
    <row r="324" spans="1:13" ht="15.75">
      <c r="A324" s="2"/>
      <c r="B324" s="5">
        <v>17</v>
      </c>
      <c r="C324" s="6"/>
      <c r="D324" s="6"/>
      <c r="E324" s="6"/>
      <c r="F324" s="6">
        <v>112.04</v>
      </c>
      <c r="G324" s="6">
        <v>395.95</v>
      </c>
      <c r="H324" s="6">
        <v>129.66</v>
      </c>
      <c r="I324" s="6">
        <v>129.9</v>
      </c>
      <c r="J324" s="6"/>
      <c r="K324" s="6"/>
      <c r="L324" s="7"/>
      <c r="M324" s="2"/>
    </row>
    <row r="325" spans="1:13" ht="15.75">
      <c r="A325" s="2"/>
      <c r="B325" s="5">
        <v>18</v>
      </c>
      <c r="C325" s="6"/>
      <c r="D325" s="6"/>
      <c r="E325" s="6"/>
      <c r="F325" s="6">
        <v>131.08000000000001</v>
      </c>
      <c r="G325" s="6">
        <v>429.07</v>
      </c>
      <c r="H325" s="6">
        <v>92.21</v>
      </c>
      <c r="I325" s="6">
        <v>101.23</v>
      </c>
      <c r="J325" s="6"/>
      <c r="K325" s="6"/>
      <c r="L325" s="7"/>
      <c r="M325" s="2"/>
    </row>
    <row r="326" spans="1:13" ht="15.75">
      <c r="A326" s="2"/>
      <c r="B326" s="5">
        <v>19</v>
      </c>
      <c r="C326" s="6"/>
      <c r="D326" s="6"/>
      <c r="E326" s="6"/>
      <c r="F326" s="6">
        <v>140.85</v>
      </c>
      <c r="G326" s="6">
        <v>498.26</v>
      </c>
      <c r="H326" s="6">
        <v>79.31</v>
      </c>
      <c r="I326" s="6">
        <v>91.28</v>
      </c>
      <c r="J326" s="6"/>
      <c r="K326" s="6"/>
      <c r="L326" s="7"/>
      <c r="M326" s="2"/>
    </row>
    <row r="327" spans="1:13" ht="16.5" thickBot="1">
      <c r="A327" s="2"/>
      <c r="B327" s="5">
        <v>20</v>
      </c>
      <c r="C327" s="6"/>
      <c r="D327" s="6"/>
      <c r="E327" s="6"/>
      <c r="F327" s="6">
        <v>161.96</v>
      </c>
      <c r="G327" s="6">
        <v>506.62</v>
      </c>
      <c r="H327" s="6">
        <v>96.13</v>
      </c>
      <c r="I327" s="7">
        <v>114.27</v>
      </c>
      <c r="J327" s="21"/>
      <c r="K327" s="6"/>
      <c r="L327" s="7"/>
      <c r="M327" s="2"/>
    </row>
    <row r="328" spans="1:13" ht="15.75">
      <c r="A328" s="2"/>
      <c r="B328" s="5">
        <v>21</v>
      </c>
      <c r="C328" s="6"/>
      <c r="D328" s="6"/>
      <c r="E328" s="6"/>
      <c r="F328" s="6">
        <v>184.26</v>
      </c>
      <c r="G328" s="6">
        <v>366.27</v>
      </c>
      <c r="H328" s="6">
        <v>99.59</v>
      </c>
      <c r="I328" s="6">
        <v>42.19</v>
      </c>
      <c r="J328" s="6"/>
      <c r="K328" s="6"/>
      <c r="L328" s="7"/>
      <c r="M328" s="2"/>
    </row>
    <row r="329" spans="1:13" ht="15.75">
      <c r="A329" s="2"/>
      <c r="B329" s="5">
        <v>22</v>
      </c>
      <c r="C329" s="6"/>
      <c r="D329" s="6"/>
      <c r="E329" s="6"/>
      <c r="F329" s="6">
        <v>218.91</v>
      </c>
      <c r="G329" s="6">
        <v>183.77</v>
      </c>
      <c r="H329" s="6">
        <v>98.98</v>
      </c>
      <c r="I329" s="6"/>
      <c r="J329" s="6"/>
      <c r="K329" s="6"/>
      <c r="L329" s="7"/>
      <c r="M329" s="2"/>
    </row>
    <row r="330" spans="1:13" ht="15.75">
      <c r="A330" s="2"/>
      <c r="B330" s="5">
        <v>23</v>
      </c>
      <c r="C330" s="6"/>
      <c r="D330" s="6"/>
      <c r="E330" s="6"/>
      <c r="F330" s="6">
        <v>288.82</v>
      </c>
      <c r="G330" s="6">
        <v>117.71</v>
      </c>
      <c r="H330" s="6">
        <v>103.73</v>
      </c>
      <c r="I330" s="6"/>
      <c r="J330" s="6"/>
      <c r="K330" s="6"/>
      <c r="L330" s="7"/>
      <c r="M330" s="2"/>
    </row>
    <row r="331" spans="1:13" ht="15.75">
      <c r="A331" s="2"/>
      <c r="B331" s="5">
        <v>24</v>
      </c>
      <c r="C331" s="6"/>
      <c r="D331" s="6"/>
      <c r="E331" s="6"/>
      <c r="F331" s="6">
        <v>333.11</v>
      </c>
      <c r="G331" s="6">
        <v>120.69</v>
      </c>
      <c r="H331" s="6">
        <v>97.61</v>
      </c>
      <c r="I331" s="6"/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/>
      <c r="E332" s="6"/>
      <c r="F332" s="6">
        <v>365.16</v>
      </c>
      <c r="G332" s="6">
        <v>122.34</v>
      </c>
      <c r="H332" s="6">
        <v>98.86</v>
      </c>
      <c r="I332" s="6" t="s">
        <v>57</v>
      </c>
      <c r="J332" s="6"/>
      <c r="K332" s="6"/>
      <c r="L332" s="7"/>
      <c r="M332" s="2"/>
    </row>
    <row r="333" spans="1:13" ht="15.75">
      <c r="A333" s="2"/>
      <c r="B333" s="5">
        <v>26</v>
      </c>
      <c r="C333" s="6"/>
      <c r="D333" s="6"/>
      <c r="E333" s="6"/>
      <c r="F333" s="6">
        <v>371.29</v>
      </c>
      <c r="G333" s="6">
        <v>89.93</v>
      </c>
      <c r="H333" s="6">
        <v>107.94</v>
      </c>
      <c r="I333" s="6">
        <v>568</v>
      </c>
      <c r="J333" s="6" t="s">
        <v>58</v>
      </c>
      <c r="K333" s="6"/>
      <c r="L333" s="7"/>
      <c r="M333" s="2"/>
    </row>
    <row r="334" spans="1:13" ht="15.75">
      <c r="A334" s="2"/>
      <c r="B334" s="5">
        <v>27</v>
      </c>
      <c r="C334" s="6"/>
      <c r="D334" s="6"/>
      <c r="E334" s="6"/>
      <c r="F334" s="6">
        <v>376.62</v>
      </c>
      <c r="G334" s="6">
        <v>53.81</v>
      </c>
      <c r="H334" s="6">
        <v>129.69</v>
      </c>
      <c r="I334" s="6"/>
      <c r="J334" s="6">
        <v>697</v>
      </c>
      <c r="K334" s="6"/>
      <c r="L334" s="7"/>
      <c r="M334" s="2"/>
    </row>
    <row r="335" spans="1:13" ht="15.75">
      <c r="A335" s="2"/>
      <c r="B335" s="5">
        <v>28</v>
      </c>
      <c r="C335" s="6"/>
      <c r="D335" s="6"/>
      <c r="E335" s="6"/>
      <c r="F335" s="6">
        <v>391.09</v>
      </c>
      <c r="G335" s="6">
        <v>45.06</v>
      </c>
      <c r="H335" s="6">
        <v>138.9</v>
      </c>
      <c r="I335" s="6"/>
      <c r="J335" s="6"/>
      <c r="K335" s="6"/>
      <c r="L335" s="7"/>
      <c r="M335" s="2"/>
    </row>
    <row r="336" spans="1:13" ht="15.75">
      <c r="A336" s="2"/>
      <c r="B336" s="5">
        <v>29</v>
      </c>
      <c r="C336" s="6"/>
      <c r="D336" s="6"/>
      <c r="E336" s="6"/>
      <c r="F336" s="6">
        <v>401.17</v>
      </c>
      <c r="G336" s="6">
        <v>43.72</v>
      </c>
      <c r="H336" s="6">
        <v>141.05000000000001</v>
      </c>
      <c r="I336" s="6"/>
      <c r="J336" s="6"/>
      <c r="K336" s="6"/>
      <c r="L336" s="7"/>
      <c r="M336" s="2"/>
    </row>
    <row r="337" spans="1:13" ht="15.75">
      <c r="A337" s="2"/>
      <c r="B337" s="5">
        <v>30</v>
      </c>
      <c r="C337" s="6"/>
      <c r="D337" s="6"/>
      <c r="E337" s="6"/>
      <c r="F337" s="6">
        <v>337.53</v>
      </c>
      <c r="G337" s="6">
        <v>67.06</v>
      </c>
      <c r="H337" s="6">
        <v>141.66999999999999</v>
      </c>
      <c r="I337" s="6"/>
      <c r="J337" s="6"/>
      <c r="K337" s="6"/>
      <c r="L337" s="7"/>
      <c r="M337" s="2"/>
    </row>
    <row r="338" spans="1:13" ht="15.75">
      <c r="A338" s="2"/>
      <c r="B338" s="5">
        <v>31</v>
      </c>
      <c r="C338" s="7"/>
      <c r="D338" s="8" t="s">
        <v>18</v>
      </c>
      <c r="E338" s="7"/>
      <c r="F338" s="8" t="s">
        <v>18</v>
      </c>
      <c r="G338" s="6">
        <v>84.47</v>
      </c>
      <c r="H338" s="7">
        <v>140.22</v>
      </c>
      <c r="I338" s="10"/>
      <c r="J338" s="9" t="s">
        <v>18</v>
      </c>
      <c r="K338" s="10"/>
      <c r="L338" s="8" t="s">
        <v>18</v>
      </c>
      <c r="M338" s="2"/>
    </row>
    <row r="339" spans="1:13" ht="15.75">
      <c r="A339" s="2" t="s">
        <v>19</v>
      </c>
      <c r="B339" s="2"/>
      <c r="C339" s="11">
        <f t="shared" ref="C339:L339" si="16">SUM(C308:C338)</f>
        <v>0</v>
      </c>
      <c r="D339" s="11">
        <f t="shared" si="16"/>
        <v>0</v>
      </c>
      <c r="E339" s="11">
        <f t="shared" si="16"/>
        <v>0</v>
      </c>
      <c r="F339" s="11">
        <f t="shared" si="16"/>
        <v>4288.9000000000005</v>
      </c>
      <c r="G339" s="11">
        <f t="shared" si="16"/>
        <v>10863.899999999998</v>
      </c>
      <c r="H339" s="11">
        <f t="shared" si="16"/>
        <v>3818.0000000000005</v>
      </c>
      <c r="I339" s="11">
        <f t="shared" si="16"/>
        <v>2303.66</v>
      </c>
      <c r="J339" s="11">
        <f t="shared" si="16"/>
        <v>697</v>
      </c>
      <c r="K339" s="11">
        <f t="shared" si="16"/>
        <v>0</v>
      </c>
      <c r="L339" s="11">
        <f t="shared" si="16"/>
        <v>0</v>
      </c>
      <c r="M339" s="2"/>
    </row>
    <row r="340" spans="1:13" ht="15.75">
      <c r="A340" s="2" t="s">
        <v>20</v>
      </c>
      <c r="B340" s="2"/>
      <c r="C340" s="12">
        <f t="shared" ref="C340:L340" si="17">C339*1.9835</f>
        <v>0</v>
      </c>
      <c r="D340" s="12">
        <f t="shared" si="17"/>
        <v>0</v>
      </c>
      <c r="E340" s="12">
        <f t="shared" si="17"/>
        <v>0</v>
      </c>
      <c r="F340" s="12">
        <f t="shared" si="17"/>
        <v>8507.0331500000011</v>
      </c>
      <c r="G340" s="12">
        <f t="shared" si="17"/>
        <v>21548.545649999996</v>
      </c>
      <c r="H340" s="12">
        <f t="shared" si="17"/>
        <v>7573.0030000000006</v>
      </c>
      <c r="I340" s="12">
        <f t="shared" si="17"/>
        <v>4569.3096100000002</v>
      </c>
      <c r="J340" s="12">
        <f t="shared" si="17"/>
        <v>1382.4995000000001</v>
      </c>
      <c r="K340" s="12">
        <f t="shared" si="17"/>
        <v>0</v>
      </c>
      <c r="L340" s="12">
        <f t="shared" si="17"/>
        <v>0</v>
      </c>
      <c r="M340" s="2"/>
    </row>
    <row r="341" spans="1:13" ht="15.75">
      <c r="A341" s="2" t="s">
        <v>59</v>
      </c>
      <c r="B341" s="2"/>
      <c r="C341" s="11"/>
      <c r="D341" s="11"/>
      <c r="E341" s="11"/>
      <c r="F341" s="11"/>
      <c r="G341" s="11"/>
      <c r="H341" s="11"/>
      <c r="I341" s="11" t="s">
        <v>21</v>
      </c>
      <c r="J341" s="11"/>
      <c r="K341" s="13">
        <f>COUNTA(C308:L338)-4-4</f>
        <v>112</v>
      </c>
      <c r="L341" s="11" t="s">
        <v>22</v>
      </c>
      <c r="M341" s="2"/>
    </row>
    <row r="342" spans="1:13" ht="16.5" thickBot="1">
      <c r="A342" s="14">
        <v>1988</v>
      </c>
      <c r="B342" s="14" t="s">
        <v>23</v>
      </c>
      <c r="C342" s="14"/>
      <c r="D342" s="15">
        <f>SUM(C339:L339)</f>
        <v>21971.46</v>
      </c>
      <c r="E342" s="16" t="s">
        <v>19</v>
      </c>
      <c r="F342" s="16"/>
      <c r="G342" s="15">
        <f>D342*1.9835+1</f>
        <v>43581.390910000002</v>
      </c>
      <c r="H342" s="16" t="s">
        <v>24</v>
      </c>
      <c r="I342" s="14" t="s">
        <v>25</v>
      </c>
      <c r="J342" s="14"/>
      <c r="K342" s="17">
        <v>138</v>
      </c>
      <c r="L342" s="14" t="s">
        <v>22</v>
      </c>
      <c r="M342" s="2"/>
    </row>
    <row r="343" spans="1:13" ht="15.75">
      <c r="A343" s="1" t="s">
        <v>0</v>
      </c>
      <c r="B343" s="2"/>
      <c r="C343" s="2"/>
      <c r="D343" s="18"/>
      <c r="E343" s="1"/>
      <c r="F343" s="1"/>
      <c r="G343" s="1"/>
      <c r="H343" s="18"/>
      <c r="I343" s="1"/>
      <c r="J343" s="2"/>
      <c r="K343" s="2"/>
      <c r="L343" s="2"/>
      <c r="M343" s="2"/>
    </row>
    <row r="344" spans="1:13" ht="15.75">
      <c r="A344" s="2" t="s">
        <v>2</v>
      </c>
      <c r="B344" s="2"/>
      <c r="C344" s="2"/>
      <c r="D344" s="2"/>
      <c r="E344" s="1" t="s">
        <v>3</v>
      </c>
      <c r="F344" s="2"/>
      <c r="G344" s="2" t="s">
        <v>4</v>
      </c>
      <c r="H344" s="2"/>
      <c r="I344" s="2" t="s">
        <v>5</v>
      </c>
      <c r="J344" s="2"/>
      <c r="K344" s="2"/>
      <c r="L344" s="2"/>
      <c r="M344" s="2"/>
    </row>
    <row r="345" spans="1:13" ht="16.5" thickBot="1">
      <c r="A345" s="3" t="s">
        <v>6</v>
      </c>
      <c r="B345" s="3" t="s">
        <v>7</v>
      </c>
      <c r="C345" s="4" t="s">
        <v>8</v>
      </c>
      <c r="D345" s="4" t="s">
        <v>9</v>
      </c>
      <c r="E345" s="4" t="s">
        <v>10</v>
      </c>
      <c r="F345" s="4" t="s">
        <v>11</v>
      </c>
      <c r="G345" s="4" t="s">
        <v>12</v>
      </c>
      <c r="H345" s="4" t="s">
        <v>13</v>
      </c>
      <c r="I345" s="4" t="s">
        <v>14</v>
      </c>
      <c r="J345" s="4" t="s">
        <v>15</v>
      </c>
      <c r="K345" s="4" t="s">
        <v>16</v>
      </c>
      <c r="L345" s="4" t="s">
        <v>17</v>
      </c>
      <c r="M345" s="2"/>
    </row>
    <row r="346" spans="1:13" ht="16.5" thickTop="1">
      <c r="A346" s="1">
        <v>1989</v>
      </c>
      <c r="B346" s="5">
        <v>1</v>
      </c>
      <c r="C346" s="6"/>
      <c r="D346" s="6"/>
      <c r="E346" s="6"/>
      <c r="F346" s="6"/>
      <c r="G346" s="6">
        <v>196.71</v>
      </c>
      <c r="H346" s="6">
        <v>157.36000000000001</v>
      </c>
      <c r="I346" s="6">
        <v>120.61</v>
      </c>
      <c r="J346" s="6"/>
      <c r="K346" s="6"/>
      <c r="L346" s="7"/>
      <c r="M346" s="2"/>
    </row>
    <row r="347" spans="1:13" ht="16.5" thickBot="1">
      <c r="A347" s="2"/>
      <c r="B347" s="5">
        <v>2</v>
      </c>
      <c r="C347" s="6"/>
      <c r="D347" s="6"/>
      <c r="E347" s="6"/>
      <c r="F347" s="6" t="s">
        <v>60</v>
      </c>
      <c r="G347" s="6">
        <v>197.17</v>
      </c>
      <c r="H347" s="6">
        <v>163.02000000000001</v>
      </c>
      <c r="I347" s="7">
        <v>104.14</v>
      </c>
      <c r="J347" s="21"/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/>
      <c r="F348" s="6">
        <v>87</v>
      </c>
      <c r="G348" s="6">
        <v>162.38999999999999</v>
      </c>
      <c r="H348" s="6">
        <v>148.02000000000001</v>
      </c>
      <c r="I348" s="6">
        <v>104.74</v>
      </c>
      <c r="J348" s="6"/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/>
      <c r="F349" s="6"/>
      <c r="G349" s="6">
        <v>127.06</v>
      </c>
      <c r="H349" s="6">
        <v>154.06</v>
      </c>
      <c r="I349" s="6">
        <v>103.82</v>
      </c>
      <c r="J349" s="6"/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/>
      <c r="F350" s="6"/>
      <c r="G350" s="6">
        <v>78.16</v>
      </c>
      <c r="H350" s="6">
        <v>124.25</v>
      </c>
      <c r="I350" s="6">
        <v>180.88</v>
      </c>
      <c r="J350" s="6"/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/>
      <c r="F351" s="6">
        <v>11.55</v>
      </c>
      <c r="G351" s="6">
        <v>58.31</v>
      </c>
      <c r="H351" s="6">
        <v>106.66</v>
      </c>
      <c r="I351" s="6">
        <v>133.37</v>
      </c>
      <c r="J351" s="6"/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/>
      <c r="F352" s="6">
        <v>32.54</v>
      </c>
      <c r="G352" s="6">
        <v>61.24</v>
      </c>
      <c r="H352" s="6">
        <v>97.74</v>
      </c>
      <c r="I352" s="6">
        <v>147.77000000000001</v>
      </c>
      <c r="J352" s="6"/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/>
      <c r="F353" s="6">
        <v>26.99</v>
      </c>
      <c r="G353" s="6">
        <v>74.13</v>
      </c>
      <c r="H353" s="6">
        <v>88.06</v>
      </c>
      <c r="I353" s="6">
        <v>158.43</v>
      </c>
      <c r="J353" s="6"/>
      <c r="K353" s="6"/>
      <c r="L353" s="7"/>
      <c r="M353" s="2"/>
    </row>
    <row r="354" spans="1:13" ht="15.75">
      <c r="A354" s="2"/>
      <c r="B354" s="5">
        <v>9</v>
      </c>
      <c r="C354" s="6" t="s">
        <v>61</v>
      </c>
      <c r="D354" s="6"/>
      <c r="E354" s="6"/>
      <c r="F354" s="6">
        <v>23.72</v>
      </c>
      <c r="G354" s="6">
        <v>101.51</v>
      </c>
      <c r="H354" s="6">
        <v>67.239999999999995</v>
      </c>
      <c r="I354" s="6">
        <v>135.05000000000001</v>
      </c>
      <c r="J354" s="6"/>
      <c r="K354" s="6"/>
      <c r="L354" s="7"/>
      <c r="M354" s="2"/>
    </row>
    <row r="355" spans="1:13" ht="15.75">
      <c r="A355" s="2"/>
      <c r="B355" s="5">
        <v>10</v>
      </c>
      <c r="C355" s="6" t="s">
        <v>62</v>
      </c>
      <c r="D355" s="6"/>
      <c r="E355" s="6"/>
      <c r="F355" s="6">
        <v>29.97</v>
      </c>
      <c r="G355" s="6">
        <v>104.17</v>
      </c>
      <c r="H355" s="6">
        <v>54.1</v>
      </c>
      <c r="I355" s="6">
        <v>111.03</v>
      </c>
      <c r="J355" s="6"/>
      <c r="K355" s="6"/>
      <c r="L355" s="7"/>
      <c r="M355" s="2"/>
    </row>
    <row r="356" spans="1:13" ht="15.75">
      <c r="A356" s="2"/>
      <c r="B356" s="5">
        <v>11</v>
      </c>
      <c r="C356" s="6">
        <v>524</v>
      </c>
      <c r="D356" s="6"/>
      <c r="E356" s="6"/>
      <c r="F356" s="6">
        <v>36.729999999999997</v>
      </c>
      <c r="G356" s="6">
        <v>108.86</v>
      </c>
      <c r="H356" s="6">
        <v>85.14</v>
      </c>
      <c r="I356" s="6">
        <v>129.38999999999999</v>
      </c>
      <c r="J356" s="6"/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/>
      <c r="F357" s="6">
        <v>43.26</v>
      </c>
      <c r="G357" s="6">
        <v>114.9</v>
      </c>
      <c r="H357" s="6">
        <v>74.599999999999994</v>
      </c>
      <c r="I357" s="6">
        <v>137.09</v>
      </c>
      <c r="J357" s="6"/>
      <c r="K357" s="6"/>
      <c r="L357" s="7"/>
      <c r="M357" s="2"/>
    </row>
    <row r="358" spans="1:13" ht="15.75">
      <c r="A358" s="2"/>
      <c r="B358" s="5">
        <v>13</v>
      </c>
      <c r="C358" s="6" t="s">
        <v>63</v>
      </c>
      <c r="D358" s="6"/>
      <c r="E358" s="6"/>
      <c r="F358" s="6">
        <v>55.59</v>
      </c>
      <c r="G358" s="6">
        <v>121.06</v>
      </c>
      <c r="H358" s="6">
        <v>86.6</v>
      </c>
      <c r="I358" s="6">
        <v>126.7</v>
      </c>
      <c r="J358" s="6"/>
      <c r="K358" s="6"/>
      <c r="L358" s="7"/>
      <c r="M358" s="2"/>
    </row>
    <row r="359" spans="1:13" ht="15.75">
      <c r="A359" s="2"/>
      <c r="B359" s="5">
        <v>14</v>
      </c>
      <c r="C359" s="6" t="s">
        <v>64</v>
      </c>
      <c r="D359" s="6"/>
      <c r="E359" s="6"/>
      <c r="F359" s="6">
        <v>36.130000000000003</v>
      </c>
      <c r="G359" s="6">
        <v>117.63</v>
      </c>
      <c r="H359" s="6">
        <v>95.94</v>
      </c>
      <c r="I359" s="6">
        <v>124.6</v>
      </c>
      <c r="J359" s="6"/>
      <c r="K359" s="6"/>
      <c r="L359" s="7"/>
      <c r="M359" s="2"/>
    </row>
    <row r="360" spans="1:13" ht="15.75">
      <c r="A360" s="2"/>
      <c r="B360" s="5">
        <v>15</v>
      </c>
      <c r="C360" s="6">
        <v>2121</v>
      </c>
      <c r="D360" s="6"/>
      <c r="E360" s="6"/>
      <c r="F360" s="6">
        <v>18.350000000000001</v>
      </c>
      <c r="G360" s="6">
        <v>246.43</v>
      </c>
      <c r="H360" s="6">
        <v>92.76</v>
      </c>
      <c r="I360" s="6">
        <v>142.16</v>
      </c>
      <c r="J360" s="6"/>
      <c r="K360" s="6"/>
      <c r="L360" s="7"/>
      <c r="M360" s="2"/>
    </row>
    <row r="361" spans="1:13" ht="15.75">
      <c r="A361" s="2"/>
      <c r="B361" s="5">
        <v>16</v>
      </c>
      <c r="C361" s="6"/>
      <c r="D361" s="6"/>
      <c r="E361" s="6"/>
      <c r="F361" s="6">
        <v>17.52</v>
      </c>
      <c r="G361" s="6">
        <v>314.27</v>
      </c>
      <c r="H361" s="6">
        <v>93.29</v>
      </c>
      <c r="I361" s="6">
        <v>103.36</v>
      </c>
      <c r="J361" s="6"/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/>
      <c r="F362" s="6">
        <v>35.4</v>
      </c>
      <c r="G362" s="6">
        <v>282.89</v>
      </c>
      <c r="H362" s="6">
        <v>109.23</v>
      </c>
      <c r="I362" s="6">
        <v>53.84</v>
      </c>
      <c r="J362" s="6"/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/>
      <c r="F363" s="6">
        <v>55.85</v>
      </c>
      <c r="G363" s="6">
        <v>217.35</v>
      </c>
      <c r="H363" s="6">
        <v>120.24</v>
      </c>
      <c r="I363" s="6"/>
      <c r="J363" s="6"/>
      <c r="K363" s="6"/>
      <c r="L363" s="7"/>
      <c r="M363" s="2"/>
    </row>
    <row r="364" spans="1:13" ht="15.75">
      <c r="A364" s="2"/>
      <c r="B364" s="5">
        <v>19</v>
      </c>
      <c r="C364" s="6"/>
      <c r="D364" s="6"/>
      <c r="E364" s="6"/>
      <c r="F364" s="6">
        <v>75.34</v>
      </c>
      <c r="G364" s="6">
        <v>155.16</v>
      </c>
      <c r="H364" s="6">
        <v>173.9</v>
      </c>
      <c r="I364" s="6"/>
      <c r="J364" s="6"/>
      <c r="K364" s="6"/>
      <c r="L364" s="7"/>
      <c r="M364" s="2"/>
    </row>
    <row r="365" spans="1:13" ht="15.75">
      <c r="A365" s="2"/>
      <c r="B365" s="5">
        <v>20</v>
      </c>
      <c r="C365" s="6"/>
      <c r="D365" s="6" t="s">
        <v>65</v>
      </c>
      <c r="E365" s="6" t="s">
        <v>66</v>
      </c>
      <c r="F365" s="6">
        <v>94.83</v>
      </c>
      <c r="G365" s="6">
        <v>144.19999999999999</v>
      </c>
      <c r="H365" s="6">
        <v>191.52</v>
      </c>
      <c r="I365" s="6"/>
      <c r="J365" s="6"/>
      <c r="K365" s="6"/>
      <c r="L365" s="7"/>
      <c r="M365" s="2"/>
    </row>
    <row r="366" spans="1:13" ht="15.75">
      <c r="A366" s="2"/>
      <c r="B366" s="5">
        <v>21</v>
      </c>
      <c r="C366" s="6"/>
      <c r="D366" s="6">
        <v>493</v>
      </c>
      <c r="E366" s="6">
        <v>749</v>
      </c>
      <c r="F366" s="6">
        <v>126.84</v>
      </c>
      <c r="G366" s="6">
        <v>134.09</v>
      </c>
      <c r="H366" s="6">
        <v>174.82</v>
      </c>
      <c r="I366" s="6"/>
      <c r="J366" s="6"/>
      <c r="K366" s="6"/>
      <c r="L366" s="7"/>
      <c r="M366" s="2"/>
    </row>
    <row r="367" spans="1:13" ht="15.75">
      <c r="A367" s="2"/>
      <c r="B367" s="5">
        <v>22</v>
      </c>
      <c r="C367" s="6"/>
      <c r="D367" s="6"/>
      <c r="E367" s="6"/>
      <c r="F367" s="6">
        <v>203.84</v>
      </c>
      <c r="G367" s="6">
        <v>103.52</v>
      </c>
      <c r="H367" s="6">
        <v>166.98</v>
      </c>
      <c r="I367" s="6" t="s">
        <v>67</v>
      </c>
      <c r="J367" s="6"/>
      <c r="K367" s="6"/>
      <c r="L367" s="7"/>
      <c r="M367" s="2"/>
    </row>
    <row r="368" spans="1:13" ht="15.75">
      <c r="A368" s="2"/>
      <c r="B368" s="5">
        <v>23</v>
      </c>
      <c r="C368" s="6"/>
      <c r="D368" s="6"/>
      <c r="E368" s="6"/>
      <c r="F368" s="6">
        <v>244.1</v>
      </c>
      <c r="G368" s="6">
        <v>90.39</v>
      </c>
      <c r="H368" s="6">
        <v>160.61000000000001</v>
      </c>
      <c r="I368" s="6">
        <v>1173</v>
      </c>
      <c r="J368" s="6"/>
      <c r="K368" s="6"/>
      <c r="L368" s="7"/>
      <c r="M368" s="2"/>
    </row>
    <row r="369" spans="1:13" ht="15.75">
      <c r="A369" s="2"/>
      <c r="B369" s="5">
        <v>24</v>
      </c>
      <c r="C369" s="6"/>
      <c r="D369" s="6"/>
      <c r="E369" s="6"/>
      <c r="F369" s="6">
        <v>239.99</v>
      </c>
      <c r="G369" s="6">
        <v>88.39</v>
      </c>
      <c r="H369" s="6">
        <v>139.24</v>
      </c>
      <c r="I369" s="6"/>
      <c r="J369" s="6"/>
      <c r="K369" s="6"/>
      <c r="L369" s="7"/>
      <c r="M369" s="2"/>
    </row>
    <row r="370" spans="1:13" ht="15.75">
      <c r="A370" s="2"/>
      <c r="B370" s="5">
        <v>25</v>
      </c>
      <c r="C370" s="6"/>
      <c r="D370" s="6"/>
      <c r="E370" s="6"/>
      <c r="F370" s="6">
        <v>331.67</v>
      </c>
      <c r="G370" s="6">
        <v>65.77</v>
      </c>
      <c r="H370" s="6">
        <v>278.13</v>
      </c>
      <c r="I370" s="6"/>
      <c r="J370" s="6"/>
      <c r="K370" s="6"/>
      <c r="L370" s="7"/>
      <c r="M370" s="2"/>
    </row>
    <row r="371" spans="1:13" ht="15.75">
      <c r="A371" s="2"/>
      <c r="B371" s="5">
        <v>26</v>
      </c>
      <c r="C371" s="6"/>
      <c r="D371" s="6"/>
      <c r="E371" s="6"/>
      <c r="F371" s="6">
        <v>377.68</v>
      </c>
      <c r="G371" s="6">
        <v>20.68</v>
      </c>
      <c r="H371" s="6">
        <v>340.21</v>
      </c>
      <c r="I371" s="6"/>
      <c r="J371" s="6" t="s">
        <v>68</v>
      </c>
      <c r="K371" s="6"/>
      <c r="L371" s="7"/>
      <c r="M371" s="2"/>
    </row>
    <row r="372" spans="1:13" ht="15.75">
      <c r="A372" s="2"/>
      <c r="B372" s="5">
        <v>27</v>
      </c>
      <c r="C372" s="6"/>
      <c r="D372" s="6"/>
      <c r="E372" s="6"/>
      <c r="F372" s="6">
        <v>307.5</v>
      </c>
      <c r="G372" s="6">
        <v>10.73</v>
      </c>
      <c r="H372" s="6">
        <v>332.42</v>
      </c>
      <c r="I372" s="6"/>
      <c r="J372" s="6">
        <v>123</v>
      </c>
      <c r="K372" s="6"/>
      <c r="L372" s="7"/>
      <c r="M372" s="2"/>
    </row>
    <row r="373" spans="1:13" ht="15.75">
      <c r="A373" s="2"/>
      <c r="B373" s="5">
        <v>28</v>
      </c>
      <c r="C373" s="6"/>
      <c r="D373" s="6"/>
      <c r="E373" s="6"/>
      <c r="F373" s="6">
        <v>198.03</v>
      </c>
      <c r="G373" s="6">
        <v>23.8</v>
      </c>
      <c r="H373" s="6">
        <v>293.63</v>
      </c>
      <c r="I373" s="6"/>
      <c r="J373" s="6"/>
      <c r="K373" s="6"/>
      <c r="L373" s="7"/>
      <c r="M373" s="2"/>
    </row>
    <row r="374" spans="1:13" ht="15.75">
      <c r="A374" s="2"/>
      <c r="B374" s="5">
        <v>29</v>
      </c>
      <c r="C374" s="6"/>
      <c r="D374" s="6"/>
      <c r="E374" s="6"/>
      <c r="F374" s="6">
        <v>144</v>
      </c>
      <c r="G374" s="6">
        <v>67.569999999999993</v>
      </c>
      <c r="H374" s="6">
        <v>191.09</v>
      </c>
      <c r="I374" s="6"/>
      <c r="J374" s="6"/>
      <c r="K374" s="6"/>
      <c r="L374" s="7"/>
      <c r="M374" s="2"/>
    </row>
    <row r="375" spans="1:13" ht="15.75">
      <c r="A375" s="2"/>
      <c r="B375" s="5">
        <v>30</v>
      </c>
      <c r="C375" s="6"/>
      <c r="D375" s="6"/>
      <c r="E375" s="6"/>
      <c r="F375" s="6">
        <v>131.38</v>
      </c>
      <c r="G375" s="6">
        <v>87.48</v>
      </c>
      <c r="H375" s="6">
        <v>148.97</v>
      </c>
      <c r="I375" s="6"/>
      <c r="J375" s="6"/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18</v>
      </c>
      <c r="E376" s="7"/>
      <c r="F376" s="8" t="s">
        <v>18</v>
      </c>
      <c r="G376" s="6">
        <v>157.36000000000001</v>
      </c>
      <c r="H376" s="7">
        <v>59.52</v>
      </c>
      <c r="I376" s="9" t="s">
        <v>18</v>
      </c>
      <c r="J376" s="10"/>
      <c r="K376" s="9" t="s">
        <v>18</v>
      </c>
      <c r="L376" s="5"/>
      <c r="M376" s="2"/>
    </row>
    <row r="377" spans="1:13" ht="15.75">
      <c r="A377" s="2" t="s">
        <v>19</v>
      </c>
      <c r="B377" s="2"/>
      <c r="C377" s="11">
        <f t="shared" ref="C377:L377" si="18">SUM(C346:C376)</f>
        <v>2645</v>
      </c>
      <c r="D377" s="11">
        <f t="shared" si="18"/>
        <v>493</v>
      </c>
      <c r="E377" s="11">
        <f t="shared" si="18"/>
        <v>749</v>
      </c>
      <c r="F377" s="11">
        <f t="shared" si="18"/>
        <v>2985.8000000000006</v>
      </c>
      <c r="G377" s="11">
        <f t="shared" si="18"/>
        <v>3833.3799999999997</v>
      </c>
      <c r="H377" s="11">
        <f t="shared" si="18"/>
        <v>4569.3500000000013</v>
      </c>
      <c r="I377" s="11">
        <f t="shared" si="18"/>
        <v>3289.98</v>
      </c>
      <c r="J377" s="11">
        <f t="shared" si="18"/>
        <v>123</v>
      </c>
      <c r="K377" s="11">
        <f t="shared" si="18"/>
        <v>0</v>
      </c>
      <c r="L377" s="11">
        <f t="shared" si="18"/>
        <v>0</v>
      </c>
      <c r="M377" s="2"/>
    </row>
    <row r="378" spans="1:13" ht="15.75">
      <c r="A378" s="2" t="s">
        <v>20</v>
      </c>
      <c r="B378" s="2"/>
      <c r="C378" s="12">
        <f t="shared" ref="C378:L378" si="19">C377*1.9835</f>
        <v>5246.3575000000001</v>
      </c>
      <c r="D378" s="12">
        <f t="shared" si="19"/>
        <v>977.8655</v>
      </c>
      <c r="E378" s="12">
        <f t="shared" si="19"/>
        <v>1485.6415</v>
      </c>
      <c r="F378" s="12">
        <f t="shared" si="19"/>
        <v>5922.3343000000013</v>
      </c>
      <c r="G378" s="12">
        <f t="shared" si="19"/>
        <v>7603.5092299999997</v>
      </c>
      <c r="H378" s="12">
        <f t="shared" si="19"/>
        <v>9063.305725000002</v>
      </c>
      <c r="I378" s="12">
        <f t="shared" si="19"/>
        <v>6525.67533</v>
      </c>
      <c r="J378" s="12">
        <f t="shared" si="19"/>
        <v>243.97050000000002</v>
      </c>
      <c r="K378" s="12">
        <f t="shared" si="19"/>
        <v>0</v>
      </c>
      <c r="L378" s="12">
        <f t="shared" si="19"/>
        <v>0</v>
      </c>
      <c r="M378" s="2"/>
    </row>
    <row r="379" spans="1:13" ht="15.75">
      <c r="A379" s="2" t="s">
        <v>69</v>
      </c>
      <c r="B379" s="2"/>
      <c r="C379" s="2"/>
      <c r="D379" s="2"/>
      <c r="E379" s="2"/>
      <c r="F379" s="1"/>
      <c r="G379" s="18">
        <f>D380*1.9835+1</f>
        <v>31823.302085000003</v>
      </c>
      <c r="H379" s="1" t="s">
        <v>24</v>
      </c>
      <c r="I379" s="11" t="s">
        <v>21</v>
      </c>
      <c r="J379" s="11"/>
      <c r="K379" s="22">
        <f>COUNTA(C346:L376)-4-16</f>
        <v>104</v>
      </c>
      <c r="L379" s="11" t="s">
        <v>22</v>
      </c>
      <c r="M379" s="2"/>
    </row>
    <row r="380" spans="1:13" ht="16.5" thickBot="1">
      <c r="A380" s="23">
        <v>1989</v>
      </c>
      <c r="B380" s="24" t="s">
        <v>23</v>
      </c>
      <c r="C380" s="15"/>
      <c r="D380" s="15">
        <f>SUM(D377:L377)</f>
        <v>16043.510000000002</v>
      </c>
      <c r="E380" s="16" t="s">
        <v>19</v>
      </c>
      <c r="F380" s="16"/>
      <c r="G380" s="16" t="s">
        <v>70</v>
      </c>
      <c r="H380" s="14"/>
      <c r="I380" s="14" t="s">
        <v>25</v>
      </c>
      <c r="J380" s="14"/>
      <c r="K380" s="17">
        <v>171</v>
      </c>
      <c r="L380" s="14" t="s">
        <v>22</v>
      </c>
      <c r="M380" s="2"/>
    </row>
    <row r="381" spans="1:13" ht="15.7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</row>
  </sheetData>
  <phoneticPr fontId="6" type="noConversion"/>
  <pageMargins left="1" right="0.191" top="0.5" bottom="0.25" header="0.5" footer="0.5"/>
  <pageSetup scale="60" orientation="portrait" r:id="rId1"/>
  <headerFooter alignWithMargins="0"/>
  <rowBreaks count="5" manualBreakCount="5">
    <brk id="76" max="65535" man="1"/>
    <brk id="152" max="65535" man="1"/>
    <brk id="228" max="65535" man="1"/>
    <brk id="304" max="65535" man="1"/>
    <brk id="380" max="65535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transitionEvaluation="1" enableFormatConditionsCalculation="0">
    <tabColor indexed="51"/>
  </sheetPr>
  <dimension ref="A1:M381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0</v>
      </c>
      <c r="B1" s="2"/>
      <c r="C1" s="2"/>
      <c r="D1" s="2"/>
      <c r="E1" s="2"/>
      <c r="F1" s="2"/>
      <c r="G1" s="1"/>
      <c r="H1" s="2"/>
      <c r="I1" s="2" t="s">
        <v>1</v>
      </c>
      <c r="J1" s="2"/>
      <c r="K1" s="2"/>
      <c r="L1" s="2"/>
      <c r="M1" s="2"/>
    </row>
    <row r="2" spans="1:13" ht="15.75">
      <c r="A2" s="2" t="s">
        <v>2</v>
      </c>
      <c r="B2" s="2"/>
      <c r="C2" s="2"/>
      <c r="D2" s="2"/>
      <c r="E2" s="1" t="s">
        <v>3</v>
      </c>
      <c r="F2" s="2"/>
      <c r="G2" s="2" t="s">
        <v>4</v>
      </c>
      <c r="H2" s="2"/>
      <c r="I2" s="2" t="s">
        <v>5</v>
      </c>
      <c r="J2" s="2"/>
      <c r="K2" s="2"/>
      <c r="L2" s="2"/>
      <c r="M2" s="2"/>
    </row>
    <row r="3" spans="1:13" ht="16.5" thickBot="1">
      <c r="A3" s="3" t="s">
        <v>6</v>
      </c>
      <c r="B3" s="3" t="s">
        <v>7</v>
      </c>
      <c r="C3" s="4" t="s">
        <v>8</v>
      </c>
      <c r="D3" s="4" t="s">
        <v>9</v>
      </c>
      <c r="E3" s="4" t="s">
        <v>10</v>
      </c>
      <c r="F3" s="4" t="s">
        <v>11</v>
      </c>
      <c r="G3" s="4" t="s">
        <v>12</v>
      </c>
      <c r="H3" s="4" t="s">
        <v>13</v>
      </c>
      <c r="I3" s="4" t="s">
        <v>14</v>
      </c>
      <c r="J3" s="4" t="s">
        <v>15</v>
      </c>
      <c r="K3" s="4" t="s">
        <v>16</v>
      </c>
      <c r="L3" s="4" t="s">
        <v>17</v>
      </c>
      <c r="M3" s="2"/>
    </row>
    <row r="4" spans="1:13" ht="16.5" thickTop="1">
      <c r="A4" s="1">
        <v>1990</v>
      </c>
      <c r="B4" s="5">
        <v>1</v>
      </c>
      <c r="C4" s="6"/>
      <c r="D4" s="6"/>
      <c r="E4" s="6"/>
      <c r="F4" s="6">
        <v>49.03</v>
      </c>
      <c r="G4" s="6">
        <v>30.22</v>
      </c>
      <c r="H4" s="6">
        <v>162.01</v>
      </c>
      <c r="I4" s="6">
        <v>95.57</v>
      </c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>
        <v>48.94</v>
      </c>
      <c r="G5" s="6">
        <v>24.18</v>
      </c>
      <c r="H5" s="6">
        <v>175.08</v>
      </c>
      <c r="I5" s="6">
        <v>110.24</v>
      </c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>
        <v>46.9</v>
      </c>
      <c r="G6" s="6">
        <v>12.66</v>
      </c>
      <c r="H6" s="6">
        <v>180.63</v>
      </c>
      <c r="I6" s="6">
        <v>109.11</v>
      </c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>
        <v>39.08</v>
      </c>
      <c r="F7" s="6">
        <v>44.76</v>
      </c>
      <c r="G7" s="6">
        <v>3.86</v>
      </c>
      <c r="H7" s="6">
        <v>181.44</v>
      </c>
      <c r="I7" s="6">
        <v>109.05</v>
      </c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>
        <v>60.37</v>
      </c>
      <c r="F8" s="6">
        <v>44.76</v>
      </c>
      <c r="G8" s="6">
        <v>30.9</v>
      </c>
      <c r="H8" s="6">
        <v>183.39</v>
      </c>
      <c r="I8" s="7">
        <v>111.33</v>
      </c>
      <c r="J8" s="25"/>
      <c r="K8" s="6"/>
      <c r="L8" s="7"/>
      <c r="M8" s="2"/>
    </row>
    <row r="9" spans="1:13" ht="15.75">
      <c r="A9" s="2"/>
      <c r="B9" s="5">
        <v>6</v>
      </c>
      <c r="C9" s="6"/>
      <c r="D9" s="6"/>
      <c r="E9" s="6">
        <v>61.29</v>
      </c>
      <c r="F9" s="6">
        <v>45.1</v>
      </c>
      <c r="G9" s="6">
        <v>101.77</v>
      </c>
      <c r="H9" s="6">
        <v>126.47</v>
      </c>
      <c r="I9" s="7">
        <v>111.09</v>
      </c>
      <c r="J9" s="25"/>
      <c r="K9" s="6"/>
      <c r="L9" s="7"/>
      <c r="M9" s="2"/>
    </row>
    <row r="10" spans="1:13" ht="15.75">
      <c r="A10" s="2"/>
      <c r="B10" s="5">
        <v>7</v>
      </c>
      <c r="C10" s="6" t="s">
        <v>71</v>
      </c>
      <c r="D10" s="6">
        <v>524</v>
      </c>
      <c r="E10" s="6">
        <v>58.47</v>
      </c>
      <c r="F10" s="6">
        <v>47.65</v>
      </c>
      <c r="G10" s="6">
        <v>165.79</v>
      </c>
      <c r="H10" s="6">
        <v>93.6</v>
      </c>
      <c r="I10" s="7">
        <v>117.58</v>
      </c>
      <c r="J10" s="25"/>
      <c r="K10" s="6"/>
      <c r="L10" s="7"/>
      <c r="M10" s="2"/>
    </row>
    <row r="11" spans="1:13" ht="15.75">
      <c r="A11" s="2"/>
      <c r="B11" s="5">
        <v>8</v>
      </c>
      <c r="C11" s="6" t="s">
        <v>72</v>
      </c>
      <c r="D11" s="6">
        <v>2121</v>
      </c>
      <c r="E11" s="6">
        <v>61.65</v>
      </c>
      <c r="F11" s="6">
        <v>39.42</v>
      </c>
      <c r="G11" s="6">
        <v>175.8</v>
      </c>
      <c r="H11" s="6">
        <v>89.41</v>
      </c>
      <c r="I11" s="7">
        <v>195.05</v>
      </c>
      <c r="J11" s="25"/>
      <c r="K11" s="6"/>
      <c r="L11" s="7"/>
      <c r="M11" s="2"/>
    </row>
    <row r="12" spans="1:13" ht="15.75">
      <c r="A12" s="2"/>
      <c r="B12" s="5">
        <v>9</v>
      </c>
      <c r="C12" s="25"/>
      <c r="D12" s="6"/>
      <c r="E12" s="6">
        <v>68.17</v>
      </c>
      <c r="F12" s="6">
        <v>42.52</v>
      </c>
      <c r="G12" s="6">
        <v>192.63</v>
      </c>
      <c r="H12" s="6">
        <v>85.02</v>
      </c>
      <c r="I12" s="6">
        <v>238.34</v>
      </c>
      <c r="J12" s="6"/>
      <c r="K12" s="6"/>
      <c r="L12" s="7"/>
      <c r="M12" s="2"/>
    </row>
    <row r="13" spans="1:13" ht="15.75">
      <c r="A13" s="2"/>
      <c r="B13" s="5">
        <v>10</v>
      </c>
      <c r="C13" s="25"/>
      <c r="D13" s="6"/>
      <c r="E13" s="6">
        <v>69.56</v>
      </c>
      <c r="F13" s="6">
        <v>44.76</v>
      </c>
      <c r="G13" s="6">
        <v>216.74</v>
      </c>
      <c r="H13" s="6">
        <v>98.99</v>
      </c>
      <c r="I13" s="6">
        <v>241.45</v>
      </c>
      <c r="J13" s="6"/>
      <c r="K13" s="6"/>
      <c r="L13" s="7"/>
      <c r="M13" s="2"/>
    </row>
    <row r="14" spans="1:13" ht="15.75">
      <c r="A14" s="2"/>
      <c r="B14" s="5">
        <v>11</v>
      </c>
      <c r="C14" s="7"/>
      <c r="D14" s="6"/>
      <c r="E14" s="6">
        <v>106.8</v>
      </c>
      <c r="F14" s="6">
        <v>37.76</v>
      </c>
      <c r="G14" s="6">
        <v>222.43</v>
      </c>
      <c r="H14" s="6">
        <v>208.57</v>
      </c>
      <c r="I14" s="6">
        <v>234.48</v>
      </c>
      <c r="J14" s="6"/>
      <c r="K14" s="6"/>
      <c r="L14" s="7"/>
      <c r="M14" s="2"/>
    </row>
    <row r="15" spans="1:13" ht="15.75">
      <c r="A15" s="2"/>
      <c r="B15" s="5">
        <v>12</v>
      </c>
      <c r="C15" s="7"/>
      <c r="D15" s="6"/>
      <c r="E15" s="6">
        <v>124.93</v>
      </c>
      <c r="F15" s="6">
        <v>34.67</v>
      </c>
      <c r="G15" s="6">
        <v>217.85</v>
      </c>
      <c r="H15" s="6">
        <v>268.5</v>
      </c>
      <c r="I15" s="6">
        <v>196.26</v>
      </c>
      <c r="J15" s="6"/>
      <c r="K15" s="6"/>
      <c r="L15" s="7"/>
      <c r="M15" s="2"/>
    </row>
    <row r="16" spans="1:13" ht="15.75">
      <c r="A16" s="2"/>
      <c r="B16" s="5">
        <v>13</v>
      </c>
      <c r="C16" s="7"/>
      <c r="D16" s="6"/>
      <c r="E16" s="6">
        <v>122.67</v>
      </c>
      <c r="F16" s="6">
        <v>28.65</v>
      </c>
      <c r="G16" s="6">
        <v>211.82</v>
      </c>
      <c r="H16" s="6">
        <v>262.10000000000002</v>
      </c>
      <c r="I16" s="6">
        <v>182.24</v>
      </c>
      <c r="J16" s="6"/>
      <c r="K16" s="6"/>
      <c r="L16" s="7"/>
      <c r="M16" s="2"/>
    </row>
    <row r="17" spans="1:13" ht="15.75">
      <c r="A17" s="2"/>
      <c r="B17" s="5">
        <v>14</v>
      </c>
      <c r="C17" s="7"/>
      <c r="D17" s="6"/>
      <c r="E17" s="6">
        <v>126.7</v>
      </c>
      <c r="F17" s="6">
        <v>27.94</v>
      </c>
      <c r="G17" s="6">
        <v>226.91</v>
      </c>
      <c r="H17" s="6">
        <v>250.18</v>
      </c>
      <c r="I17" s="6">
        <v>183.44</v>
      </c>
      <c r="J17" s="6"/>
      <c r="K17" s="6"/>
      <c r="L17" s="7"/>
      <c r="M17" s="2"/>
    </row>
    <row r="18" spans="1:13" ht="15.75">
      <c r="A18" s="2"/>
      <c r="B18" s="5">
        <v>15</v>
      </c>
      <c r="C18" s="7"/>
      <c r="D18" s="6"/>
      <c r="E18" s="6">
        <v>125.03</v>
      </c>
      <c r="F18" s="6">
        <v>29.03</v>
      </c>
      <c r="G18" s="6">
        <v>237.26</v>
      </c>
      <c r="H18" s="6">
        <v>246.98</v>
      </c>
      <c r="I18" s="6">
        <v>172.66</v>
      </c>
      <c r="J18" s="6"/>
      <c r="K18" s="6"/>
      <c r="L18" s="7"/>
      <c r="M18" s="2"/>
    </row>
    <row r="19" spans="1:13" ht="15.75">
      <c r="A19" s="2"/>
      <c r="B19" s="5">
        <v>16</v>
      </c>
      <c r="C19" s="7"/>
      <c r="D19" s="6"/>
      <c r="E19" s="6">
        <v>76.36</v>
      </c>
      <c r="F19" s="6">
        <v>37.020000000000003</v>
      </c>
      <c r="G19" s="6">
        <v>222.36</v>
      </c>
      <c r="H19" s="6">
        <v>235.06</v>
      </c>
      <c r="I19" s="6">
        <v>146.25</v>
      </c>
      <c r="J19" s="6"/>
      <c r="K19" s="6"/>
      <c r="L19" s="7"/>
      <c r="M19" s="2"/>
    </row>
    <row r="20" spans="1:13" ht="15.75">
      <c r="A20" s="2"/>
      <c r="B20" s="5">
        <v>17</v>
      </c>
      <c r="C20" s="7"/>
      <c r="D20" s="6"/>
      <c r="E20" s="6">
        <v>7.75</v>
      </c>
      <c r="F20" s="6">
        <v>50.52</v>
      </c>
      <c r="G20" s="6">
        <v>198.2</v>
      </c>
      <c r="H20" s="6">
        <v>239.87</v>
      </c>
      <c r="I20" s="6">
        <v>130.46</v>
      </c>
      <c r="J20" s="6"/>
      <c r="K20" s="6"/>
      <c r="L20" s="7"/>
      <c r="M20" s="2"/>
    </row>
    <row r="21" spans="1:13" ht="15.75">
      <c r="A21" s="2"/>
      <c r="B21" s="5">
        <v>18</v>
      </c>
      <c r="C21" s="7"/>
      <c r="D21" s="6"/>
      <c r="E21" s="6"/>
      <c r="F21" s="6">
        <v>43.52</v>
      </c>
      <c r="G21" s="6">
        <v>181.03</v>
      </c>
      <c r="H21" s="6">
        <v>244.73</v>
      </c>
      <c r="I21" s="6">
        <v>125.95</v>
      </c>
      <c r="J21" s="6"/>
      <c r="K21" s="6"/>
      <c r="L21" s="7"/>
      <c r="M21" s="2"/>
    </row>
    <row r="22" spans="1:13" ht="15.75">
      <c r="A22" s="2"/>
      <c r="B22" s="5">
        <v>19</v>
      </c>
      <c r="C22" s="7"/>
      <c r="D22" s="6"/>
      <c r="E22" s="6"/>
      <c r="F22" s="6">
        <v>38.89</v>
      </c>
      <c r="G22" s="6">
        <v>174.96</v>
      </c>
      <c r="H22" s="6">
        <v>246.7</v>
      </c>
      <c r="I22" s="6">
        <v>134.15</v>
      </c>
      <c r="J22" s="6"/>
      <c r="K22" s="6"/>
      <c r="L22" s="7"/>
      <c r="M22" s="2"/>
    </row>
    <row r="23" spans="1:13" ht="15.75">
      <c r="A23" s="2"/>
      <c r="B23" s="5">
        <v>20</v>
      </c>
      <c r="C23" s="7"/>
      <c r="D23" s="6"/>
      <c r="E23" s="6">
        <v>29.33</v>
      </c>
      <c r="F23" s="6">
        <v>30.45</v>
      </c>
      <c r="G23" s="6">
        <v>189.23</v>
      </c>
      <c r="H23" s="6">
        <v>239.54</v>
      </c>
      <c r="I23" s="6">
        <v>130.01</v>
      </c>
      <c r="J23" s="6"/>
      <c r="K23" s="6"/>
      <c r="L23" s="7"/>
      <c r="M23" s="2"/>
    </row>
    <row r="24" spans="1:13" ht="15.75">
      <c r="A24" s="2"/>
      <c r="B24" s="5">
        <v>21</v>
      </c>
      <c r="C24" s="7"/>
      <c r="D24" s="6"/>
      <c r="E24" s="6">
        <v>37.11</v>
      </c>
      <c r="F24" s="6">
        <v>20.73</v>
      </c>
      <c r="G24" s="6">
        <v>201.32</v>
      </c>
      <c r="H24" s="6">
        <v>229.66</v>
      </c>
      <c r="I24" s="6">
        <v>117.55</v>
      </c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>
        <v>29.22</v>
      </c>
      <c r="F25" s="6">
        <v>21.73</v>
      </c>
      <c r="G25" s="6">
        <v>195.17</v>
      </c>
      <c r="H25" s="6">
        <v>225.25</v>
      </c>
      <c r="I25" s="6">
        <v>115.6</v>
      </c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>
        <v>33.770000000000003</v>
      </c>
      <c r="F26" s="6">
        <v>21.36</v>
      </c>
      <c r="G26" s="6">
        <v>195.17</v>
      </c>
      <c r="H26" s="6">
        <v>137.12</v>
      </c>
      <c r="I26" s="6">
        <v>104.82</v>
      </c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>
        <v>32.58</v>
      </c>
      <c r="F27" s="6">
        <v>22.38</v>
      </c>
      <c r="G27" s="6">
        <v>179.97</v>
      </c>
      <c r="H27" s="6">
        <v>47.45</v>
      </c>
      <c r="I27" s="6">
        <v>77.349999999999994</v>
      </c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>
        <v>46.7</v>
      </c>
      <c r="F28" s="6">
        <v>22.09</v>
      </c>
      <c r="G28" s="6">
        <v>164.29</v>
      </c>
      <c r="H28" s="6">
        <v>44.38</v>
      </c>
      <c r="I28" s="6">
        <v>13.07</v>
      </c>
      <c r="J28" s="6"/>
      <c r="K28" s="6"/>
      <c r="L28" s="7" t="s">
        <v>73</v>
      </c>
      <c r="M28" s="2"/>
    </row>
    <row r="29" spans="1:13" ht="15.75">
      <c r="A29" s="2"/>
      <c r="B29" s="5">
        <v>26</v>
      </c>
      <c r="C29" s="6"/>
      <c r="D29" s="6"/>
      <c r="E29" s="6">
        <v>45.38</v>
      </c>
      <c r="F29" s="6">
        <v>15.45</v>
      </c>
      <c r="G29" s="6">
        <v>313.88</v>
      </c>
      <c r="H29" s="6">
        <v>50.36</v>
      </c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>
        <v>44.76</v>
      </c>
      <c r="F30" s="6">
        <v>14.46</v>
      </c>
      <c r="G30" s="6">
        <v>319.43</v>
      </c>
      <c r="H30" s="6">
        <v>32.450000000000003</v>
      </c>
      <c r="I30" s="6" t="s">
        <v>74</v>
      </c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>
        <v>46.81</v>
      </c>
      <c r="F31" s="6">
        <v>16.29</v>
      </c>
      <c r="G31" s="6">
        <v>205.06</v>
      </c>
      <c r="H31" s="6">
        <v>15.41</v>
      </c>
      <c r="I31" s="6">
        <v>422</v>
      </c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>
        <v>43.59</v>
      </c>
      <c r="F32" s="6">
        <v>11.93</v>
      </c>
      <c r="G32" s="6">
        <v>198.02</v>
      </c>
      <c r="H32" s="6">
        <v>25.92</v>
      </c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>
        <v>36.47</v>
      </c>
      <c r="F33" s="6">
        <v>22.05</v>
      </c>
      <c r="G33" s="6">
        <v>189.98</v>
      </c>
      <c r="H33" s="6">
        <v>58.67</v>
      </c>
      <c r="I33" s="6"/>
      <c r="J33" s="6">
        <v>2064</v>
      </c>
      <c r="K33" s="6">
        <v>2078</v>
      </c>
      <c r="L33" s="7">
        <v>1092</v>
      </c>
      <c r="M33" s="2"/>
    </row>
    <row r="34" spans="1:13" ht="15.75">
      <c r="A34" s="2"/>
      <c r="B34" s="5">
        <v>31</v>
      </c>
      <c r="C34" s="7"/>
      <c r="D34" s="8" t="s">
        <v>18</v>
      </c>
      <c r="E34" s="7">
        <v>49.03</v>
      </c>
      <c r="F34" s="8" t="s">
        <v>18</v>
      </c>
      <c r="G34" s="6">
        <v>183.79</v>
      </c>
      <c r="H34" s="7">
        <v>73.64</v>
      </c>
      <c r="I34" s="9" t="s">
        <v>18</v>
      </c>
      <c r="J34" s="10"/>
      <c r="K34" s="9" t="s">
        <v>18</v>
      </c>
      <c r="L34" s="5"/>
      <c r="M34" s="2"/>
    </row>
    <row r="35" spans="1:13" ht="15.75">
      <c r="A35" s="2" t="s">
        <v>19</v>
      </c>
      <c r="B35" s="2"/>
      <c r="C35" s="11">
        <f t="shared" ref="C35:L35" si="0">SUM(C4:C34)</f>
        <v>0</v>
      </c>
      <c r="D35" s="11">
        <f t="shared" si="0"/>
        <v>2645</v>
      </c>
      <c r="E35" s="11">
        <f t="shared" si="0"/>
        <v>1583.5799999999997</v>
      </c>
      <c r="F35" s="11">
        <f t="shared" si="0"/>
        <v>1000.76</v>
      </c>
      <c r="G35" s="11">
        <f t="shared" si="0"/>
        <v>5382.68</v>
      </c>
      <c r="H35" s="11">
        <f t="shared" si="0"/>
        <v>4758.579999999999</v>
      </c>
      <c r="I35" s="11">
        <f t="shared" si="0"/>
        <v>3925.1000000000004</v>
      </c>
      <c r="J35" s="11">
        <f t="shared" si="0"/>
        <v>2064</v>
      </c>
      <c r="K35" s="11">
        <f t="shared" si="0"/>
        <v>2078</v>
      </c>
      <c r="L35" s="11">
        <f t="shared" si="0"/>
        <v>1092</v>
      </c>
      <c r="M35" s="2"/>
    </row>
    <row r="36" spans="1:13" ht="15.75">
      <c r="A36" s="2" t="s">
        <v>20</v>
      </c>
      <c r="B36" s="2"/>
      <c r="C36" s="12">
        <f t="shared" ref="C36:L36" si="1">C35*1.9835</f>
        <v>0</v>
      </c>
      <c r="D36" s="12">
        <f t="shared" si="1"/>
        <v>5246.3575000000001</v>
      </c>
      <c r="E36" s="12">
        <f t="shared" si="1"/>
        <v>3141.0309299999994</v>
      </c>
      <c r="F36" s="12">
        <f t="shared" si="1"/>
        <v>1985.00746</v>
      </c>
      <c r="G36" s="12">
        <f t="shared" si="1"/>
        <v>10676.54578</v>
      </c>
      <c r="H36" s="12">
        <f t="shared" si="1"/>
        <v>9438.6434299999983</v>
      </c>
      <c r="I36" s="12">
        <f t="shared" si="1"/>
        <v>7785.4358500000008</v>
      </c>
      <c r="J36" s="12">
        <f t="shared" si="1"/>
        <v>4093.944</v>
      </c>
      <c r="K36" s="12">
        <f t="shared" si="1"/>
        <v>4121.7129999999997</v>
      </c>
      <c r="L36" s="12">
        <f t="shared" si="1"/>
        <v>2165.982</v>
      </c>
      <c r="M36" s="2"/>
    </row>
    <row r="37" spans="1:13" ht="15.75">
      <c r="A37" s="2" t="s">
        <v>75</v>
      </c>
      <c r="B37" s="2"/>
      <c r="C37" s="11"/>
      <c r="D37" s="11"/>
      <c r="E37" s="11"/>
      <c r="F37" s="11"/>
      <c r="G37" s="11"/>
      <c r="H37" s="11"/>
      <c r="I37" s="11" t="s">
        <v>21</v>
      </c>
      <c r="J37" s="11"/>
      <c r="K37" s="13">
        <v>252</v>
      </c>
      <c r="L37" s="11" t="s">
        <v>22</v>
      </c>
      <c r="M37" s="2"/>
    </row>
    <row r="38" spans="1:13" ht="16.5" thickBot="1">
      <c r="A38" s="14">
        <v>1990</v>
      </c>
      <c r="B38" s="14" t="s">
        <v>23</v>
      </c>
      <c r="C38" s="14"/>
      <c r="D38" s="15">
        <f>SUM(C35:L35)</f>
        <v>24529.699999999997</v>
      </c>
      <c r="E38" s="16" t="s">
        <v>19</v>
      </c>
      <c r="F38" s="16"/>
      <c r="G38" s="15">
        <f>D38*1.9835</f>
        <v>48654.659949999994</v>
      </c>
      <c r="H38" s="16" t="s">
        <v>24</v>
      </c>
      <c r="I38" s="14" t="s">
        <v>25</v>
      </c>
      <c r="J38" s="14"/>
      <c r="K38" s="17">
        <v>270</v>
      </c>
      <c r="L38" s="14" t="s">
        <v>22</v>
      </c>
      <c r="M38" s="2"/>
    </row>
    <row r="39" spans="1:13" ht="15.75">
      <c r="A39" s="1" t="s">
        <v>0</v>
      </c>
      <c r="B39" s="2"/>
      <c r="C39" s="2"/>
      <c r="D39" s="18"/>
      <c r="E39" s="1"/>
      <c r="F39" s="1"/>
      <c r="G39" s="1"/>
      <c r="H39" s="18"/>
      <c r="I39" s="1"/>
      <c r="J39" s="2"/>
      <c r="K39" s="2"/>
      <c r="L39" s="2"/>
      <c r="M39" s="2"/>
    </row>
    <row r="40" spans="1:13" ht="15.75">
      <c r="A40" s="2" t="s">
        <v>2</v>
      </c>
      <c r="B40" s="2"/>
      <c r="C40" s="2"/>
      <c r="D40" s="2"/>
      <c r="E40" s="1" t="s">
        <v>3</v>
      </c>
      <c r="F40" s="2"/>
      <c r="G40" s="2" t="s">
        <v>4</v>
      </c>
      <c r="H40" s="2"/>
      <c r="I40" s="2" t="s">
        <v>5</v>
      </c>
      <c r="J40" s="2"/>
      <c r="K40" s="2"/>
      <c r="L40" s="2"/>
      <c r="M40" s="2"/>
    </row>
    <row r="41" spans="1:13" ht="16.5" thickBot="1">
      <c r="A41" s="3" t="s">
        <v>6</v>
      </c>
      <c r="B41" s="3" t="s">
        <v>7</v>
      </c>
      <c r="C41" s="4" t="s">
        <v>8</v>
      </c>
      <c r="D41" s="4" t="s">
        <v>9</v>
      </c>
      <c r="E41" s="4" t="s">
        <v>10</v>
      </c>
      <c r="F41" s="4" t="s">
        <v>11</v>
      </c>
      <c r="G41" s="4" t="s">
        <v>12</v>
      </c>
      <c r="H41" s="4" t="s">
        <v>13</v>
      </c>
      <c r="I41" s="4" t="s">
        <v>14</v>
      </c>
      <c r="J41" s="4" t="s">
        <v>15</v>
      </c>
      <c r="K41" s="4" t="s">
        <v>16</v>
      </c>
      <c r="L41" s="4" t="s">
        <v>17</v>
      </c>
      <c r="M41" s="2"/>
    </row>
    <row r="42" spans="1:13" ht="16.5" thickTop="1">
      <c r="A42" s="1">
        <v>1991</v>
      </c>
      <c r="B42" s="5">
        <v>1</v>
      </c>
      <c r="C42" s="6"/>
      <c r="D42" s="6"/>
      <c r="E42" s="6">
        <v>69.42</v>
      </c>
      <c r="F42" s="6">
        <v>22.53</v>
      </c>
      <c r="G42" s="6">
        <v>145.21</v>
      </c>
      <c r="H42" s="6">
        <v>9.49</v>
      </c>
      <c r="I42" s="6"/>
      <c r="J42" s="6"/>
      <c r="K42" s="6"/>
      <c r="L42" s="7"/>
      <c r="M42" s="2"/>
    </row>
    <row r="43" spans="1:13" ht="15.75">
      <c r="A43" s="2"/>
      <c r="B43" s="5">
        <v>2</v>
      </c>
      <c r="C43" s="6"/>
      <c r="D43" s="6"/>
      <c r="E43" s="6">
        <v>65.569999999999993</v>
      </c>
      <c r="F43" s="6">
        <v>10.029999999999999</v>
      </c>
      <c r="G43" s="6">
        <v>128.74</v>
      </c>
      <c r="H43" s="6">
        <v>5</v>
      </c>
      <c r="I43" s="6"/>
      <c r="J43" s="6"/>
      <c r="K43" s="6"/>
      <c r="L43" s="7"/>
      <c r="M43" s="2"/>
    </row>
    <row r="44" spans="1:13" ht="15.75">
      <c r="A44" s="2"/>
      <c r="B44" s="5">
        <v>3</v>
      </c>
      <c r="C44" s="6"/>
      <c r="D44" s="6"/>
      <c r="E44" s="6">
        <v>65.959999999999994</v>
      </c>
      <c r="F44" s="6">
        <v>14.45</v>
      </c>
      <c r="G44" s="6">
        <v>93.56</v>
      </c>
      <c r="H44" s="6">
        <v>23.68</v>
      </c>
      <c r="I44" s="6"/>
      <c r="J44" s="6"/>
      <c r="K44" s="6"/>
      <c r="L44" s="7"/>
      <c r="M44" s="2"/>
    </row>
    <row r="45" spans="1:13" ht="15.75">
      <c r="A45" s="2"/>
      <c r="B45" s="5">
        <v>4</v>
      </c>
      <c r="C45" s="7"/>
      <c r="D45" s="7"/>
      <c r="E45" s="7">
        <v>60.96</v>
      </c>
      <c r="F45" s="6">
        <v>32.75</v>
      </c>
      <c r="G45" s="6">
        <v>61.45</v>
      </c>
      <c r="H45" s="6">
        <v>73.17</v>
      </c>
      <c r="I45" s="6"/>
      <c r="J45" s="6"/>
      <c r="K45" s="6"/>
      <c r="L45" s="7"/>
      <c r="M45" s="2"/>
    </row>
    <row r="46" spans="1:13" ht="15.75">
      <c r="A46" s="2"/>
      <c r="B46" s="5">
        <v>5</v>
      </c>
      <c r="C46" s="7"/>
      <c r="D46" s="7"/>
      <c r="E46" s="7">
        <v>58.23</v>
      </c>
      <c r="F46" s="6">
        <v>31.02</v>
      </c>
      <c r="G46" s="6">
        <v>88.58</v>
      </c>
      <c r="H46" s="6">
        <v>185.73</v>
      </c>
      <c r="I46" s="6"/>
      <c r="J46" s="6"/>
      <c r="K46" s="6"/>
      <c r="L46" s="7"/>
      <c r="M46" s="2"/>
    </row>
    <row r="47" spans="1:13" ht="15.75">
      <c r="A47" s="2"/>
      <c r="B47" s="5">
        <v>6</v>
      </c>
      <c r="C47" s="7"/>
      <c r="D47" s="6" t="s">
        <v>76</v>
      </c>
      <c r="E47" s="6">
        <v>55.89</v>
      </c>
      <c r="F47" s="6">
        <v>8.52</v>
      </c>
      <c r="G47" s="6">
        <v>92.64</v>
      </c>
      <c r="H47" s="6">
        <v>182.27</v>
      </c>
      <c r="I47" s="6"/>
      <c r="J47" s="6"/>
      <c r="K47" s="6"/>
      <c r="L47" s="7"/>
      <c r="M47" s="2"/>
    </row>
    <row r="48" spans="1:13" ht="15.75">
      <c r="A48" s="2"/>
      <c r="B48" s="5">
        <v>7</v>
      </c>
      <c r="C48" s="7"/>
      <c r="D48" s="6">
        <v>1418</v>
      </c>
      <c r="E48" s="6">
        <v>42.74</v>
      </c>
      <c r="F48" s="6">
        <v>7</v>
      </c>
      <c r="G48" s="6">
        <v>93.83</v>
      </c>
      <c r="H48" s="6">
        <v>94.04</v>
      </c>
      <c r="I48" s="6"/>
      <c r="J48" s="6"/>
      <c r="K48" s="6"/>
      <c r="L48" s="7"/>
      <c r="M48" s="2"/>
    </row>
    <row r="49" spans="1:13" ht="15.75">
      <c r="A49" s="2"/>
      <c r="B49" s="5">
        <v>8</v>
      </c>
      <c r="C49" s="7"/>
      <c r="D49" s="6"/>
      <c r="E49" s="6">
        <v>47.2</v>
      </c>
      <c r="F49" s="6">
        <v>9.08</v>
      </c>
      <c r="G49" s="6">
        <v>85.88</v>
      </c>
      <c r="H49" s="6">
        <v>113.53</v>
      </c>
      <c r="I49" s="6"/>
      <c r="J49" s="6"/>
      <c r="K49" s="6"/>
      <c r="L49" s="7"/>
      <c r="M49" s="2"/>
    </row>
    <row r="50" spans="1:13" ht="15.75">
      <c r="A50" s="2"/>
      <c r="B50" s="5">
        <v>9</v>
      </c>
      <c r="C50" s="7"/>
      <c r="D50" s="6"/>
      <c r="E50" s="6">
        <v>49.98</v>
      </c>
      <c r="F50" s="6">
        <v>11.6</v>
      </c>
      <c r="G50" s="6">
        <v>65.98</v>
      </c>
      <c r="H50" s="6">
        <v>112.82</v>
      </c>
      <c r="I50" s="6"/>
      <c r="J50" s="6"/>
      <c r="K50" s="6"/>
      <c r="L50" s="7"/>
      <c r="M50" s="2"/>
    </row>
    <row r="51" spans="1:13" ht="15.75">
      <c r="A51" s="2"/>
      <c r="B51" s="5">
        <v>10</v>
      </c>
      <c r="C51" s="7" t="s">
        <v>77</v>
      </c>
      <c r="D51" s="6"/>
      <c r="E51" s="6">
        <v>51.24</v>
      </c>
      <c r="F51" s="6">
        <v>23.12</v>
      </c>
      <c r="G51" s="6">
        <v>83.72</v>
      </c>
      <c r="H51" s="6">
        <v>71.84</v>
      </c>
      <c r="I51" s="6"/>
      <c r="J51" s="6"/>
      <c r="K51" s="6"/>
      <c r="L51" s="7"/>
      <c r="M51" s="2"/>
    </row>
    <row r="52" spans="1:13" ht="15.75">
      <c r="A52" s="2"/>
      <c r="B52" s="5">
        <v>11</v>
      </c>
      <c r="C52" s="6">
        <v>1752</v>
      </c>
      <c r="D52" s="6"/>
      <c r="E52" s="6">
        <v>50.9</v>
      </c>
      <c r="F52" s="6">
        <v>25.69</v>
      </c>
      <c r="G52" s="6">
        <v>97.92</v>
      </c>
      <c r="H52" s="6">
        <v>52.5</v>
      </c>
      <c r="I52" s="6"/>
      <c r="J52" s="6"/>
      <c r="K52" s="6"/>
      <c r="L52" s="7"/>
      <c r="M52" s="2"/>
    </row>
    <row r="53" spans="1:13" ht="15.75">
      <c r="A53" s="2"/>
      <c r="B53" s="5">
        <v>12</v>
      </c>
      <c r="C53" s="26"/>
      <c r="D53" s="6"/>
      <c r="E53" s="6">
        <v>48.99</v>
      </c>
      <c r="F53" s="6">
        <v>23.27</v>
      </c>
      <c r="G53" s="6">
        <v>65.25</v>
      </c>
      <c r="H53" s="7">
        <v>95.08</v>
      </c>
      <c r="I53" s="6"/>
      <c r="J53" s="6"/>
      <c r="K53" s="6"/>
      <c r="L53" s="7"/>
      <c r="M53" s="2"/>
    </row>
    <row r="54" spans="1:13" ht="15.75">
      <c r="A54" s="2"/>
      <c r="B54" s="5">
        <v>13</v>
      </c>
      <c r="C54" s="26"/>
      <c r="D54" s="6"/>
      <c r="E54" s="6">
        <v>46.14</v>
      </c>
      <c r="F54" s="6">
        <v>25.76</v>
      </c>
      <c r="G54" s="6">
        <v>25.17</v>
      </c>
      <c r="H54" s="7">
        <v>110.02</v>
      </c>
      <c r="I54" s="6"/>
      <c r="J54" s="6"/>
      <c r="K54" s="6"/>
      <c r="L54" s="7"/>
      <c r="M54" s="2"/>
    </row>
    <row r="55" spans="1:13" ht="15.75">
      <c r="A55" s="2"/>
      <c r="B55" s="5">
        <v>14</v>
      </c>
      <c r="C55" s="26"/>
      <c r="D55" s="6"/>
      <c r="E55" s="6">
        <v>40.81</v>
      </c>
      <c r="F55" s="6">
        <v>23.54</v>
      </c>
      <c r="G55" s="6">
        <v>32.03</v>
      </c>
      <c r="H55" s="7">
        <v>79.17</v>
      </c>
      <c r="I55" s="25"/>
      <c r="J55" s="6"/>
      <c r="K55" s="6"/>
      <c r="L55" s="7"/>
      <c r="M55" s="2"/>
    </row>
    <row r="56" spans="1:13" ht="15.75">
      <c r="A56" s="2"/>
      <c r="B56" s="5">
        <v>15</v>
      </c>
      <c r="C56" s="26"/>
      <c r="D56" s="6">
        <v>18.79</v>
      </c>
      <c r="E56" s="6">
        <v>39.01</v>
      </c>
      <c r="F56" s="6">
        <v>38.479999999999997</v>
      </c>
      <c r="G56" s="6">
        <v>17.59</v>
      </c>
      <c r="H56" s="7">
        <v>44.58</v>
      </c>
      <c r="I56" s="25"/>
      <c r="J56" s="6"/>
      <c r="K56" s="6"/>
      <c r="L56" s="7"/>
      <c r="M56" s="2"/>
    </row>
    <row r="57" spans="1:13" ht="15.75">
      <c r="A57" s="2"/>
      <c r="B57" s="5">
        <v>16</v>
      </c>
      <c r="C57" s="7"/>
      <c r="D57" s="6">
        <v>92.45</v>
      </c>
      <c r="E57" s="6">
        <v>45.46</v>
      </c>
      <c r="F57" s="6">
        <v>41.49</v>
      </c>
      <c r="G57" s="6">
        <v>10.56</v>
      </c>
      <c r="H57" s="7">
        <v>59.81</v>
      </c>
      <c r="I57" s="25"/>
      <c r="J57" s="6"/>
      <c r="K57" s="6"/>
      <c r="L57" s="7"/>
      <c r="M57" s="2"/>
    </row>
    <row r="58" spans="1:13" ht="15.75">
      <c r="A58" s="2"/>
      <c r="B58" s="5">
        <v>17</v>
      </c>
      <c r="C58" s="7"/>
      <c r="D58" s="6">
        <v>30.7</v>
      </c>
      <c r="E58" s="6">
        <v>46.97</v>
      </c>
      <c r="F58" s="6">
        <v>34.119999999999997</v>
      </c>
      <c r="G58" s="6">
        <v>9.67</v>
      </c>
      <c r="H58" s="7">
        <v>55.91</v>
      </c>
      <c r="I58" s="6"/>
      <c r="J58" s="6"/>
      <c r="K58" s="6"/>
      <c r="L58" s="7"/>
      <c r="M58" s="2"/>
    </row>
    <row r="59" spans="1:13" ht="15.75">
      <c r="A59" s="2"/>
      <c r="B59" s="5">
        <v>18</v>
      </c>
      <c r="C59" s="7"/>
      <c r="D59" s="6">
        <v>7.71</v>
      </c>
      <c r="E59" s="6">
        <v>46.43</v>
      </c>
      <c r="F59" s="6">
        <v>21.43</v>
      </c>
      <c r="G59" s="6">
        <v>1.83</v>
      </c>
      <c r="H59" s="7">
        <v>37.75</v>
      </c>
      <c r="I59" s="6"/>
      <c r="J59" s="6"/>
      <c r="K59" s="6"/>
      <c r="L59" s="7"/>
      <c r="M59" s="2"/>
    </row>
    <row r="60" spans="1:13" ht="15.75">
      <c r="A60" s="2"/>
      <c r="B60" s="5">
        <v>19</v>
      </c>
      <c r="C60" s="7"/>
      <c r="D60" s="6">
        <v>54.63</v>
      </c>
      <c r="E60" s="6">
        <v>50</v>
      </c>
      <c r="F60" s="6">
        <v>13.8</v>
      </c>
      <c r="G60" s="6"/>
      <c r="H60" s="7">
        <v>20.55</v>
      </c>
      <c r="I60" s="6"/>
      <c r="J60" s="6"/>
      <c r="K60" s="6"/>
      <c r="L60" s="7"/>
      <c r="M60" s="2"/>
    </row>
    <row r="61" spans="1:13" ht="15.75">
      <c r="A61" s="2"/>
      <c r="B61" s="5">
        <v>20</v>
      </c>
      <c r="C61" s="7"/>
      <c r="D61" s="6">
        <v>60.92</v>
      </c>
      <c r="E61" s="6">
        <v>51.85</v>
      </c>
      <c r="F61" s="6">
        <v>4.7</v>
      </c>
      <c r="G61" s="6"/>
      <c r="H61" s="6">
        <v>13.28</v>
      </c>
      <c r="I61" s="6"/>
      <c r="J61" s="6"/>
      <c r="K61" s="6"/>
      <c r="L61" s="7"/>
      <c r="M61" s="2"/>
    </row>
    <row r="62" spans="1:13" ht="15.75">
      <c r="A62" s="2"/>
      <c r="B62" s="5">
        <v>21</v>
      </c>
      <c r="C62" s="6"/>
      <c r="D62" s="6">
        <v>62.89</v>
      </c>
      <c r="E62" s="6">
        <v>51.46</v>
      </c>
      <c r="F62" s="6">
        <v>0.28999999999999998</v>
      </c>
      <c r="G62" s="6">
        <v>5.52</v>
      </c>
      <c r="H62" s="6">
        <v>35.909999999999997</v>
      </c>
      <c r="I62" s="6"/>
      <c r="J62" s="6"/>
      <c r="K62" s="6"/>
      <c r="L62" s="7"/>
      <c r="M62" s="2"/>
    </row>
    <row r="63" spans="1:13" ht="15.75">
      <c r="A63" s="2"/>
      <c r="B63" s="5">
        <v>22</v>
      </c>
      <c r="C63" s="6"/>
      <c r="D63" s="6">
        <v>64.62</v>
      </c>
      <c r="E63" s="6">
        <v>43.58</v>
      </c>
      <c r="F63" s="6">
        <v>22.35</v>
      </c>
      <c r="G63" s="6">
        <v>31.68</v>
      </c>
      <c r="H63" s="6">
        <v>86.13</v>
      </c>
      <c r="I63" s="6"/>
      <c r="J63" s="6"/>
      <c r="K63" s="6"/>
      <c r="L63" s="7"/>
      <c r="M63" s="2"/>
    </row>
    <row r="64" spans="1:13" ht="15.75">
      <c r="A64" s="2"/>
      <c r="B64" s="5">
        <v>23</v>
      </c>
      <c r="C64" s="6"/>
      <c r="D64" s="6">
        <v>69.78</v>
      </c>
      <c r="E64" s="6">
        <v>46.07</v>
      </c>
      <c r="F64" s="6">
        <v>55.94</v>
      </c>
      <c r="G64" s="6">
        <v>35.31</v>
      </c>
      <c r="H64" s="6">
        <v>127.97</v>
      </c>
      <c r="I64" s="6"/>
      <c r="J64" s="6"/>
      <c r="K64" s="6"/>
      <c r="L64" s="7"/>
      <c r="M64" s="2"/>
    </row>
    <row r="65" spans="1:13" ht="15.75">
      <c r="A65" s="2"/>
      <c r="B65" s="5">
        <v>24</v>
      </c>
      <c r="C65" s="6"/>
      <c r="D65" s="6">
        <v>69.34</v>
      </c>
      <c r="E65" s="6">
        <v>47.83</v>
      </c>
      <c r="F65" s="6"/>
      <c r="G65" s="6">
        <v>35.520000000000003</v>
      </c>
      <c r="H65" s="6">
        <v>141.06</v>
      </c>
      <c r="I65" s="6"/>
      <c r="J65" s="6"/>
      <c r="K65" s="6"/>
      <c r="L65" s="7"/>
      <c r="M65" s="2"/>
    </row>
    <row r="66" spans="1:13" ht="15.75">
      <c r="A66" s="2"/>
      <c r="B66" s="5">
        <v>25</v>
      </c>
      <c r="C66" s="6"/>
      <c r="D66" s="6">
        <v>62.48</v>
      </c>
      <c r="E66" s="6">
        <v>52.92</v>
      </c>
      <c r="F66" s="6"/>
      <c r="G66" s="6">
        <v>46.72</v>
      </c>
      <c r="H66" s="6">
        <v>135.09</v>
      </c>
      <c r="I66" s="6"/>
      <c r="J66" s="6"/>
      <c r="K66" s="6"/>
      <c r="L66" s="7"/>
      <c r="M66" s="2"/>
    </row>
    <row r="67" spans="1:13" ht="15.75">
      <c r="A67" s="2"/>
      <c r="B67" s="5">
        <v>26</v>
      </c>
      <c r="C67" s="6"/>
      <c r="D67" s="6">
        <v>52.54</v>
      </c>
      <c r="E67" s="6">
        <v>55.51</v>
      </c>
      <c r="F67" s="6"/>
      <c r="G67" s="6">
        <v>46</v>
      </c>
      <c r="H67" s="6">
        <v>93.1</v>
      </c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>
        <v>55.14</v>
      </c>
      <c r="E68" s="6">
        <v>56.69</v>
      </c>
      <c r="F68" s="6"/>
      <c r="G68" s="6">
        <v>62.51</v>
      </c>
      <c r="H68" s="6">
        <v>52.17</v>
      </c>
      <c r="I68" s="6" t="s">
        <v>78</v>
      </c>
      <c r="J68" s="6" t="s">
        <v>79</v>
      </c>
      <c r="K68" s="6" t="s">
        <v>78</v>
      </c>
      <c r="L68" s="7" t="s">
        <v>79</v>
      </c>
      <c r="M68" s="2"/>
    </row>
    <row r="69" spans="1:13" ht="15.75">
      <c r="A69" s="2"/>
      <c r="B69" s="5">
        <v>28</v>
      </c>
      <c r="C69" s="6"/>
      <c r="D69" s="6">
        <v>53.15</v>
      </c>
      <c r="E69" s="6">
        <v>81.37</v>
      </c>
      <c r="F69" s="6"/>
      <c r="G69" s="6">
        <v>71.739999999999995</v>
      </c>
      <c r="H69" s="6">
        <v>8.6</v>
      </c>
      <c r="I69" s="6">
        <v>783</v>
      </c>
      <c r="J69" s="6">
        <v>999</v>
      </c>
      <c r="K69" s="6">
        <v>1743</v>
      </c>
      <c r="L69" s="7">
        <v>2236</v>
      </c>
      <c r="M69" s="2"/>
    </row>
    <row r="70" spans="1:13" ht="15.75">
      <c r="A70" s="2"/>
      <c r="B70" s="5">
        <v>29</v>
      </c>
      <c r="C70" s="6"/>
      <c r="D70" s="6">
        <v>58.51</v>
      </c>
      <c r="E70" s="6">
        <v>120.62</v>
      </c>
      <c r="F70" s="6"/>
      <c r="G70" s="6">
        <v>58.55</v>
      </c>
      <c r="H70" s="6" t="s">
        <v>80</v>
      </c>
      <c r="I70" s="6"/>
      <c r="J70" s="6"/>
      <c r="K70" s="6"/>
      <c r="L70" s="7"/>
      <c r="M70" s="2"/>
    </row>
    <row r="71" spans="1:13" ht="15.75">
      <c r="A71" s="2"/>
      <c r="B71" s="5">
        <v>30</v>
      </c>
      <c r="C71" s="6"/>
      <c r="D71" s="6">
        <v>68.430000000000007</v>
      </c>
      <c r="E71" s="6">
        <v>233.61</v>
      </c>
      <c r="F71" s="6"/>
      <c r="G71" s="6">
        <v>35.1</v>
      </c>
      <c r="H71" s="6">
        <v>131</v>
      </c>
      <c r="I71" s="6"/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18</v>
      </c>
      <c r="E72" s="7">
        <v>131.91</v>
      </c>
      <c r="F72" s="8" t="s">
        <v>18</v>
      </c>
      <c r="G72" s="6">
        <v>25.33</v>
      </c>
      <c r="H72" s="7"/>
      <c r="I72" s="9" t="s">
        <v>18</v>
      </c>
      <c r="J72" s="10"/>
      <c r="K72" s="9" t="s">
        <v>18</v>
      </c>
      <c r="L72" s="5"/>
      <c r="M72" s="2"/>
    </row>
    <row r="73" spans="1:13" ht="15.75">
      <c r="A73" s="2" t="s">
        <v>19</v>
      </c>
      <c r="B73" s="2"/>
      <c r="C73" s="11">
        <f t="shared" ref="C73:L73" si="2">SUM(C42:C72)</f>
        <v>1752</v>
      </c>
      <c r="D73" s="11">
        <f t="shared" si="2"/>
        <v>2300.0800000000004</v>
      </c>
      <c r="E73" s="11">
        <f t="shared" si="2"/>
        <v>1955.32</v>
      </c>
      <c r="F73" s="11">
        <f t="shared" si="2"/>
        <v>500.96000000000009</v>
      </c>
      <c r="G73" s="11">
        <f t="shared" si="2"/>
        <v>1653.59</v>
      </c>
      <c r="H73" s="11">
        <f t="shared" si="2"/>
        <v>2251.25</v>
      </c>
      <c r="I73" s="11">
        <f t="shared" si="2"/>
        <v>783</v>
      </c>
      <c r="J73" s="11">
        <f t="shared" si="2"/>
        <v>999</v>
      </c>
      <c r="K73" s="11">
        <f t="shared" si="2"/>
        <v>1743</v>
      </c>
      <c r="L73" s="11">
        <f t="shared" si="2"/>
        <v>2236</v>
      </c>
      <c r="M73" s="2"/>
    </row>
    <row r="74" spans="1:13" ht="15.75">
      <c r="A74" s="2" t="s">
        <v>20</v>
      </c>
      <c r="B74" s="2"/>
      <c r="C74" s="12">
        <f t="shared" ref="C74:L74" si="3">C73*1.9835</f>
        <v>3475.0920000000001</v>
      </c>
      <c r="D74" s="12">
        <f t="shared" si="3"/>
        <v>4562.2086800000006</v>
      </c>
      <c r="E74" s="12">
        <f t="shared" si="3"/>
        <v>3878.3772199999999</v>
      </c>
      <c r="F74" s="12">
        <f t="shared" si="3"/>
        <v>993.65416000000016</v>
      </c>
      <c r="G74" s="12">
        <f t="shared" si="3"/>
        <v>3279.8957649999998</v>
      </c>
      <c r="H74" s="12">
        <f t="shared" si="3"/>
        <v>4465.3543749999999</v>
      </c>
      <c r="I74" s="12">
        <f t="shared" si="3"/>
        <v>1553.0805</v>
      </c>
      <c r="J74" s="12">
        <f t="shared" si="3"/>
        <v>1981.5165</v>
      </c>
      <c r="K74" s="12">
        <f t="shared" si="3"/>
        <v>3457.2404999999999</v>
      </c>
      <c r="L74" s="12">
        <f t="shared" si="3"/>
        <v>4435.1059999999998</v>
      </c>
      <c r="M74" s="2"/>
    </row>
    <row r="75" spans="1:13" ht="15.75">
      <c r="A75" s="2" t="s">
        <v>81</v>
      </c>
      <c r="B75" s="2"/>
      <c r="C75" s="11"/>
      <c r="D75" s="11"/>
      <c r="E75" s="11"/>
      <c r="F75" s="11"/>
      <c r="G75" s="11"/>
      <c r="H75" s="11"/>
      <c r="I75" s="11" t="s">
        <v>21</v>
      </c>
      <c r="J75" s="11"/>
      <c r="K75" s="22">
        <f>31-4+31+31+22+29+31+30+31+30+31</f>
        <v>293</v>
      </c>
      <c r="L75" s="11" t="s">
        <v>22</v>
      </c>
      <c r="M75" s="2"/>
    </row>
    <row r="76" spans="1:13" ht="16.5" thickBot="1">
      <c r="A76" s="14">
        <v>1991</v>
      </c>
      <c r="B76" s="14" t="s">
        <v>23</v>
      </c>
      <c r="C76" s="14"/>
      <c r="D76" s="15">
        <f>SUM(C73:L73)</f>
        <v>16174.2</v>
      </c>
      <c r="E76" s="16" t="s">
        <v>19</v>
      </c>
      <c r="F76" s="16"/>
      <c r="G76" s="15">
        <f>D76*1.9835-1</f>
        <v>32080.525700000002</v>
      </c>
      <c r="H76" s="16" t="s">
        <v>24</v>
      </c>
      <c r="I76" s="14" t="s">
        <v>25</v>
      </c>
      <c r="J76" s="14"/>
      <c r="K76" s="17">
        <f>31-4+31+31+30+31+31+30+31+30+31</f>
        <v>303</v>
      </c>
      <c r="L76" s="14" t="s">
        <v>22</v>
      </c>
      <c r="M76" s="2"/>
    </row>
    <row r="77" spans="1:13" ht="15.75">
      <c r="A77" s="1" t="s">
        <v>0</v>
      </c>
      <c r="B77" s="2"/>
      <c r="C77" s="2"/>
      <c r="D77" s="18"/>
      <c r="E77" s="1"/>
      <c r="F77" s="1"/>
      <c r="G77" s="1"/>
      <c r="H77" s="18"/>
      <c r="I77" s="1"/>
      <c r="J77" s="2"/>
      <c r="K77" s="2"/>
      <c r="L77" s="2"/>
      <c r="M77" s="2"/>
    </row>
    <row r="78" spans="1:13" ht="15.75">
      <c r="A78" s="2" t="s">
        <v>2</v>
      </c>
      <c r="B78" s="2"/>
      <c r="C78" s="2"/>
      <c r="D78" s="2"/>
      <c r="E78" s="1" t="s">
        <v>3</v>
      </c>
      <c r="F78" s="2"/>
      <c r="G78" s="2" t="s">
        <v>4</v>
      </c>
      <c r="H78" s="2"/>
      <c r="I78" s="2" t="s">
        <v>5</v>
      </c>
      <c r="J78" s="2"/>
      <c r="K78" s="2"/>
      <c r="L78" s="2"/>
      <c r="M78" s="2"/>
    </row>
    <row r="79" spans="1:13" ht="16.5" thickBot="1">
      <c r="A79" s="3" t="s">
        <v>6</v>
      </c>
      <c r="B79" s="3" t="s">
        <v>7</v>
      </c>
      <c r="C79" s="4" t="s">
        <v>8</v>
      </c>
      <c r="D79" s="4" t="s">
        <v>9</v>
      </c>
      <c r="E79" s="4" t="s">
        <v>10</v>
      </c>
      <c r="F79" s="4" t="s">
        <v>11</v>
      </c>
      <c r="G79" s="4" t="s">
        <v>12</v>
      </c>
      <c r="H79" s="4" t="s">
        <v>13</v>
      </c>
      <c r="I79" s="4" t="s">
        <v>14</v>
      </c>
      <c r="J79" s="4" t="s">
        <v>15</v>
      </c>
      <c r="K79" s="4" t="s">
        <v>16</v>
      </c>
      <c r="L79" s="4" t="s">
        <v>17</v>
      </c>
      <c r="M79" s="2"/>
    </row>
    <row r="80" spans="1:13" ht="16.5" thickTop="1">
      <c r="A80" s="1">
        <v>1992</v>
      </c>
      <c r="B80" s="5">
        <v>1</v>
      </c>
      <c r="C80" s="6"/>
      <c r="D80" s="6"/>
      <c r="E80" s="6">
        <v>81.96</v>
      </c>
      <c r="F80" s="6">
        <v>70.040000000000006</v>
      </c>
      <c r="G80" s="6">
        <v>1.81</v>
      </c>
      <c r="H80" s="6">
        <v>15.32</v>
      </c>
      <c r="I80" s="6">
        <v>12.58</v>
      </c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>
        <v>65.010000000000005</v>
      </c>
      <c r="F81" s="6">
        <v>75.069999999999993</v>
      </c>
      <c r="G81" s="6">
        <v>27.2</v>
      </c>
      <c r="H81" s="6">
        <v>18.48</v>
      </c>
      <c r="I81" s="6">
        <v>28.67</v>
      </c>
      <c r="J81" s="6"/>
      <c r="K81" s="6"/>
      <c r="L81" s="7"/>
      <c r="M81" s="2"/>
    </row>
    <row r="82" spans="1:13" ht="15.75">
      <c r="A82" s="2"/>
      <c r="B82" s="5">
        <v>3</v>
      </c>
      <c r="C82" s="6" t="s">
        <v>82</v>
      </c>
      <c r="D82" s="6"/>
      <c r="E82" s="6">
        <v>65.010000000000005</v>
      </c>
      <c r="F82" s="6">
        <v>81.73</v>
      </c>
      <c r="G82" s="6">
        <v>13.57</v>
      </c>
      <c r="H82" s="6">
        <v>20.010000000000002</v>
      </c>
      <c r="I82" s="6">
        <v>44.44</v>
      </c>
      <c r="J82" s="6"/>
      <c r="K82" s="6"/>
      <c r="L82" s="7"/>
      <c r="M82" s="2"/>
    </row>
    <row r="83" spans="1:13" ht="15.75">
      <c r="A83" s="2"/>
      <c r="B83" s="5">
        <v>4</v>
      </c>
      <c r="C83" s="6">
        <v>2273</v>
      </c>
      <c r="D83" s="6"/>
      <c r="E83" s="6">
        <v>65.010000000000005</v>
      </c>
      <c r="F83" s="6">
        <v>111.58</v>
      </c>
      <c r="G83" s="6">
        <v>40.200000000000003</v>
      </c>
      <c r="H83" s="6">
        <v>26.59</v>
      </c>
      <c r="I83" s="6">
        <v>43.4</v>
      </c>
      <c r="J83" s="6"/>
      <c r="K83" s="6"/>
      <c r="L83" s="7"/>
      <c r="M83" s="2"/>
    </row>
    <row r="84" spans="1:13" ht="15.75">
      <c r="A84" s="2"/>
      <c r="B84" s="5">
        <v>5</v>
      </c>
      <c r="C84" s="6" t="s">
        <v>83</v>
      </c>
      <c r="D84" s="6"/>
      <c r="E84" s="6">
        <v>65.010000000000005</v>
      </c>
      <c r="F84" s="6">
        <v>61.3</v>
      </c>
      <c r="G84" s="6">
        <v>159.72</v>
      </c>
      <c r="H84" s="6">
        <v>32.46</v>
      </c>
      <c r="I84" s="7">
        <v>43</v>
      </c>
      <c r="J84" s="25"/>
      <c r="K84" s="6"/>
      <c r="L84" s="7"/>
      <c r="M84" s="2"/>
    </row>
    <row r="85" spans="1:13" ht="15.75">
      <c r="A85" s="2"/>
      <c r="B85" s="5">
        <v>6</v>
      </c>
      <c r="C85" s="6">
        <v>2172</v>
      </c>
      <c r="D85" s="6"/>
      <c r="E85" s="6">
        <v>65.010000000000005</v>
      </c>
      <c r="F85" s="6">
        <v>89.59</v>
      </c>
      <c r="G85" s="6">
        <v>109.55</v>
      </c>
      <c r="H85" s="6">
        <v>38.630000000000003</v>
      </c>
      <c r="I85" s="7">
        <v>42.35</v>
      </c>
      <c r="J85" s="25"/>
      <c r="K85" s="6"/>
      <c r="L85" s="7"/>
      <c r="M85" s="2"/>
    </row>
    <row r="86" spans="1:13" ht="15.75">
      <c r="A86" s="2"/>
      <c r="B86" s="5">
        <v>7</v>
      </c>
      <c r="C86" s="6" t="s">
        <v>63</v>
      </c>
      <c r="D86" s="6"/>
      <c r="E86" s="6">
        <v>65.010000000000005</v>
      </c>
      <c r="F86" s="6">
        <v>108.72</v>
      </c>
      <c r="G86" s="6">
        <v>31.29</v>
      </c>
      <c r="H86" s="6">
        <v>41.08</v>
      </c>
      <c r="I86" s="7">
        <v>39.729999999999997</v>
      </c>
      <c r="J86" s="25"/>
      <c r="K86" s="6"/>
      <c r="L86" s="7"/>
      <c r="M86" s="2"/>
    </row>
    <row r="87" spans="1:13" ht="15.75">
      <c r="A87" s="2"/>
      <c r="B87" s="5">
        <v>8</v>
      </c>
      <c r="C87" s="6">
        <v>2354</v>
      </c>
      <c r="D87" s="6"/>
      <c r="E87" s="6">
        <v>65.010000000000005</v>
      </c>
      <c r="F87" s="6">
        <v>56.93</v>
      </c>
      <c r="G87" s="6">
        <v>22.39</v>
      </c>
      <c r="H87" s="6">
        <v>39.770000000000003</v>
      </c>
      <c r="I87" s="7">
        <v>36.31</v>
      </c>
      <c r="J87" s="25"/>
      <c r="K87" s="6"/>
      <c r="L87" s="7"/>
      <c r="M87" s="2"/>
    </row>
    <row r="88" spans="1:13" ht="15.75">
      <c r="A88" s="2"/>
      <c r="B88" s="5">
        <v>9</v>
      </c>
      <c r="C88" s="6" t="s">
        <v>84</v>
      </c>
      <c r="D88" s="6"/>
      <c r="E88" s="6">
        <v>65.010000000000005</v>
      </c>
      <c r="F88" s="6">
        <v>9.98</v>
      </c>
      <c r="G88" s="6">
        <v>9.36</v>
      </c>
      <c r="H88" s="6">
        <v>39.1</v>
      </c>
      <c r="I88" s="6">
        <v>16.989999999999998</v>
      </c>
      <c r="J88" s="6"/>
      <c r="K88" s="6"/>
      <c r="L88" s="7"/>
      <c r="M88" s="2"/>
    </row>
    <row r="89" spans="1:13" ht="15.75">
      <c r="A89" s="2"/>
      <c r="B89" s="5">
        <v>10</v>
      </c>
      <c r="C89" s="6">
        <v>874</v>
      </c>
      <c r="D89" s="6"/>
      <c r="E89" s="6">
        <v>65.010000000000005</v>
      </c>
      <c r="F89" s="6"/>
      <c r="G89" s="6">
        <v>2.41</v>
      </c>
      <c r="H89" s="6">
        <v>31.03</v>
      </c>
      <c r="I89" s="6"/>
      <c r="J89" s="6"/>
      <c r="K89" s="6"/>
      <c r="L89" s="7"/>
      <c r="M89" s="2"/>
    </row>
    <row r="90" spans="1:13" ht="15.75">
      <c r="A90" s="2"/>
      <c r="B90" s="5">
        <v>11</v>
      </c>
      <c r="C90" s="6"/>
      <c r="D90" s="6">
        <v>24.41</v>
      </c>
      <c r="E90" s="6">
        <v>68.66</v>
      </c>
      <c r="F90" s="6"/>
      <c r="G90" s="6">
        <v>1.86</v>
      </c>
      <c r="H90" s="6">
        <v>16.739999999999998</v>
      </c>
      <c r="I90" s="6"/>
      <c r="J90" s="6"/>
      <c r="K90" s="6"/>
      <c r="L90" s="7"/>
      <c r="M90" s="2"/>
    </row>
    <row r="91" spans="1:13" ht="15.75">
      <c r="A91" s="2"/>
      <c r="B91" s="5">
        <v>12</v>
      </c>
      <c r="C91" s="6"/>
      <c r="D91" s="6">
        <v>28.32</v>
      </c>
      <c r="E91" s="6">
        <v>83.85</v>
      </c>
      <c r="F91" s="6">
        <v>50.7</v>
      </c>
      <c r="G91" s="6">
        <v>30.28</v>
      </c>
      <c r="H91" s="6">
        <v>13.24</v>
      </c>
      <c r="I91" s="6"/>
      <c r="J91" s="6"/>
      <c r="K91" s="6"/>
      <c r="L91" s="7"/>
      <c r="M91" s="2"/>
    </row>
    <row r="92" spans="1:13" ht="15.75">
      <c r="A92" s="2"/>
      <c r="B92" s="5">
        <v>13</v>
      </c>
      <c r="C92" s="6"/>
      <c r="D92" s="6">
        <v>62.56</v>
      </c>
      <c r="E92" s="6">
        <v>91.94</v>
      </c>
      <c r="F92" s="6">
        <v>82.32</v>
      </c>
      <c r="G92" s="6">
        <v>27.41</v>
      </c>
      <c r="H92" s="6">
        <v>20.399999999999999</v>
      </c>
      <c r="I92" s="6"/>
      <c r="J92" s="6"/>
      <c r="K92" s="6"/>
      <c r="L92" s="7"/>
      <c r="M92" s="2"/>
    </row>
    <row r="93" spans="1:13" ht="15.75">
      <c r="A93" s="2"/>
      <c r="B93" s="5">
        <v>14</v>
      </c>
      <c r="C93" s="6"/>
      <c r="D93" s="6">
        <v>92.02</v>
      </c>
      <c r="E93" s="6">
        <v>81.73</v>
      </c>
      <c r="F93" s="6">
        <v>75.989999999999995</v>
      </c>
      <c r="G93" s="6">
        <v>36.14</v>
      </c>
      <c r="H93" s="6">
        <v>31.36</v>
      </c>
      <c r="I93" s="6"/>
      <c r="J93" s="6"/>
      <c r="K93" s="6"/>
      <c r="L93" s="7"/>
      <c r="M93" s="2"/>
    </row>
    <row r="94" spans="1:13" ht="15.75">
      <c r="A94" s="2"/>
      <c r="B94" s="5">
        <v>15</v>
      </c>
      <c r="C94" s="6"/>
      <c r="D94" s="6">
        <v>90.19</v>
      </c>
      <c r="E94" s="6">
        <v>67.89</v>
      </c>
      <c r="F94" s="6">
        <v>48.68</v>
      </c>
      <c r="G94" s="6">
        <v>14.31</v>
      </c>
      <c r="H94" s="6">
        <v>39.97</v>
      </c>
      <c r="I94" s="6"/>
      <c r="J94" s="6"/>
      <c r="K94" s="6"/>
      <c r="L94" s="7"/>
      <c r="M94" s="2"/>
    </row>
    <row r="95" spans="1:13" ht="15.75">
      <c r="A95" s="2"/>
      <c r="B95" s="5">
        <v>16</v>
      </c>
      <c r="C95" s="6"/>
      <c r="D95" s="6">
        <v>87.4</v>
      </c>
      <c r="E95" s="6">
        <v>64.97</v>
      </c>
      <c r="F95" s="6">
        <v>19.82</v>
      </c>
      <c r="G95" s="6">
        <v>23.18</v>
      </c>
      <c r="H95" s="6">
        <v>40.54</v>
      </c>
      <c r="I95" s="6"/>
      <c r="J95" s="6"/>
      <c r="K95" s="6"/>
      <c r="L95" s="7"/>
      <c r="M95" s="2"/>
    </row>
    <row r="96" spans="1:13" ht="15.75">
      <c r="A96" s="2"/>
      <c r="B96" s="5">
        <v>17</v>
      </c>
      <c r="C96" s="6"/>
      <c r="D96" s="6">
        <v>90.55</v>
      </c>
      <c r="E96" s="6">
        <v>23.73</v>
      </c>
      <c r="F96" s="6">
        <v>26.1</v>
      </c>
      <c r="G96" s="6">
        <v>1.94</v>
      </c>
      <c r="H96" s="6">
        <v>44.92</v>
      </c>
      <c r="I96" s="6"/>
      <c r="J96" s="6"/>
      <c r="K96" s="6"/>
      <c r="L96" s="7"/>
      <c r="M96" s="2"/>
    </row>
    <row r="97" spans="1:13" ht="15.75">
      <c r="A97" s="2"/>
      <c r="B97" s="5">
        <v>18</v>
      </c>
      <c r="C97" s="6"/>
      <c r="D97" s="6">
        <v>99.3</v>
      </c>
      <c r="E97" s="6"/>
      <c r="F97" s="6">
        <v>3.65</v>
      </c>
      <c r="G97" s="6">
        <v>8.41</v>
      </c>
      <c r="H97" s="6">
        <v>41.78</v>
      </c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>
        <v>99.3</v>
      </c>
      <c r="E98" s="6"/>
      <c r="F98" s="6"/>
      <c r="G98" s="6">
        <v>19.579999999999998</v>
      </c>
      <c r="H98" s="6">
        <v>18.34</v>
      </c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>
        <v>99.3</v>
      </c>
      <c r="E99" s="6">
        <v>45.48</v>
      </c>
      <c r="F99" s="6"/>
      <c r="G99" s="6">
        <v>28.27</v>
      </c>
      <c r="H99" s="6">
        <v>26.77</v>
      </c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>
        <v>88.39</v>
      </c>
      <c r="E100" s="6">
        <v>59.05</v>
      </c>
      <c r="F100" s="6"/>
      <c r="G100" s="6">
        <v>29.09</v>
      </c>
      <c r="H100" s="6">
        <v>21.88</v>
      </c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>
        <v>83.93</v>
      </c>
      <c r="E101" s="6">
        <v>53.08</v>
      </c>
      <c r="F101" s="6"/>
      <c r="G101" s="6">
        <v>35.54</v>
      </c>
      <c r="H101" s="6">
        <v>17.5</v>
      </c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>
        <v>83.93</v>
      </c>
      <c r="E102" s="6">
        <v>53.08</v>
      </c>
      <c r="F102" s="6"/>
      <c r="G102" s="6">
        <v>27.88</v>
      </c>
      <c r="H102" s="6">
        <v>22.92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>
        <v>83.93</v>
      </c>
      <c r="E103" s="6">
        <v>53.08</v>
      </c>
      <c r="F103" s="6"/>
      <c r="G103" s="6">
        <v>28.01</v>
      </c>
      <c r="H103" s="6">
        <v>33</v>
      </c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>
        <v>83.93</v>
      </c>
      <c r="E104" s="6">
        <v>53.08</v>
      </c>
      <c r="F104" s="6"/>
      <c r="G104" s="6">
        <v>29.57</v>
      </c>
      <c r="H104" s="6">
        <v>20.67</v>
      </c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>
        <v>83.93</v>
      </c>
      <c r="E105" s="6">
        <v>53.08</v>
      </c>
      <c r="F105" s="6"/>
      <c r="G105" s="6">
        <v>21.92</v>
      </c>
      <c r="H105" s="6">
        <v>23.45</v>
      </c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>
        <v>91.59</v>
      </c>
      <c r="E106" s="6">
        <v>53.08</v>
      </c>
      <c r="F106" s="6"/>
      <c r="G106" s="6">
        <v>29.23</v>
      </c>
      <c r="H106" s="6">
        <v>13.51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>
        <v>72.209999999999994</v>
      </c>
      <c r="E107" s="6">
        <v>59.56</v>
      </c>
      <c r="F107" s="6">
        <v>18.149999999999999</v>
      </c>
      <c r="G107" s="6">
        <v>35.19</v>
      </c>
      <c r="H107" s="6">
        <v>6.91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>
        <v>54.82</v>
      </c>
      <c r="E108" s="6">
        <v>60.87</v>
      </c>
      <c r="F108" s="6">
        <v>15.49</v>
      </c>
      <c r="G108" s="6">
        <v>22.79</v>
      </c>
      <c r="H108" s="6">
        <v>7.55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>
        <v>74.540000000000006</v>
      </c>
      <c r="E109" s="6">
        <v>53.08</v>
      </c>
      <c r="F109" s="6">
        <v>1.37</v>
      </c>
      <c r="G109" s="6">
        <v>23.13</v>
      </c>
      <c r="H109" s="6">
        <v>8.85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18</v>
      </c>
      <c r="E110" s="7">
        <v>57.22</v>
      </c>
      <c r="F110" s="8" t="s">
        <v>18</v>
      </c>
      <c r="G110" s="6">
        <v>15.67</v>
      </c>
      <c r="H110" s="7">
        <v>7.94</v>
      </c>
      <c r="I110" s="9" t="s">
        <v>18</v>
      </c>
      <c r="J110" s="10"/>
      <c r="K110" s="9" t="s">
        <v>18</v>
      </c>
      <c r="L110" s="5"/>
      <c r="M110" s="2"/>
    </row>
    <row r="111" spans="1:13" ht="15.75">
      <c r="A111" s="2" t="s">
        <v>19</v>
      </c>
      <c r="B111" s="2"/>
      <c r="C111" s="11">
        <f t="shared" ref="C111:L111" si="4">SUM(C80:C110)</f>
        <v>7673</v>
      </c>
      <c r="D111" s="11">
        <f t="shared" si="4"/>
        <v>1574.55</v>
      </c>
      <c r="E111" s="11">
        <f t="shared" si="4"/>
        <v>1803.5599999999995</v>
      </c>
      <c r="F111" s="11">
        <f t="shared" si="4"/>
        <v>1007.21</v>
      </c>
      <c r="G111" s="11">
        <f t="shared" si="4"/>
        <v>906.90000000000009</v>
      </c>
      <c r="H111" s="11">
        <f t="shared" si="4"/>
        <v>780.71</v>
      </c>
      <c r="I111" s="11">
        <f t="shared" si="4"/>
        <v>307.47000000000003</v>
      </c>
      <c r="J111" s="11">
        <f t="shared" si="4"/>
        <v>0</v>
      </c>
      <c r="K111" s="11">
        <f t="shared" si="4"/>
        <v>0</v>
      </c>
      <c r="L111" s="11">
        <f t="shared" si="4"/>
        <v>0</v>
      </c>
      <c r="M111" s="2"/>
    </row>
    <row r="112" spans="1:13" ht="15.75">
      <c r="A112" s="2" t="s">
        <v>20</v>
      </c>
      <c r="B112" s="2"/>
      <c r="C112" s="12">
        <f t="shared" ref="C112:L112" si="5">C111*1.9835</f>
        <v>15219.395500000001</v>
      </c>
      <c r="D112" s="12">
        <f t="shared" si="5"/>
        <v>3123.119925</v>
      </c>
      <c r="E112" s="12">
        <f t="shared" si="5"/>
        <v>3577.3612599999992</v>
      </c>
      <c r="F112" s="12">
        <f t="shared" si="5"/>
        <v>1997.8010350000002</v>
      </c>
      <c r="G112" s="12">
        <f t="shared" si="5"/>
        <v>1798.8361500000003</v>
      </c>
      <c r="H112" s="12">
        <f t="shared" si="5"/>
        <v>1548.5382850000001</v>
      </c>
      <c r="I112" s="12">
        <f t="shared" si="5"/>
        <v>609.86674500000004</v>
      </c>
      <c r="J112" s="12">
        <f t="shared" si="5"/>
        <v>0</v>
      </c>
      <c r="K112" s="12">
        <f t="shared" si="5"/>
        <v>0</v>
      </c>
      <c r="L112" s="12">
        <f t="shared" si="5"/>
        <v>0</v>
      </c>
      <c r="M112" s="2"/>
    </row>
    <row r="113" spans="1:13" ht="15.75">
      <c r="A113" s="2" t="s">
        <v>85</v>
      </c>
      <c r="B113" s="2"/>
      <c r="C113" s="11"/>
      <c r="D113" s="11"/>
      <c r="E113" s="11"/>
      <c r="F113" s="27" t="s">
        <v>86</v>
      </c>
      <c r="G113" s="11"/>
      <c r="H113" s="11"/>
      <c r="I113" s="11" t="s">
        <v>21</v>
      </c>
      <c r="J113" s="11"/>
      <c r="K113" s="13">
        <f>COUNTA(D80:L110)-4</f>
        <v>139</v>
      </c>
      <c r="L113" s="11" t="s">
        <v>22</v>
      </c>
      <c r="M113" s="2"/>
    </row>
    <row r="114" spans="1:13" ht="16.5" thickBot="1">
      <c r="A114" s="14">
        <v>1992</v>
      </c>
      <c r="B114" s="14" t="s">
        <v>23</v>
      </c>
      <c r="C114" s="14"/>
      <c r="D114" s="15">
        <f>SUM(D111:L111)</f>
        <v>6380.4</v>
      </c>
      <c r="E114" s="16" t="s">
        <v>19</v>
      </c>
      <c r="F114" s="16"/>
      <c r="G114" s="15">
        <f>D114*1.9835+1</f>
        <v>12656.5234</v>
      </c>
      <c r="H114" s="16" t="s">
        <v>24</v>
      </c>
      <c r="I114" s="14" t="s">
        <v>25</v>
      </c>
      <c r="J114" s="14"/>
      <c r="K114" s="17">
        <v>152</v>
      </c>
      <c r="L114" s="14" t="s">
        <v>22</v>
      </c>
      <c r="M114" s="2"/>
    </row>
    <row r="115" spans="1:13" ht="15.75">
      <c r="A115" s="1" t="s">
        <v>0</v>
      </c>
      <c r="B115" s="2"/>
      <c r="C115" s="2"/>
      <c r="D115" s="18"/>
      <c r="E115" s="1"/>
      <c r="F115" s="1"/>
      <c r="G115" s="1"/>
      <c r="H115" s="18"/>
      <c r="I115" s="1"/>
      <c r="J115" s="2"/>
      <c r="K115" s="2"/>
      <c r="L115" s="2"/>
      <c r="M115" s="2"/>
    </row>
    <row r="116" spans="1:13" ht="15.75">
      <c r="A116" s="2" t="s">
        <v>2</v>
      </c>
      <c r="B116" s="2"/>
      <c r="C116" s="2"/>
      <c r="D116" s="2"/>
      <c r="E116" s="1" t="s">
        <v>3</v>
      </c>
      <c r="F116" s="2"/>
      <c r="G116" s="2" t="s">
        <v>4</v>
      </c>
      <c r="H116" s="2"/>
      <c r="I116" s="2" t="s">
        <v>5</v>
      </c>
      <c r="J116" s="2"/>
      <c r="K116" s="2"/>
      <c r="L116" s="2"/>
      <c r="M116" s="2"/>
    </row>
    <row r="117" spans="1:13" ht="16.5" thickBot="1">
      <c r="A117" s="3" t="s">
        <v>6</v>
      </c>
      <c r="B117" s="3" t="s">
        <v>7</v>
      </c>
      <c r="C117" s="4" t="s">
        <v>8</v>
      </c>
      <c r="D117" s="4" t="s">
        <v>9</v>
      </c>
      <c r="E117" s="4" t="s">
        <v>10</v>
      </c>
      <c r="F117" s="4" t="s">
        <v>11</v>
      </c>
      <c r="G117" s="4" t="s">
        <v>12</v>
      </c>
      <c r="H117" s="4" t="s">
        <v>13</v>
      </c>
      <c r="I117" s="4" t="s">
        <v>14</v>
      </c>
      <c r="J117" s="4" t="s">
        <v>15</v>
      </c>
      <c r="K117" s="4" t="s">
        <v>16</v>
      </c>
      <c r="L117" s="4" t="s">
        <v>17</v>
      </c>
      <c r="M117" s="2"/>
    </row>
    <row r="118" spans="1:13" ht="16.5" thickTop="1">
      <c r="A118" s="1">
        <v>1993</v>
      </c>
      <c r="B118" s="5">
        <v>1</v>
      </c>
      <c r="C118" s="6"/>
      <c r="D118" s="6"/>
      <c r="E118" s="6"/>
      <c r="F118" s="6">
        <v>6.26</v>
      </c>
      <c r="G118" s="6">
        <v>8.32</v>
      </c>
      <c r="H118" s="6">
        <v>8.85</v>
      </c>
      <c r="I118" s="6">
        <v>18.75</v>
      </c>
      <c r="J118" s="6"/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/>
      <c r="F119" s="6">
        <v>6.26</v>
      </c>
      <c r="G119" s="6">
        <v>10.83</v>
      </c>
      <c r="H119" s="6">
        <v>8.8699999999999992</v>
      </c>
      <c r="I119" s="6">
        <v>14.42</v>
      </c>
      <c r="J119" s="6"/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/>
      <c r="F120" s="6">
        <v>1.97</v>
      </c>
      <c r="G120" s="6">
        <v>4.6100000000000003</v>
      </c>
      <c r="H120" s="6">
        <v>18.87</v>
      </c>
      <c r="I120" s="6">
        <v>23.7</v>
      </c>
      <c r="J120" s="6"/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/>
      <c r="F121" s="6"/>
      <c r="G121" s="6">
        <v>7.36</v>
      </c>
      <c r="H121" s="6">
        <v>15.37</v>
      </c>
      <c r="I121" s="6">
        <v>14.15</v>
      </c>
      <c r="J121" s="6"/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/>
      <c r="F122" s="6">
        <v>5.34</v>
      </c>
      <c r="G122" s="6">
        <v>19.09</v>
      </c>
      <c r="H122" s="6">
        <v>12.03</v>
      </c>
      <c r="I122" s="6">
        <v>11.93</v>
      </c>
      <c r="J122" s="6"/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>
        <v>22.01</v>
      </c>
      <c r="F123" s="6">
        <v>6.26</v>
      </c>
      <c r="G123" s="6">
        <v>18.02</v>
      </c>
      <c r="H123" s="6">
        <v>14.39</v>
      </c>
      <c r="I123" s="6">
        <v>6.9</v>
      </c>
      <c r="J123" s="6"/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>
        <v>28.21</v>
      </c>
      <c r="F124" s="6">
        <v>6.26</v>
      </c>
      <c r="G124" s="6">
        <v>30.07</v>
      </c>
      <c r="H124" s="6">
        <v>12.95</v>
      </c>
      <c r="I124" s="6">
        <v>17.86</v>
      </c>
      <c r="J124" s="6"/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>
        <v>9.9499999999999993</v>
      </c>
      <c r="F125" s="6">
        <v>6.26</v>
      </c>
      <c r="G125" s="6">
        <v>26.19</v>
      </c>
      <c r="H125" s="6">
        <v>24.22</v>
      </c>
      <c r="I125" s="6">
        <v>21.04</v>
      </c>
      <c r="J125" s="6"/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>
        <v>6.98</v>
      </c>
      <c r="F126" s="6">
        <v>6.26</v>
      </c>
      <c r="G126" s="6">
        <v>27.1</v>
      </c>
      <c r="H126" s="6">
        <v>20.22</v>
      </c>
      <c r="I126" s="6">
        <v>19.920000000000002</v>
      </c>
      <c r="J126" s="6"/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>
        <v>0.88</v>
      </c>
      <c r="F127" s="6">
        <v>1.31</v>
      </c>
      <c r="G127" s="6">
        <v>26.69</v>
      </c>
      <c r="H127" s="6">
        <v>17.59</v>
      </c>
      <c r="I127" s="6">
        <v>18.45</v>
      </c>
      <c r="J127" s="6"/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/>
      <c r="F128" s="6"/>
      <c r="G128" s="6">
        <v>30.63</v>
      </c>
      <c r="H128" s="6">
        <v>26.37</v>
      </c>
      <c r="I128" s="6">
        <v>17</v>
      </c>
      <c r="J128" s="6"/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/>
      <c r="F129" s="6"/>
      <c r="G129" s="6">
        <v>27.73</v>
      </c>
      <c r="H129" s="6">
        <v>19.77</v>
      </c>
      <c r="I129" s="6">
        <v>15.25</v>
      </c>
      <c r="J129" s="6"/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/>
      <c r="F130" s="6">
        <v>10.130000000000001</v>
      </c>
      <c r="G130" s="6">
        <v>30.89</v>
      </c>
      <c r="H130" s="6">
        <v>36.380000000000003</v>
      </c>
      <c r="I130" s="6">
        <v>4.24</v>
      </c>
      <c r="J130" s="6"/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/>
      <c r="F131" s="6">
        <v>13.59</v>
      </c>
      <c r="G131" s="6">
        <v>25.49</v>
      </c>
      <c r="H131" s="6">
        <v>45.58</v>
      </c>
      <c r="I131" s="6"/>
      <c r="J131" s="6"/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/>
      <c r="F132" s="6">
        <v>6.8</v>
      </c>
      <c r="G132" s="6">
        <v>31.15</v>
      </c>
      <c r="H132" s="6">
        <v>47.25</v>
      </c>
      <c r="I132" s="6"/>
      <c r="J132" s="6"/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/>
      <c r="F133" s="6">
        <v>7.76</v>
      </c>
      <c r="G133" s="6">
        <v>33.31</v>
      </c>
      <c r="H133" s="6">
        <v>42.59</v>
      </c>
      <c r="I133" s="6"/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/>
      <c r="F134" s="6">
        <v>21.23</v>
      </c>
      <c r="G134" s="6">
        <v>44.53</v>
      </c>
      <c r="H134" s="6">
        <v>29.28</v>
      </c>
      <c r="I134" s="6"/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/>
      <c r="F135" s="6">
        <v>16.03</v>
      </c>
      <c r="G135" s="6">
        <v>51.55</v>
      </c>
      <c r="H135" s="6">
        <v>36.69</v>
      </c>
      <c r="I135" s="6"/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/>
      <c r="E136" s="6"/>
      <c r="F136" s="6">
        <v>13.34</v>
      </c>
      <c r="G136" s="6">
        <v>35.979999999999997</v>
      </c>
      <c r="H136" s="6">
        <v>46.58</v>
      </c>
      <c r="I136" s="6"/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/>
      <c r="E137" s="6"/>
      <c r="F137" s="6">
        <v>9.8699999999999992</v>
      </c>
      <c r="G137" s="6">
        <v>5.57</v>
      </c>
      <c r="H137" s="6">
        <v>31.49</v>
      </c>
      <c r="I137" s="6"/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/>
      <c r="E138" s="6">
        <v>7.53</v>
      </c>
      <c r="F138" s="6">
        <v>8.85</v>
      </c>
      <c r="G138" s="6">
        <v>6.25</v>
      </c>
      <c r="H138" s="6">
        <v>30</v>
      </c>
      <c r="I138" s="6"/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/>
      <c r="E139" s="6">
        <v>15.26</v>
      </c>
      <c r="F139" s="6">
        <v>12.16</v>
      </c>
      <c r="G139" s="6">
        <v>2.86</v>
      </c>
      <c r="H139" s="6">
        <v>30.98</v>
      </c>
      <c r="I139" s="6"/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/>
      <c r="E140" s="6">
        <v>14.39</v>
      </c>
      <c r="F140" s="6">
        <v>20.83</v>
      </c>
      <c r="G140" s="6">
        <v>0.49</v>
      </c>
      <c r="H140" s="6">
        <v>31.11</v>
      </c>
      <c r="I140" s="6"/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/>
      <c r="E141" s="6">
        <v>10.3</v>
      </c>
      <c r="F141" s="6">
        <v>30.82</v>
      </c>
      <c r="G141" s="6">
        <v>18.68</v>
      </c>
      <c r="H141" s="6">
        <v>27.02</v>
      </c>
      <c r="I141" s="6"/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/>
      <c r="E142" s="6">
        <v>8.85</v>
      </c>
      <c r="F142" s="6">
        <v>14.26</v>
      </c>
      <c r="G142" s="6">
        <v>4.1100000000000003</v>
      </c>
      <c r="H142" s="6">
        <v>35.450000000000003</v>
      </c>
      <c r="I142" s="6"/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/>
      <c r="E143" s="6">
        <v>8.85</v>
      </c>
      <c r="F143" s="6">
        <v>21.25</v>
      </c>
      <c r="G143" s="6"/>
      <c r="H143" s="6">
        <v>33.42</v>
      </c>
      <c r="I143" s="6"/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/>
      <c r="E144" s="6">
        <v>6.98</v>
      </c>
      <c r="F144" s="6">
        <v>25.33</v>
      </c>
      <c r="G144" s="6"/>
      <c r="H144" s="6">
        <v>36.979999999999997</v>
      </c>
      <c r="I144" s="6"/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/>
      <c r="E145" s="6">
        <v>6.26</v>
      </c>
      <c r="F145" s="6">
        <v>26.65</v>
      </c>
      <c r="G145" s="6">
        <v>5.54</v>
      </c>
      <c r="H145" s="6">
        <v>33.200000000000003</v>
      </c>
      <c r="I145" s="6"/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/>
      <c r="E146" s="6">
        <v>6.26</v>
      </c>
      <c r="F146" s="6">
        <v>21.32</v>
      </c>
      <c r="G146" s="6">
        <v>9.6</v>
      </c>
      <c r="H146" s="6">
        <v>34.299999999999997</v>
      </c>
      <c r="I146" s="6"/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/>
      <c r="E147" s="6">
        <v>6.26</v>
      </c>
      <c r="F147" s="6">
        <v>14.17</v>
      </c>
      <c r="G147" s="6">
        <v>9.84</v>
      </c>
      <c r="H147" s="6">
        <v>32.299999999999997</v>
      </c>
      <c r="I147" s="6"/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18</v>
      </c>
      <c r="E148" s="7">
        <v>6.26</v>
      </c>
      <c r="F148" s="8" t="s">
        <v>18</v>
      </c>
      <c r="G148" s="6">
        <v>8.85</v>
      </c>
      <c r="H148" s="7">
        <v>23.76</v>
      </c>
      <c r="I148" s="9" t="s">
        <v>18</v>
      </c>
      <c r="J148" s="10"/>
      <c r="K148" s="9" t="s">
        <v>18</v>
      </c>
      <c r="L148" s="5"/>
      <c r="M148" s="2"/>
    </row>
    <row r="149" spans="1:13" ht="15.75">
      <c r="A149" s="2" t="s">
        <v>19</v>
      </c>
      <c r="B149" s="2"/>
      <c r="C149" s="11">
        <f t="shared" ref="C149:L149" si="6">SUM(C118:C148)</f>
        <v>0</v>
      </c>
      <c r="D149" s="11">
        <f t="shared" si="6"/>
        <v>0</v>
      </c>
      <c r="E149" s="11">
        <f t="shared" si="6"/>
        <v>165.22999999999996</v>
      </c>
      <c r="F149" s="11">
        <f t="shared" si="6"/>
        <v>340.56999999999994</v>
      </c>
      <c r="G149" s="11">
        <f t="shared" si="6"/>
        <v>561.33000000000004</v>
      </c>
      <c r="H149" s="11">
        <f t="shared" si="6"/>
        <v>863.8599999999999</v>
      </c>
      <c r="I149" s="11">
        <f t="shared" si="6"/>
        <v>203.61</v>
      </c>
      <c r="J149" s="11">
        <f t="shared" si="6"/>
        <v>0</v>
      </c>
      <c r="K149" s="11">
        <f t="shared" si="6"/>
        <v>0</v>
      </c>
      <c r="L149" s="11">
        <f t="shared" si="6"/>
        <v>0</v>
      </c>
      <c r="M149" s="2"/>
    </row>
    <row r="150" spans="1:13" ht="15.75">
      <c r="A150" s="2" t="s">
        <v>20</v>
      </c>
      <c r="B150" s="2"/>
      <c r="C150" s="12">
        <f t="shared" ref="C150:L150" si="7">C149*1.9835</f>
        <v>0</v>
      </c>
      <c r="D150" s="12">
        <f t="shared" si="7"/>
        <v>0</v>
      </c>
      <c r="E150" s="12">
        <f t="shared" si="7"/>
        <v>327.73370499999993</v>
      </c>
      <c r="F150" s="12">
        <f t="shared" si="7"/>
        <v>675.52059499999984</v>
      </c>
      <c r="G150" s="12">
        <f t="shared" si="7"/>
        <v>1113.3980550000001</v>
      </c>
      <c r="H150" s="12">
        <f t="shared" si="7"/>
        <v>1713.4663099999998</v>
      </c>
      <c r="I150" s="12">
        <f t="shared" si="7"/>
        <v>403.86043500000005</v>
      </c>
      <c r="J150" s="12">
        <f t="shared" si="7"/>
        <v>0</v>
      </c>
      <c r="K150" s="12">
        <f t="shared" si="7"/>
        <v>0</v>
      </c>
      <c r="L150" s="12">
        <f t="shared" si="7"/>
        <v>0</v>
      </c>
      <c r="M150" s="2"/>
    </row>
    <row r="151" spans="1:13" ht="15.75">
      <c r="A151" s="2"/>
      <c r="B151" s="2"/>
      <c r="C151" s="11"/>
      <c r="D151" s="11"/>
      <c r="E151" s="11"/>
      <c r="F151" s="11"/>
      <c r="G151" s="11"/>
      <c r="H151" s="11"/>
      <c r="I151" s="11" t="s">
        <v>21</v>
      </c>
      <c r="J151" s="11"/>
      <c r="K151" s="13">
        <f>COUNTA(C118:L148)-4</f>
        <v>116</v>
      </c>
      <c r="L151" s="11" t="s">
        <v>22</v>
      </c>
      <c r="M151" s="2"/>
    </row>
    <row r="152" spans="1:13" ht="16.5" thickBot="1">
      <c r="A152" s="14">
        <v>1993</v>
      </c>
      <c r="B152" s="14" t="s">
        <v>23</v>
      </c>
      <c r="C152" s="14"/>
      <c r="D152" s="15">
        <f>SUM(C149:L149)</f>
        <v>2134.6</v>
      </c>
      <c r="E152" s="16" t="s">
        <v>19</v>
      </c>
      <c r="F152" s="16"/>
      <c r="G152" s="15">
        <f>D152*1.9835</f>
        <v>4233.9790999999996</v>
      </c>
      <c r="H152" s="16" t="s">
        <v>24</v>
      </c>
      <c r="I152" s="14" t="s">
        <v>25</v>
      </c>
      <c r="J152" s="14"/>
      <c r="K152" s="17">
        <v>131</v>
      </c>
      <c r="L152" s="14" t="s">
        <v>22</v>
      </c>
      <c r="M152" s="2"/>
    </row>
    <row r="153" spans="1:13" ht="15.75">
      <c r="A153" s="1" t="s">
        <v>0</v>
      </c>
      <c r="B153" s="2"/>
      <c r="C153" s="2"/>
      <c r="D153" s="18"/>
      <c r="E153" s="1"/>
      <c r="F153" s="1"/>
      <c r="G153" s="1"/>
      <c r="H153" s="18"/>
      <c r="I153" s="1"/>
      <c r="J153" s="2"/>
      <c r="K153" s="2"/>
      <c r="L153" s="2"/>
      <c r="M153" s="2"/>
    </row>
    <row r="154" spans="1:13" ht="15.75">
      <c r="A154" s="2" t="s">
        <v>2</v>
      </c>
      <c r="B154" s="2"/>
      <c r="C154" s="2"/>
      <c r="D154" s="2"/>
      <c r="E154" s="1" t="s">
        <v>3</v>
      </c>
      <c r="F154" s="2"/>
      <c r="G154" s="2" t="s">
        <v>4</v>
      </c>
      <c r="H154" s="2"/>
      <c r="I154" s="2" t="s">
        <v>5</v>
      </c>
      <c r="J154" s="2"/>
      <c r="K154" s="2"/>
      <c r="L154" s="2"/>
      <c r="M154" s="2"/>
    </row>
    <row r="155" spans="1:13" ht="16.5" thickBot="1">
      <c r="A155" s="3" t="s">
        <v>6</v>
      </c>
      <c r="B155" s="3" t="s">
        <v>7</v>
      </c>
      <c r="C155" s="4" t="s">
        <v>8</v>
      </c>
      <c r="D155" s="4" t="s">
        <v>9</v>
      </c>
      <c r="E155" s="4" t="s">
        <v>10</v>
      </c>
      <c r="F155" s="4" t="s">
        <v>11</v>
      </c>
      <c r="G155" s="4" t="s">
        <v>12</v>
      </c>
      <c r="H155" s="4" t="s">
        <v>13</v>
      </c>
      <c r="I155" s="4" t="s">
        <v>14</v>
      </c>
      <c r="J155" s="4" t="s">
        <v>15</v>
      </c>
      <c r="K155" s="4" t="s">
        <v>16</v>
      </c>
      <c r="L155" s="4" t="s">
        <v>17</v>
      </c>
      <c r="M155" s="2"/>
    </row>
    <row r="156" spans="1:13" ht="16.5" thickTop="1">
      <c r="A156" s="1">
        <v>1994</v>
      </c>
      <c r="B156" s="5">
        <v>1</v>
      </c>
      <c r="C156" s="6"/>
      <c r="D156" s="6"/>
      <c r="E156" s="6"/>
      <c r="F156" s="6"/>
      <c r="G156" s="6">
        <v>160.63999999999999</v>
      </c>
      <c r="H156" s="6">
        <v>72.540000000000006</v>
      </c>
      <c r="I156" s="6">
        <v>104.54</v>
      </c>
      <c r="J156" s="6"/>
      <c r="K156" s="6"/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>
        <v>17.670000000000002</v>
      </c>
      <c r="G157" s="6">
        <v>233.91</v>
      </c>
      <c r="H157" s="6">
        <v>51.8</v>
      </c>
      <c r="I157" s="6">
        <v>18.399999999999999</v>
      </c>
      <c r="J157" s="6"/>
      <c r="K157" s="6"/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>
        <v>35.64</v>
      </c>
      <c r="G158" s="6">
        <v>283.92</v>
      </c>
      <c r="H158" s="6">
        <v>40.01</v>
      </c>
      <c r="I158" s="6">
        <v>16.63</v>
      </c>
      <c r="J158" s="6"/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>
        <v>29.32</v>
      </c>
      <c r="G159" s="6">
        <v>289.54000000000002</v>
      </c>
      <c r="H159" s="6">
        <v>36.840000000000003</v>
      </c>
      <c r="I159" s="6">
        <v>16.55</v>
      </c>
      <c r="J159" s="6"/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>
        <v>30.02</v>
      </c>
      <c r="G160" s="6">
        <v>283.98</v>
      </c>
      <c r="H160" s="6">
        <v>63.22</v>
      </c>
      <c r="I160" s="7">
        <v>16.12</v>
      </c>
      <c r="J160" s="25"/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>
        <v>26.68</v>
      </c>
      <c r="G161" s="6">
        <v>260.44</v>
      </c>
      <c r="H161" s="6">
        <v>84.81</v>
      </c>
      <c r="I161" s="7">
        <v>20.93</v>
      </c>
      <c r="J161" s="25"/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>
        <v>28.41</v>
      </c>
      <c r="G162" s="6">
        <v>272.36</v>
      </c>
      <c r="H162" s="6">
        <v>97.74</v>
      </c>
      <c r="I162" s="7">
        <v>20.57</v>
      </c>
      <c r="J162" s="25"/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/>
      <c r="F163" s="6">
        <v>32.81</v>
      </c>
      <c r="G163" s="6">
        <v>218.72</v>
      </c>
      <c r="H163" s="6">
        <v>113.59</v>
      </c>
      <c r="I163" s="7">
        <v>20.39</v>
      </c>
      <c r="J163" s="25"/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/>
      <c r="F164" s="6">
        <v>33.39</v>
      </c>
      <c r="G164" s="6">
        <v>138.19</v>
      </c>
      <c r="H164" s="6">
        <v>109.6</v>
      </c>
      <c r="I164" s="6">
        <v>36.6</v>
      </c>
      <c r="J164" s="6"/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/>
      <c r="F165" s="6">
        <v>39.049999999999997</v>
      </c>
      <c r="G165" s="6">
        <v>110.23</v>
      </c>
      <c r="H165" s="6">
        <v>104.09</v>
      </c>
      <c r="I165" s="6">
        <v>35.4</v>
      </c>
      <c r="J165" s="6"/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/>
      <c r="F166" s="6">
        <v>37.99</v>
      </c>
      <c r="G166" s="6">
        <v>97.14</v>
      </c>
      <c r="H166" s="6">
        <v>105.2</v>
      </c>
      <c r="I166" s="6"/>
      <c r="J166" s="6"/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/>
      <c r="F167" s="6">
        <v>40.520000000000003</v>
      </c>
      <c r="G167" s="6">
        <v>52.36</v>
      </c>
      <c r="H167" s="6">
        <v>108.14</v>
      </c>
      <c r="I167" s="6"/>
      <c r="J167" s="6"/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/>
      <c r="F168" s="6">
        <v>36.32</v>
      </c>
      <c r="G168" s="6">
        <v>57.23</v>
      </c>
      <c r="H168" s="6">
        <v>105.84</v>
      </c>
      <c r="I168" s="6"/>
      <c r="J168" s="6"/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/>
      <c r="F169" s="6">
        <v>20.16</v>
      </c>
      <c r="G169" s="6">
        <v>67.150000000000006</v>
      </c>
      <c r="H169" s="6">
        <v>95.45</v>
      </c>
      <c r="I169" s="6"/>
      <c r="J169" s="6"/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/>
      <c r="F170" s="6">
        <v>11.31</v>
      </c>
      <c r="G170" s="6">
        <v>89.39</v>
      </c>
      <c r="H170" s="6">
        <v>79.75</v>
      </c>
      <c r="I170" s="6"/>
      <c r="J170" s="6"/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/>
      <c r="F171" s="6"/>
      <c r="G171" s="6">
        <v>102.47</v>
      </c>
      <c r="H171" s="6">
        <v>74.680000000000007</v>
      </c>
      <c r="I171" s="6"/>
      <c r="J171" s="6"/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/>
      <c r="F172" s="6">
        <v>4.9800000000000004</v>
      </c>
      <c r="G172" s="6">
        <v>103.37</v>
      </c>
      <c r="H172" s="6">
        <v>56.67</v>
      </c>
      <c r="I172" s="6"/>
      <c r="J172" s="6"/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/>
      <c r="F173" s="6">
        <v>20.59</v>
      </c>
      <c r="G173" s="6">
        <v>104</v>
      </c>
      <c r="H173" s="6">
        <v>38.15</v>
      </c>
      <c r="I173" s="6"/>
      <c r="J173" s="6"/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/>
      <c r="F174" s="6">
        <v>25.38</v>
      </c>
      <c r="G174" s="6">
        <v>92.37</v>
      </c>
      <c r="H174" s="6">
        <v>30.17</v>
      </c>
      <c r="I174" s="6"/>
      <c r="J174" s="6"/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/>
      <c r="F175" s="6">
        <v>27.38</v>
      </c>
      <c r="G175" s="6">
        <v>84.77</v>
      </c>
      <c r="H175" s="6">
        <v>67.08</v>
      </c>
      <c r="I175" s="6"/>
      <c r="J175" s="6"/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/>
      <c r="F176" s="6">
        <v>24.6</v>
      </c>
      <c r="G176" s="6">
        <v>62.06</v>
      </c>
      <c r="H176" s="6">
        <v>92.51</v>
      </c>
      <c r="I176" s="6"/>
      <c r="J176" s="6"/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/>
      <c r="F177" s="6">
        <v>60.22</v>
      </c>
      <c r="G177" s="6">
        <v>39.18</v>
      </c>
      <c r="H177" s="6">
        <v>88.06</v>
      </c>
      <c r="I177" s="6"/>
      <c r="J177" s="6"/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/>
      <c r="F178" s="6">
        <v>148.80000000000001</v>
      </c>
      <c r="G178" s="6">
        <v>22.59</v>
      </c>
      <c r="H178" s="6">
        <v>88.74</v>
      </c>
      <c r="I178" s="6"/>
      <c r="J178" s="6"/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/>
      <c r="F179" s="6">
        <v>199.27</v>
      </c>
      <c r="G179" s="6">
        <v>18.28</v>
      </c>
      <c r="H179" s="6">
        <v>108</v>
      </c>
      <c r="I179" s="6"/>
      <c r="J179" s="6"/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/>
      <c r="F180" s="6">
        <v>188.65</v>
      </c>
      <c r="G180" s="6">
        <v>48.04</v>
      </c>
      <c r="H180" s="6">
        <v>120.32</v>
      </c>
      <c r="I180" s="6"/>
      <c r="J180" s="6"/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/>
      <c r="F181" s="6">
        <v>184.32</v>
      </c>
      <c r="G181" s="6">
        <v>92.13</v>
      </c>
      <c r="H181" s="6">
        <v>155.41999999999999</v>
      </c>
      <c r="I181" s="6"/>
      <c r="J181" s="6"/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/>
      <c r="F182" s="6">
        <v>163</v>
      </c>
      <c r="G182" s="6">
        <v>108.25</v>
      </c>
      <c r="H182" s="6">
        <v>168.67</v>
      </c>
      <c r="I182" s="6"/>
      <c r="J182" s="6"/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/>
      <c r="F183" s="6">
        <v>126.62</v>
      </c>
      <c r="G183" s="6">
        <v>99.65</v>
      </c>
      <c r="H183" s="6">
        <v>173.9</v>
      </c>
      <c r="I183" s="6"/>
      <c r="J183" s="6"/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/>
      <c r="F184" s="6">
        <v>105.18</v>
      </c>
      <c r="G184" s="6">
        <v>89.98</v>
      </c>
      <c r="H184" s="6">
        <v>207.53</v>
      </c>
      <c r="I184" s="6"/>
      <c r="J184" s="6"/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/>
      <c r="F185" s="6">
        <v>84.48</v>
      </c>
      <c r="G185" s="6">
        <v>87.2</v>
      </c>
      <c r="H185" s="6">
        <v>232.48</v>
      </c>
      <c r="I185" s="6"/>
      <c r="J185" s="6"/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18</v>
      </c>
      <c r="E186" s="7"/>
      <c r="F186" s="8" t="s">
        <v>18</v>
      </c>
      <c r="G186" s="6">
        <v>90.97</v>
      </c>
      <c r="H186" s="7">
        <v>240.26</v>
      </c>
      <c r="I186" s="9" t="s">
        <v>18</v>
      </c>
      <c r="J186" s="10"/>
      <c r="K186" s="9" t="s">
        <v>18</v>
      </c>
      <c r="L186" s="5"/>
      <c r="M186" s="2"/>
    </row>
    <row r="187" spans="1:13" ht="15.75">
      <c r="A187" s="2" t="s">
        <v>19</v>
      </c>
      <c r="B187" s="2"/>
      <c r="C187" s="11">
        <f t="shared" ref="C187:L187" si="8">SUM(C156:C186)</f>
        <v>0</v>
      </c>
      <c r="D187" s="11">
        <f t="shared" si="8"/>
        <v>0</v>
      </c>
      <c r="E187" s="11">
        <f t="shared" si="8"/>
        <v>0</v>
      </c>
      <c r="F187" s="11">
        <f t="shared" si="8"/>
        <v>1782.76</v>
      </c>
      <c r="G187" s="11">
        <f t="shared" si="8"/>
        <v>3860.5099999999993</v>
      </c>
      <c r="H187" s="11">
        <f t="shared" si="8"/>
        <v>3211.26</v>
      </c>
      <c r="I187" s="11">
        <f t="shared" si="8"/>
        <v>306.13</v>
      </c>
      <c r="J187" s="11">
        <f t="shared" si="8"/>
        <v>0</v>
      </c>
      <c r="K187" s="11">
        <f t="shared" si="8"/>
        <v>0</v>
      </c>
      <c r="L187" s="11">
        <f t="shared" si="8"/>
        <v>0</v>
      </c>
      <c r="M187" s="2"/>
    </row>
    <row r="188" spans="1:13" ht="15.75">
      <c r="A188" s="2" t="s">
        <v>20</v>
      </c>
      <c r="B188" s="2"/>
      <c r="C188" s="12">
        <f t="shared" ref="C188:L188" si="9">C187*1.9835</f>
        <v>0</v>
      </c>
      <c r="D188" s="12">
        <f t="shared" si="9"/>
        <v>0</v>
      </c>
      <c r="E188" s="12">
        <f t="shared" si="9"/>
        <v>0</v>
      </c>
      <c r="F188" s="12">
        <f t="shared" si="9"/>
        <v>3536.10446</v>
      </c>
      <c r="G188" s="12">
        <f t="shared" si="9"/>
        <v>7657.3215849999988</v>
      </c>
      <c r="H188" s="12">
        <f t="shared" si="9"/>
        <v>6369.5342100000007</v>
      </c>
      <c r="I188" s="12">
        <f t="shared" si="9"/>
        <v>607.20885499999997</v>
      </c>
      <c r="J188" s="12">
        <f t="shared" si="9"/>
        <v>0</v>
      </c>
      <c r="K188" s="12">
        <f t="shared" si="9"/>
        <v>0</v>
      </c>
      <c r="L188" s="12">
        <f t="shared" si="9"/>
        <v>0</v>
      </c>
      <c r="M188" s="2"/>
    </row>
    <row r="189" spans="1:13" ht="15.75">
      <c r="A189" s="2"/>
      <c r="B189" s="2"/>
      <c r="C189" s="11"/>
      <c r="D189" s="11"/>
      <c r="E189" s="11"/>
      <c r="F189" s="11"/>
      <c r="G189" s="11"/>
      <c r="H189" s="11"/>
      <c r="I189" s="11" t="s">
        <v>21</v>
      </c>
      <c r="J189" s="11"/>
      <c r="K189" s="13">
        <f>COUNTA(C156:L186)-4</f>
        <v>100</v>
      </c>
      <c r="L189" s="11" t="s">
        <v>22</v>
      </c>
      <c r="M189" s="2"/>
    </row>
    <row r="190" spans="1:13" ht="16.5" thickBot="1">
      <c r="A190" s="14">
        <v>1994</v>
      </c>
      <c r="B190" s="14" t="s">
        <v>23</v>
      </c>
      <c r="C190" s="14"/>
      <c r="D190" s="15">
        <f>SUM(C187:L187)</f>
        <v>9160.659999999998</v>
      </c>
      <c r="E190" s="16" t="s">
        <v>19</v>
      </c>
      <c r="F190" s="16"/>
      <c r="G190" s="15">
        <f>D190*1.9835-1</f>
        <v>18169.169109999995</v>
      </c>
      <c r="H190" s="16" t="s">
        <v>24</v>
      </c>
      <c r="I190" s="14" t="s">
        <v>25</v>
      </c>
      <c r="J190" s="14"/>
      <c r="K190" s="17">
        <v>101</v>
      </c>
      <c r="L190" s="14" t="s">
        <v>22</v>
      </c>
      <c r="M190" s="2"/>
    </row>
    <row r="191" spans="1:13" ht="15.75">
      <c r="A191" s="1" t="s">
        <v>0</v>
      </c>
      <c r="B191" s="2"/>
      <c r="C191" s="2"/>
      <c r="D191" s="18"/>
      <c r="E191" s="1"/>
      <c r="F191" s="1"/>
      <c r="G191" s="1"/>
      <c r="H191" s="18"/>
      <c r="I191" s="1"/>
      <c r="J191" s="2"/>
      <c r="K191" s="2"/>
      <c r="L191" s="2"/>
      <c r="M191" s="2"/>
    </row>
    <row r="192" spans="1:13" ht="15.75">
      <c r="A192" s="2" t="s">
        <v>2</v>
      </c>
      <c r="B192" s="2"/>
      <c r="C192" s="2"/>
      <c r="D192" s="2"/>
      <c r="E192" s="1" t="s">
        <v>3</v>
      </c>
      <c r="F192" s="2"/>
      <c r="G192" s="2" t="s">
        <v>4</v>
      </c>
      <c r="H192" s="2"/>
      <c r="I192" s="2" t="s">
        <v>5</v>
      </c>
      <c r="J192" s="2"/>
      <c r="K192" s="2"/>
      <c r="L192" s="2"/>
      <c r="M192" s="2"/>
    </row>
    <row r="193" spans="1:13" ht="16.5" thickBot="1">
      <c r="A193" s="3" t="s">
        <v>6</v>
      </c>
      <c r="B193" s="3" t="s">
        <v>7</v>
      </c>
      <c r="C193" s="4" t="s">
        <v>8</v>
      </c>
      <c r="D193" s="4" t="s">
        <v>9</v>
      </c>
      <c r="E193" s="4" t="s">
        <v>10</v>
      </c>
      <c r="F193" s="4" t="s">
        <v>11</v>
      </c>
      <c r="G193" s="4" t="s">
        <v>12</v>
      </c>
      <c r="H193" s="4" t="s">
        <v>13</v>
      </c>
      <c r="I193" s="4" t="s">
        <v>14</v>
      </c>
      <c r="J193" s="4" t="s">
        <v>15</v>
      </c>
      <c r="K193" s="4" t="s">
        <v>16</v>
      </c>
      <c r="L193" s="4" t="s">
        <v>17</v>
      </c>
      <c r="M193" s="2"/>
    </row>
    <row r="194" spans="1:13" ht="16.5" thickTop="1">
      <c r="A194" s="1">
        <v>1995</v>
      </c>
      <c r="B194" s="5">
        <v>1</v>
      </c>
      <c r="C194" s="6"/>
      <c r="D194" s="6"/>
      <c r="E194" s="6"/>
      <c r="F194" s="6"/>
      <c r="G194" s="6">
        <v>20.48</v>
      </c>
      <c r="H194" s="6">
        <v>119.94</v>
      </c>
      <c r="I194" s="6">
        <v>120.89</v>
      </c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/>
      <c r="F195" s="6"/>
      <c r="G195" s="6">
        <v>27.55</v>
      </c>
      <c r="H195" s="6">
        <v>165.36</v>
      </c>
      <c r="I195" s="6">
        <v>132.74</v>
      </c>
      <c r="J195" s="6"/>
      <c r="K195" s="6"/>
      <c r="L195" s="7"/>
      <c r="M195" s="2"/>
    </row>
    <row r="196" spans="1:13" ht="15.75">
      <c r="A196" s="2"/>
      <c r="B196" s="5">
        <v>3</v>
      </c>
      <c r="C196" s="6" t="s">
        <v>82</v>
      </c>
      <c r="D196" s="6"/>
      <c r="E196" s="6"/>
      <c r="F196" s="6"/>
      <c r="G196" s="6">
        <v>26.61</v>
      </c>
      <c r="H196" s="6">
        <v>171.19</v>
      </c>
      <c r="I196" s="6">
        <v>137.76</v>
      </c>
      <c r="J196" s="6"/>
      <c r="K196" s="6"/>
      <c r="L196" s="7"/>
      <c r="M196" s="2"/>
    </row>
    <row r="197" spans="1:13" ht="15.75">
      <c r="A197" s="2"/>
      <c r="B197" s="5">
        <v>4</v>
      </c>
      <c r="C197" s="6">
        <v>3490</v>
      </c>
      <c r="D197" s="6"/>
      <c r="E197" s="6"/>
      <c r="F197" s="6"/>
      <c r="G197" s="6">
        <v>45.84</v>
      </c>
      <c r="H197" s="6">
        <v>180.01</v>
      </c>
      <c r="I197" s="6">
        <v>139.5</v>
      </c>
      <c r="J197" s="6"/>
      <c r="K197" s="6"/>
      <c r="L197" s="7"/>
      <c r="M197" s="2"/>
    </row>
    <row r="198" spans="1:13" ht="15.75">
      <c r="A198" s="2"/>
      <c r="B198" s="5">
        <v>5</v>
      </c>
      <c r="C198" s="6" t="s">
        <v>83</v>
      </c>
      <c r="D198" s="6"/>
      <c r="E198" s="6"/>
      <c r="F198" s="6"/>
      <c r="G198" s="6">
        <v>51.97</v>
      </c>
      <c r="H198" s="6">
        <v>213.89</v>
      </c>
      <c r="I198" s="6">
        <v>151.76</v>
      </c>
      <c r="J198" s="6"/>
      <c r="K198" s="6"/>
      <c r="L198" s="7"/>
      <c r="M198" s="2"/>
    </row>
    <row r="199" spans="1:13" ht="15.75">
      <c r="A199" s="2"/>
      <c r="B199" s="5">
        <v>6</v>
      </c>
      <c r="C199" s="6">
        <v>2381</v>
      </c>
      <c r="D199" s="6"/>
      <c r="E199" s="6"/>
      <c r="F199" s="6"/>
      <c r="G199" s="6">
        <v>46.44</v>
      </c>
      <c r="H199" s="6">
        <v>266.47000000000003</v>
      </c>
      <c r="I199" s="6">
        <v>133.07</v>
      </c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/>
      <c r="F200" s="6"/>
      <c r="G200" s="6">
        <v>33.15</v>
      </c>
      <c r="H200" s="6">
        <v>314.7</v>
      </c>
      <c r="I200" s="6">
        <v>128.04</v>
      </c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/>
      <c r="F201" s="6"/>
      <c r="G201" s="6">
        <v>50.95</v>
      </c>
      <c r="H201" s="6">
        <v>361.03</v>
      </c>
      <c r="I201" s="7">
        <v>138.55000000000001</v>
      </c>
      <c r="J201" s="25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/>
      <c r="F202" s="6"/>
      <c r="G202" s="6">
        <v>50.27</v>
      </c>
      <c r="H202" s="6">
        <v>327.19</v>
      </c>
      <c r="I202" s="7">
        <v>162.9</v>
      </c>
      <c r="J202" s="25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/>
      <c r="F203" s="6"/>
      <c r="G203" s="6">
        <v>44.27</v>
      </c>
      <c r="H203" s="6">
        <v>237.86</v>
      </c>
      <c r="I203" s="7">
        <v>175.97</v>
      </c>
      <c r="J203" s="25"/>
      <c r="K203" s="6"/>
      <c r="L203" s="7"/>
      <c r="M203" s="2"/>
    </row>
    <row r="204" spans="1:13" ht="15.75">
      <c r="A204" s="2"/>
      <c r="B204" s="5">
        <v>11</v>
      </c>
      <c r="C204" s="25"/>
      <c r="D204" s="6"/>
      <c r="E204" s="6"/>
      <c r="F204" s="6"/>
      <c r="G204" s="6">
        <v>52.86</v>
      </c>
      <c r="H204" s="6">
        <v>184.21</v>
      </c>
      <c r="I204" s="7">
        <v>191.89</v>
      </c>
      <c r="J204" s="25"/>
      <c r="K204" s="6"/>
      <c r="L204" s="7"/>
      <c r="M204" s="2"/>
    </row>
    <row r="205" spans="1:13" ht="15.75">
      <c r="A205" s="2"/>
      <c r="B205" s="5">
        <v>12</v>
      </c>
      <c r="C205" s="25"/>
      <c r="D205" s="6"/>
      <c r="E205" s="6"/>
      <c r="F205" s="6"/>
      <c r="G205" s="6">
        <v>63.66</v>
      </c>
      <c r="H205" s="6">
        <v>122.07</v>
      </c>
      <c r="I205" s="6">
        <v>209.74</v>
      </c>
      <c r="J205" s="6"/>
      <c r="K205" s="6"/>
      <c r="L205" s="7"/>
      <c r="M205" s="2"/>
    </row>
    <row r="206" spans="1:13" ht="15.75">
      <c r="A206" s="2"/>
      <c r="B206" s="5">
        <v>13</v>
      </c>
      <c r="C206" s="25"/>
      <c r="D206" s="6"/>
      <c r="E206" s="6"/>
      <c r="F206" s="6"/>
      <c r="G206" s="6">
        <v>70.099999999999994</v>
      </c>
      <c r="H206" s="6">
        <v>87.5</v>
      </c>
      <c r="I206" s="6">
        <v>211.75</v>
      </c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/>
      <c r="F207" s="6"/>
      <c r="G207" s="6">
        <v>58.66</v>
      </c>
      <c r="H207" s="6">
        <v>99.39</v>
      </c>
      <c r="I207" s="6">
        <v>224.71</v>
      </c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/>
      <c r="F208" s="6"/>
      <c r="G208" s="6">
        <v>66.02</v>
      </c>
      <c r="H208" s="6">
        <v>197.34</v>
      </c>
      <c r="I208" s="6">
        <v>220.14</v>
      </c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/>
      <c r="E209" s="6"/>
      <c r="F209" s="6"/>
      <c r="G209" s="6">
        <v>56.53</v>
      </c>
      <c r="H209" s="6">
        <v>249.46</v>
      </c>
      <c r="I209" s="6">
        <v>184.53</v>
      </c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/>
      <c r="E210" s="6"/>
      <c r="F210" s="6"/>
      <c r="G210" s="6">
        <v>57.22</v>
      </c>
      <c r="H210" s="6">
        <v>265.52</v>
      </c>
      <c r="I210" s="6">
        <v>131.51</v>
      </c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/>
      <c r="E211" s="6"/>
      <c r="F211" s="6"/>
      <c r="G211" s="6">
        <v>72.81</v>
      </c>
      <c r="H211" s="6">
        <v>232.44</v>
      </c>
      <c r="I211" s="6">
        <v>165.19</v>
      </c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/>
      <c r="F212" s="6"/>
      <c r="G212" s="6">
        <v>96.02</v>
      </c>
      <c r="H212" s="6">
        <v>222.96</v>
      </c>
      <c r="I212" s="6">
        <v>180.62</v>
      </c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/>
      <c r="F213" s="6"/>
      <c r="G213" s="6">
        <v>114.35</v>
      </c>
      <c r="H213" s="6">
        <v>220.45</v>
      </c>
      <c r="I213" s="6">
        <v>212.95</v>
      </c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/>
      <c r="F214" s="6"/>
      <c r="G214" s="6">
        <v>116.89</v>
      </c>
      <c r="H214" s="6">
        <v>195.82</v>
      </c>
      <c r="I214" s="6">
        <v>195.4</v>
      </c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/>
      <c r="F215" s="6"/>
      <c r="G215" s="6">
        <v>125.91</v>
      </c>
      <c r="H215" s="6">
        <v>140.08000000000001</v>
      </c>
      <c r="I215" s="6">
        <v>178.98</v>
      </c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/>
      <c r="F216" s="6"/>
      <c r="G216" s="6">
        <v>128.07</v>
      </c>
      <c r="H216" s="6">
        <v>54.51</v>
      </c>
      <c r="I216" s="6">
        <v>153.01</v>
      </c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/>
      <c r="F217" s="6"/>
      <c r="G217" s="6">
        <v>99.94</v>
      </c>
      <c r="H217" s="6">
        <v>21.3</v>
      </c>
      <c r="I217" s="6">
        <v>135.51</v>
      </c>
      <c r="J217" s="6" t="s">
        <v>87</v>
      </c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/>
      <c r="F218" s="6"/>
      <c r="G218" s="6">
        <v>57.45</v>
      </c>
      <c r="H218" s="6">
        <v>7.9</v>
      </c>
      <c r="I218" s="6">
        <v>35.880000000000003</v>
      </c>
      <c r="J218" s="6">
        <f>1990/1.9835</f>
        <v>1003.2770355432316</v>
      </c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/>
      <c r="F219" s="6">
        <v>69.010000000000005</v>
      </c>
      <c r="G219" s="6">
        <v>28.46</v>
      </c>
      <c r="H219" s="6">
        <v>6.95</v>
      </c>
      <c r="I219" s="6"/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/>
      <c r="F220" s="6">
        <v>64.010000000000005</v>
      </c>
      <c r="G220" s="6">
        <v>20.76</v>
      </c>
      <c r="H220" s="6">
        <v>23.86</v>
      </c>
      <c r="I220" s="6"/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/>
      <c r="F221" s="6">
        <v>113.74</v>
      </c>
      <c r="G221" s="6">
        <v>35.950000000000003</v>
      </c>
      <c r="H221" s="6">
        <v>84.52</v>
      </c>
      <c r="I221" s="6" t="s">
        <v>88</v>
      </c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/>
      <c r="F222" s="6">
        <v>131.46</v>
      </c>
      <c r="G222" s="6">
        <v>55.23</v>
      </c>
      <c r="H222" s="6">
        <v>127.71</v>
      </c>
      <c r="I222" s="6">
        <v>4764.3100000000004</v>
      </c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/>
      <c r="F223" s="6">
        <v>43.98</v>
      </c>
      <c r="G223" s="6">
        <v>58.65</v>
      </c>
      <c r="H223" s="6">
        <v>142.79</v>
      </c>
      <c r="I223" s="6"/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18</v>
      </c>
      <c r="E224" s="7"/>
      <c r="F224" s="8" t="s">
        <v>18</v>
      </c>
      <c r="G224" s="6">
        <v>89.21</v>
      </c>
      <c r="H224" s="7">
        <v>97.61</v>
      </c>
      <c r="I224" s="9" t="s">
        <v>18</v>
      </c>
      <c r="J224" s="10"/>
      <c r="K224" s="9" t="s">
        <v>18</v>
      </c>
      <c r="L224" s="5"/>
      <c r="M224" s="2"/>
    </row>
    <row r="225" spans="1:13" ht="15.75">
      <c r="A225" s="2" t="s">
        <v>19</v>
      </c>
      <c r="B225" s="2"/>
      <c r="C225" s="11">
        <f t="shared" ref="C225:L225" si="10">SUM(C194:C224)</f>
        <v>5871</v>
      </c>
      <c r="D225" s="11">
        <f t="shared" si="10"/>
        <v>0</v>
      </c>
      <c r="E225" s="11">
        <f t="shared" si="10"/>
        <v>0</v>
      </c>
      <c r="F225" s="11">
        <f t="shared" si="10"/>
        <v>422.20000000000005</v>
      </c>
      <c r="G225" s="11">
        <f t="shared" si="10"/>
        <v>1922.2800000000002</v>
      </c>
      <c r="H225" s="11">
        <f t="shared" si="10"/>
        <v>5142.03</v>
      </c>
      <c r="I225" s="11">
        <f t="shared" si="10"/>
        <v>8817.2999999999993</v>
      </c>
      <c r="J225" s="11">
        <f t="shared" si="10"/>
        <v>1003.2770355432316</v>
      </c>
      <c r="K225" s="11">
        <f t="shared" si="10"/>
        <v>0</v>
      </c>
      <c r="L225" s="11">
        <f t="shared" si="10"/>
        <v>0</v>
      </c>
      <c r="M225" s="2"/>
    </row>
    <row r="226" spans="1:13" ht="15.75">
      <c r="A226" s="2" t="s">
        <v>20</v>
      </c>
      <c r="B226" s="2"/>
      <c r="C226" s="12">
        <f t="shared" ref="C226:L226" si="11">C225*1.9835</f>
        <v>11645.128500000001</v>
      </c>
      <c r="D226" s="12">
        <f t="shared" si="11"/>
        <v>0</v>
      </c>
      <c r="E226" s="12">
        <f t="shared" si="11"/>
        <v>0</v>
      </c>
      <c r="F226" s="12">
        <f t="shared" si="11"/>
        <v>837.43370000000016</v>
      </c>
      <c r="G226" s="12">
        <f t="shared" si="11"/>
        <v>3812.8423800000005</v>
      </c>
      <c r="H226" s="12">
        <f t="shared" si="11"/>
        <v>10199.216505</v>
      </c>
      <c r="I226" s="12">
        <f t="shared" si="11"/>
        <v>17489.114549999998</v>
      </c>
      <c r="J226" s="12">
        <f t="shared" si="11"/>
        <v>1990</v>
      </c>
      <c r="K226" s="12">
        <f t="shared" si="11"/>
        <v>0</v>
      </c>
      <c r="L226" s="12">
        <f t="shared" si="11"/>
        <v>0</v>
      </c>
      <c r="M226" s="2"/>
    </row>
    <row r="227" spans="1:13" ht="15.75">
      <c r="A227" s="2" t="s">
        <v>89</v>
      </c>
      <c r="B227" s="2"/>
      <c r="C227" s="11"/>
      <c r="D227" s="11">
        <f>422.2+1922.28+5142.03+4052.99</f>
        <v>11539.5</v>
      </c>
      <c r="E227" s="11" t="s">
        <v>90</v>
      </c>
      <c r="F227" s="12">
        <f>D227*1.9835-1</f>
        <v>22887.598249999999</v>
      </c>
      <c r="G227" s="11" t="s">
        <v>24</v>
      </c>
      <c r="H227" s="11"/>
      <c r="I227" s="11" t="s">
        <v>21</v>
      </c>
      <c r="J227" s="11"/>
      <c r="K227" s="13">
        <v>92</v>
      </c>
      <c r="L227" s="11" t="s">
        <v>22</v>
      </c>
      <c r="M227" s="2"/>
    </row>
    <row r="228" spans="1:13" ht="16.5" thickBot="1">
      <c r="A228" s="14">
        <v>1995</v>
      </c>
      <c r="B228" s="14" t="s">
        <v>23</v>
      </c>
      <c r="C228" s="14"/>
      <c r="D228" s="15">
        <f>SUM(C225:L225)</f>
        <v>23178.087035543231</v>
      </c>
      <c r="E228" s="16" t="s">
        <v>19</v>
      </c>
      <c r="F228" s="16"/>
      <c r="G228" s="15">
        <f>D228*1.9835</f>
        <v>45973.735634999997</v>
      </c>
      <c r="H228" s="16" t="s">
        <v>24</v>
      </c>
      <c r="I228" s="14" t="s">
        <v>25</v>
      </c>
      <c r="J228" s="14"/>
      <c r="K228" s="17">
        <v>92</v>
      </c>
      <c r="L228" s="14" t="s">
        <v>22</v>
      </c>
      <c r="M228" s="2"/>
    </row>
    <row r="229" spans="1:13" ht="15.75">
      <c r="A229" s="1" t="s">
        <v>0</v>
      </c>
      <c r="B229" s="2"/>
      <c r="C229" s="2"/>
      <c r="D229" s="18"/>
      <c r="E229" s="1"/>
      <c r="F229" s="1"/>
      <c r="G229" s="1"/>
      <c r="H229" s="18"/>
      <c r="I229" s="1"/>
      <c r="J229" s="2"/>
      <c r="K229" s="2"/>
      <c r="L229" s="2"/>
      <c r="M229" s="2"/>
    </row>
    <row r="230" spans="1:13" ht="15.75">
      <c r="A230" s="2" t="s">
        <v>2</v>
      </c>
      <c r="B230" s="2"/>
      <c r="C230" s="2"/>
      <c r="D230" s="2"/>
      <c r="E230" s="1" t="s">
        <v>3</v>
      </c>
      <c r="F230" s="2"/>
      <c r="G230" s="2" t="s">
        <v>4</v>
      </c>
      <c r="H230" s="2"/>
      <c r="I230" s="2" t="s">
        <v>5</v>
      </c>
      <c r="J230" s="2"/>
      <c r="K230" s="2"/>
      <c r="L230" s="2"/>
      <c r="M230" s="2"/>
    </row>
    <row r="231" spans="1:13" ht="16.5" thickBot="1">
      <c r="A231" s="3" t="s">
        <v>6</v>
      </c>
      <c r="B231" s="3" t="s">
        <v>7</v>
      </c>
      <c r="C231" s="4" t="s">
        <v>8</v>
      </c>
      <c r="D231" s="4" t="s">
        <v>9</v>
      </c>
      <c r="E231" s="4" t="s">
        <v>10</v>
      </c>
      <c r="F231" s="4" t="s">
        <v>11</v>
      </c>
      <c r="G231" s="4" t="s">
        <v>12</v>
      </c>
      <c r="H231" s="4" t="s">
        <v>13</v>
      </c>
      <c r="I231" s="4" t="s">
        <v>14</v>
      </c>
      <c r="J231" s="4" t="s">
        <v>15</v>
      </c>
      <c r="K231" s="4" t="s">
        <v>16</v>
      </c>
      <c r="L231" s="4" t="s">
        <v>17</v>
      </c>
      <c r="M231" s="2"/>
    </row>
    <row r="232" spans="1:13" ht="16.5" thickTop="1">
      <c r="A232" s="1">
        <v>1996</v>
      </c>
      <c r="B232" s="5">
        <v>1</v>
      </c>
      <c r="C232" s="6"/>
      <c r="D232" s="6"/>
      <c r="E232" s="6">
        <v>8.52</v>
      </c>
      <c r="F232" s="6">
        <v>33.979999999999997</v>
      </c>
      <c r="G232" s="6">
        <v>110.62</v>
      </c>
      <c r="H232" s="6">
        <v>104.27</v>
      </c>
      <c r="I232" s="6">
        <v>265.83999999999997</v>
      </c>
      <c r="J232" s="6"/>
      <c r="K232" s="6"/>
      <c r="L232" s="7"/>
      <c r="M232" s="2"/>
    </row>
    <row r="233" spans="1:13" ht="15.75">
      <c r="A233" s="2"/>
      <c r="B233" s="5">
        <v>2</v>
      </c>
      <c r="C233" s="6"/>
      <c r="D233" s="6"/>
      <c r="E233" s="6">
        <v>7.21</v>
      </c>
      <c r="F233" s="6">
        <v>30.75</v>
      </c>
      <c r="G233" s="6">
        <v>86.36</v>
      </c>
      <c r="H233" s="6">
        <v>136.6</v>
      </c>
      <c r="I233" s="6">
        <v>278.77999999999997</v>
      </c>
      <c r="J233" s="6"/>
      <c r="K233" s="6"/>
      <c r="L233" s="7"/>
      <c r="M233" s="2"/>
    </row>
    <row r="234" spans="1:13" ht="15.75">
      <c r="A234" s="2"/>
      <c r="B234" s="5">
        <v>3</v>
      </c>
      <c r="C234" s="6"/>
      <c r="D234" s="6"/>
      <c r="E234" s="6">
        <v>83.85</v>
      </c>
      <c r="F234" s="6">
        <v>22.93</v>
      </c>
      <c r="G234" s="6">
        <v>51.45</v>
      </c>
      <c r="H234" s="6">
        <v>204.02</v>
      </c>
      <c r="I234" s="6">
        <v>279.67</v>
      </c>
      <c r="J234" s="6"/>
      <c r="K234" s="6"/>
      <c r="L234" s="7"/>
      <c r="M234" s="2"/>
    </row>
    <row r="235" spans="1:13" ht="15.75">
      <c r="A235" s="2"/>
      <c r="B235" s="5">
        <v>4</v>
      </c>
      <c r="C235" s="6"/>
      <c r="D235" s="6"/>
      <c r="E235" s="6">
        <v>79.48</v>
      </c>
      <c r="F235" s="6">
        <v>11.39</v>
      </c>
      <c r="G235" s="6">
        <v>29.75</v>
      </c>
      <c r="H235" s="6">
        <v>217.79</v>
      </c>
      <c r="I235" s="6">
        <v>245.25</v>
      </c>
      <c r="J235" s="6"/>
      <c r="K235" s="6"/>
      <c r="L235" s="7"/>
      <c r="M235" s="2"/>
    </row>
    <row r="236" spans="1:13" ht="15.75">
      <c r="A236" s="2"/>
      <c r="B236" s="5">
        <v>5</v>
      </c>
      <c r="C236" s="6"/>
      <c r="D236" s="6"/>
      <c r="E236" s="6">
        <v>69.92</v>
      </c>
      <c r="F236" s="6">
        <v>0.74</v>
      </c>
      <c r="G236" s="6">
        <v>30.65</v>
      </c>
      <c r="H236" s="6">
        <v>337.77</v>
      </c>
      <c r="I236" s="7">
        <v>182.91</v>
      </c>
      <c r="J236" s="25"/>
      <c r="K236" s="6"/>
      <c r="L236" s="7"/>
      <c r="M236" s="2"/>
    </row>
    <row r="237" spans="1:13" ht="15.75">
      <c r="A237" s="2"/>
      <c r="B237" s="5">
        <v>6</v>
      </c>
      <c r="C237" s="6"/>
      <c r="D237" s="6"/>
      <c r="E237" s="6">
        <v>70.650000000000006</v>
      </c>
      <c r="F237" s="6">
        <v>8.35</v>
      </c>
      <c r="G237" s="6">
        <v>61.79</v>
      </c>
      <c r="H237" s="6">
        <v>397.9</v>
      </c>
      <c r="I237" s="7">
        <v>168.27</v>
      </c>
      <c r="J237" s="25"/>
      <c r="K237" s="6"/>
      <c r="L237" s="7"/>
      <c r="M237" s="2"/>
    </row>
    <row r="238" spans="1:13" ht="15.75">
      <c r="A238" s="2"/>
      <c r="B238" s="5">
        <v>7</v>
      </c>
      <c r="C238" s="6"/>
      <c r="D238" s="6"/>
      <c r="E238" s="6">
        <v>101.13</v>
      </c>
      <c r="F238" s="6">
        <v>12.62</v>
      </c>
      <c r="G238" s="6">
        <v>99.74</v>
      </c>
      <c r="H238" s="6">
        <v>397.93</v>
      </c>
      <c r="I238" s="7">
        <v>136.96</v>
      </c>
      <c r="J238" s="25"/>
      <c r="K238" s="6"/>
      <c r="L238" s="7"/>
      <c r="M238" s="2"/>
    </row>
    <row r="239" spans="1:13" ht="15.75">
      <c r="A239" s="2"/>
      <c r="B239" s="5">
        <v>8</v>
      </c>
      <c r="C239" s="6"/>
      <c r="D239" s="6"/>
      <c r="E239" s="6">
        <v>88.38</v>
      </c>
      <c r="F239" s="6">
        <v>22.22</v>
      </c>
      <c r="G239" s="6">
        <v>259.52</v>
      </c>
      <c r="H239" s="6">
        <v>398.85</v>
      </c>
      <c r="I239" s="7">
        <v>81.489999999999995</v>
      </c>
      <c r="J239" s="25"/>
      <c r="K239" s="6"/>
      <c r="L239" s="7"/>
      <c r="M239" s="2"/>
    </row>
    <row r="240" spans="1:13" ht="15.75">
      <c r="A240" s="2"/>
      <c r="B240" s="5">
        <v>9</v>
      </c>
      <c r="C240" s="6"/>
      <c r="D240" s="6"/>
      <c r="E240" s="6">
        <v>82.11</v>
      </c>
      <c r="F240" s="6">
        <v>24</v>
      </c>
      <c r="G240" s="6">
        <v>389.34</v>
      </c>
      <c r="H240" s="6">
        <v>380.11</v>
      </c>
      <c r="I240" s="6">
        <v>101.96</v>
      </c>
      <c r="J240" s="6"/>
      <c r="K240" s="6"/>
      <c r="L240" s="7"/>
      <c r="M240" s="2"/>
    </row>
    <row r="241" spans="1:13" ht="15.75">
      <c r="A241" s="2"/>
      <c r="B241" s="5">
        <v>10</v>
      </c>
      <c r="C241" s="6"/>
      <c r="D241" s="6"/>
      <c r="E241" s="6">
        <v>65.73</v>
      </c>
      <c r="F241" s="6">
        <v>22.02</v>
      </c>
      <c r="G241" s="6">
        <v>368.92</v>
      </c>
      <c r="H241" s="6">
        <v>358.04</v>
      </c>
      <c r="I241" s="6">
        <v>68.13</v>
      </c>
      <c r="J241" s="6"/>
      <c r="K241" s="6"/>
      <c r="L241" s="7"/>
      <c r="M241" s="2"/>
    </row>
    <row r="242" spans="1:13" ht="15.75">
      <c r="A242" s="2"/>
      <c r="B242" s="5">
        <v>11</v>
      </c>
      <c r="C242" s="6"/>
      <c r="D242" s="6"/>
      <c r="E242" s="6">
        <v>54.5</v>
      </c>
      <c r="F242" s="6">
        <v>44.77</v>
      </c>
      <c r="G242" s="6">
        <v>310.14999999999998</v>
      </c>
      <c r="H242" s="6">
        <v>354.39</v>
      </c>
      <c r="I242" s="6">
        <v>7.43</v>
      </c>
      <c r="J242" s="6"/>
      <c r="K242" s="6"/>
      <c r="L242" s="7"/>
      <c r="M242" s="2"/>
    </row>
    <row r="243" spans="1:13" ht="15.75">
      <c r="A243" s="2"/>
      <c r="B243" s="5">
        <v>12</v>
      </c>
      <c r="C243" s="6"/>
      <c r="D243" s="6"/>
      <c r="E243" s="6">
        <v>56.04</v>
      </c>
      <c r="F243" s="6">
        <v>45.66</v>
      </c>
      <c r="G243" s="6">
        <v>333.64</v>
      </c>
      <c r="H243" s="6">
        <v>305.69</v>
      </c>
      <c r="I243" s="6"/>
      <c r="J243" s="6"/>
      <c r="K243" s="6"/>
      <c r="L243" s="7"/>
      <c r="M243" s="2"/>
    </row>
    <row r="244" spans="1:13" ht="15.75">
      <c r="A244" s="2"/>
      <c r="B244" s="5">
        <v>13</v>
      </c>
      <c r="C244" s="6"/>
      <c r="D244" s="6"/>
      <c r="E244" s="6">
        <v>63.57</v>
      </c>
      <c r="F244" s="6">
        <v>28.75</v>
      </c>
      <c r="G244" s="6">
        <v>315.86</v>
      </c>
      <c r="H244" s="6">
        <v>200.24</v>
      </c>
      <c r="I244" s="6">
        <v>32.22</v>
      </c>
      <c r="J244" s="6"/>
      <c r="K244" s="6"/>
      <c r="L244" s="7"/>
      <c r="M244" s="2"/>
    </row>
    <row r="245" spans="1:13" ht="15.75">
      <c r="A245" s="2"/>
      <c r="B245" s="5">
        <v>14</v>
      </c>
      <c r="C245" s="6"/>
      <c r="D245" s="6"/>
      <c r="E245" s="6">
        <v>66.89</v>
      </c>
      <c r="F245" s="6">
        <v>16.920000000000002</v>
      </c>
      <c r="G245" s="6">
        <v>348.17</v>
      </c>
      <c r="H245" s="6">
        <v>133.94</v>
      </c>
      <c r="I245" s="6">
        <v>39.93</v>
      </c>
      <c r="J245" s="6"/>
      <c r="K245" s="6"/>
      <c r="L245" s="7"/>
      <c r="M245" s="2"/>
    </row>
    <row r="246" spans="1:13" ht="15.75">
      <c r="A246" s="2"/>
      <c r="B246" s="5">
        <v>15</v>
      </c>
      <c r="C246" s="6"/>
      <c r="D246" s="6"/>
      <c r="E246" s="6">
        <v>69.87</v>
      </c>
      <c r="F246" s="6">
        <v>6.28</v>
      </c>
      <c r="G246" s="6">
        <v>379.95</v>
      </c>
      <c r="H246" s="6">
        <v>94.05</v>
      </c>
      <c r="I246" s="6"/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>
        <v>67.91</v>
      </c>
      <c r="F247" s="6">
        <v>7.32</v>
      </c>
      <c r="G247" s="6">
        <v>359.07</v>
      </c>
      <c r="H247" s="6">
        <v>75.599999999999994</v>
      </c>
      <c r="I247" s="6"/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>
        <v>84.25</v>
      </c>
      <c r="F248" s="6">
        <v>21.99</v>
      </c>
      <c r="G248" s="6">
        <v>286.14999999999998</v>
      </c>
      <c r="H248" s="6">
        <v>85.11</v>
      </c>
      <c r="I248" s="6"/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>
        <v>85.19</v>
      </c>
      <c r="F249" s="6">
        <v>41.17</v>
      </c>
      <c r="G249" s="6">
        <v>193.08</v>
      </c>
      <c r="H249" s="6">
        <v>97.6</v>
      </c>
      <c r="I249" s="6"/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>
        <v>84.28</v>
      </c>
      <c r="F250" s="6">
        <v>34.26</v>
      </c>
      <c r="G250" s="6">
        <v>126.28</v>
      </c>
      <c r="H250" s="6">
        <v>97.84</v>
      </c>
      <c r="I250" s="6"/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>
        <v>84.47</v>
      </c>
      <c r="F251" s="6">
        <v>31.37</v>
      </c>
      <c r="G251" s="6">
        <v>150.01</v>
      </c>
      <c r="H251" s="6">
        <v>81.650000000000006</v>
      </c>
      <c r="I251" s="6"/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>
        <v>81.08</v>
      </c>
      <c r="F252" s="6">
        <v>34.36</v>
      </c>
      <c r="G252" s="6">
        <v>221.95</v>
      </c>
      <c r="H252" s="6">
        <v>88.11</v>
      </c>
      <c r="I252" s="6"/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>
        <v>80.92</v>
      </c>
      <c r="F253" s="6">
        <v>44.38</v>
      </c>
      <c r="G253" s="6">
        <v>263.18</v>
      </c>
      <c r="H253" s="6">
        <v>134.02000000000001</v>
      </c>
      <c r="I253" s="6"/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>
        <v>109.31</v>
      </c>
      <c r="F254" s="6">
        <v>47.15</v>
      </c>
      <c r="G254" s="6">
        <v>359.02</v>
      </c>
      <c r="H254" s="6">
        <v>160.9</v>
      </c>
      <c r="I254" s="6"/>
      <c r="J254" s="6"/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>
        <v>119.98</v>
      </c>
      <c r="F255" s="6">
        <v>46.42</v>
      </c>
      <c r="G255" s="6">
        <v>392.74</v>
      </c>
      <c r="H255" s="6">
        <v>189.37</v>
      </c>
      <c r="I255" s="6"/>
      <c r="J255" s="6"/>
      <c r="K255" s="6"/>
      <c r="L255" s="7"/>
      <c r="M255" s="2"/>
    </row>
    <row r="256" spans="1:13" ht="15.75">
      <c r="A256" s="2"/>
      <c r="B256" s="5">
        <v>25</v>
      </c>
      <c r="C256" s="6"/>
      <c r="D256" s="6"/>
      <c r="E256" s="6">
        <v>157.88999999999999</v>
      </c>
      <c r="F256" s="6">
        <v>45.79</v>
      </c>
      <c r="G256" s="6">
        <v>365.92</v>
      </c>
      <c r="H256" s="6">
        <v>201.07</v>
      </c>
      <c r="I256" s="6"/>
      <c r="J256" s="6"/>
      <c r="K256" s="6"/>
      <c r="L256" s="7"/>
      <c r="M256" s="2"/>
    </row>
    <row r="257" spans="1:13" ht="15.75">
      <c r="A257" s="2"/>
      <c r="B257" s="5">
        <v>26</v>
      </c>
      <c r="C257" s="6"/>
      <c r="D257" s="6"/>
      <c r="E257" s="6">
        <v>178.85</v>
      </c>
      <c r="F257" s="6">
        <v>73.83</v>
      </c>
      <c r="G257" s="6">
        <v>329.04</v>
      </c>
      <c r="H257" s="6">
        <v>230.44</v>
      </c>
      <c r="I257" s="6"/>
      <c r="J257" s="6"/>
      <c r="K257" s="6"/>
      <c r="L257" s="7"/>
      <c r="M257" s="2"/>
    </row>
    <row r="258" spans="1:13" ht="15.75">
      <c r="A258" s="2"/>
      <c r="B258" s="5">
        <v>27</v>
      </c>
      <c r="C258" s="6"/>
      <c r="D258" s="6"/>
      <c r="E258" s="6">
        <v>208.05</v>
      </c>
      <c r="F258" s="6">
        <v>68.349999999999994</v>
      </c>
      <c r="G258" s="6">
        <v>336.94</v>
      </c>
      <c r="H258" s="6">
        <v>230.48</v>
      </c>
      <c r="I258" s="6"/>
      <c r="J258" s="6"/>
      <c r="K258" s="6"/>
      <c r="L258" s="7"/>
      <c r="M258" s="2"/>
    </row>
    <row r="259" spans="1:13" ht="15.75">
      <c r="A259" s="2"/>
      <c r="B259" s="5">
        <v>28</v>
      </c>
      <c r="C259" s="6"/>
      <c r="D259" s="6"/>
      <c r="E259" s="6">
        <v>123.36</v>
      </c>
      <c r="F259" s="6">
        <v>78.73</v>
      </c>
      <c r="G259" s="6">
        <v>335.89</v>
      </c>
      <c r="H259" s="6">
        <v>228.64</v>
      </c>
      <c r="I259" s="6"/>
      <c r="J259" s="6"/>
      <c r="K259" s="6"/>
      <c r="L259" s="7"/>
      <c r="M259" s="2"/>
    </row>
    <row r="260" spans="1:13" ht="15.75">
      <c r="A260" s="2"/>
      <c r="B260" s="5">
        <v>29</v>
      </c>
      <c r="C260" s="6"/>
      <c r="D260" s="6">
        <v>34.75</v>
      </c>
      <c r="E260" s="6">
        <v>2.83</v>
      </c>
      <c r="F260" s="6">
        <v>98.17</v>
      </c>
      <c r="G260" s="6">
        <v>270.91000000000003</v>
      </c>
      <c r="H260" s="6">
        <v>234.38</v>
      </c>
      <c r="I260" s="6"/>
      <c r="J260" s="6"/>
      <c r="K260" s="6"/>
      <c r="L260" s="7"/>
      <c r="M260" s="2"/>
    </row>
    <row r="261" spans="1:13" ht="15.75">
      <c r="A261" s="2"/>
      <c r="B261" s="5">
        <v>30</v>
      </c>
      <c r="C261" s="6"/>
      <c r="D261" s="6">
        <v>18.170000000000002</v>
      </c>
      <c r="E261" s="6"/>
      <c r="F261" s="6">
        <v>107.88</v>
      </c>
      <c r="G261" s="6">
        <v>145.68</v>
      </c>
      <c r="H261" s="6">
        <v>239.4</v>
      </c>
      <c r="I261" s="6"/>
      <c r="J261" s="6"/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18</v>
      </c>
      <c r="E262" s="7">
        <v>21.72</v>
      </c>
      <c r="F262" s="8" t="s">
        <v>18</v>
      </c>
      <c r="G262" s="6">
        <v>111.45</v>
      </c>
      <c r="H262" s="7">
        <v>254.73</v>
      </c>
      <c r="I262" s="9" t="s">
        <v>18</v>
      </c>
      <c r="J262" s="10"/>
      <c r="K262" s="9" t="s">
        <v>18</v>
      </c>
      <c r="L262" s="5"/>
      <c r="M262" s="2"/>
    </row>
    <row r="263" spans="1:13" ht="15.75">
      <c r="A263" s="2" t="s">
        <v>19</v>
      </c>
      <c r="B263" s="2"/>
      <c r="C263" s="11">
        <f t="shared" ref="C263:L263" si="12">SUM(C232:C262)</f>
        <v>0</v>
      </c>
      <c r="D263" s="11">
        <f t="shared" si="12"/>
        <v>52.92</v>
      </c>
      <c r="E263" s="11">
        <f t="shared" si="12"/>
        <v>2457.94</v>
      </c>
      <c r="F263" s="11">
        <f t="shared" si="12"/>
        <v>1112.55</v>
      </c>
      <c r="G263" s="11">
        <f t="shared" si="12"/>
        <v>7423.2199999999993</v>
      </c>
      <c r="H263" s="11">
        <f t="shared" si="12"/>
        <v>6650.9299999999985</v>
      </c>
      <c r="I263" s="11">
        <f t="shared" si="12"/>
        <v>1888.8400000000004</v>
      </c>
      <c r="J263" s="11">
        <f t="shared" si="12"/>
        <v>0</v>
      </c>
      <c r="K263" s="11">
        <f t="shared" si="12"/>
        <v>0</v>
      </c>
      <c r="L263" s="11">
        <f t="shared" si="12"/>
        <v>0</v>
      </c>
      <c r="M263" s="2"/>
    </row>
    <row r="264" spans="1:13" ht="15.75">
      <c r="A264" s="2" t="s">
        <v>20</v>
      </c>
      <c r="B264" s="2"/>
      <c r="C264" s="12">
        <f t="shared" ref="C264:L264" si="13">C263*1.9835</f>
        <v>0</v>
      </c>
      <c r="D264" s="12">
        <f t="shared" si="13"/>
        <v>104.96682</v>
      </c>
      <c r="E264" s="12">
        <f t="shared" si="13"/>
        <v>4875.3239899999999</v>
      </c>
      <c r="F264" s="12">
        <f t="shared" si="13"/>
        <v>2206.742925</v>
      </c>
      <c r="G264" s="12">
        <f t="shared" si="13"/>
        <v>14723.956869999998</v>
      </c>
      <c r="H264" s="12">
        <f t="shared" si="13"/>
        <v>13192.119654999997</v>
      </c>
      <c r="I264" s="12">
        <f t="shared" si="13"/>
        <v>3746.5141400000007</v>
      </c>
      <c r="J264" s="12">
        <f t="shared" si="13"/>
        <v>0</v>
      </c>
      <c r="K264" s="12">
        <f t="shared" si="13"/>
        <v>0</v>
      </c>
      <c r="L264" s="12">
        <f t="shared" si="13"/>
        <v>0</v>
      </c>
      <c r="M264" s="2"/>
    </row>
    <row r="265" spans="1:13" ht="15.75">
      <c r="A265" s="2"/>
      <c r="B265" s="2"/>
      <c r="C265" s="11"/>
      <c r="D265" s="11"/>
      <c r="E265" s="11"/>
      <c r="F265" s="11"/>
      <c r="G265" s="11"/>
      <c r="H265" s="11"/>
      <c r="I265" s="11" t="s">
        <v>21</v>
      </c>
      <c r="J265" s="11"/>
      <c r="K265" s="13">
        <f>COUNTA(C232:L262)-4</f>
        <v>137</v>
      </c>
      <c r="L265" s="11" t="s">
        <v>22</v>
      </c>
      <c r="M265" s="2"/>
    </row>
    <row r="266" spans="1:13" ht="16.5" thickBot="1">
      <c r="A266" s="14">
        <v>1996</v>
      </c>
      <c r="B266" s="14" t="s">
        <v>23</v>
      </c>
      <c r="C266" s="14"/>
      <c r="D266" s="15">
        <f>SUM(C263:L263)</f>
        <v>19586.399999999998</v>
      </c>
      <c r="E266" s="16" t="s">
        <v>19</v>
      </c>
      <c r="F266" s="16"/>
      <c r="G266" s="15">
        <f>D266*1.9835-1</f>
        <v>38848.624399999993</v>
      </c>
      <c r="H266" s="16" t="s">
        <v>24</v>
      </c>
      <c r="I266" s="14" t="s">
        <v>25</v>
      </c>
      <c r="J266" s="14"/>
      <c r="K266" s="17">
        <v>139</v>
      </c>
      <c r="L266" s="14" t="s">
        <v>22</v>
      </c>
      <c r="M266" s="2"/>
    </row>
    <row r="267" spans="1:13" ht="15.75">
      <c r="A267" s="1" t="s">
        <v>0</v>
      </c>
      <c r="B267" s="2"/>
      <c r="C267" s="2"/>
      <c r="D267" s="18"/>
      <c r="E267" s="1"/>
      <c r="F267" s="1"/>
      <c r="G267" s="1"/>
      <c r="H267" s="18"/>
      <c r="I267" s="1"/>
      <c r="J267" s="2"/>
      <c r="K267" s="2"/>
      <c r="L267" s="2"/>
      <c r="M267" s="2"/>
    </row>
    <row r="268" spans="1:13" ht="15.75">
      <c r="A268" s="2" t="s">
        <v>2</v>
      </c>
      <c r="B268" s="2"/>
      <c r="C268" s="2"/>
      <c r="D268" s="2"/>
      <c r="E268" s="1" t="s">
        <v>3</v>
      </c>
      <c r="F268" s="2"/>
      <c r="G268" s="2" t="s">
        <v>4</v>
      </c>
      <c r="H268" s="2"/>
      <c r="I268" s="2" t="s">
        <v>5</v>
      </c>
      <c r="J268" s="2"/>
      <c r="K268" s="2"/>
      <c r="L268" s="2"/>
      <c r="M268" s="2"/>
    </row>
    <row r="269" spans="1:13" ht="16.5" thickBot="1">
      <c r="A269" s="3" t="s">
        <v>6</v>
      </c>
      <c r="B269" s="3" t="s">
        <v>7</v>
      </c>
      <c r="C269" s="4" t="s">
        <v>8</v>
      </c>
      <c r="D269" s="4" t="s">
        <v>9</v>
      </c>
      <c r="E269" s="4" t="s">
        <v>10</v>
      </c>
      <c r="F269" s="4" t="s">
        <v>11</v>
      </c>
      <c r="G269" s="4" t="s">
        <v>12</v>
      </c>
      <c r="H269" s="4" t="s">
        <v>13</v>
      </c>
      <c r="I269" s="4" t="s">
        <v>14</v>
      </c>
      <c r="J269" s="4" t="s">
        <v>15</v>
      </c>
      <c r="K269" s="4" t="s">
        <v>16</v>
      </c>
      <c r="L269" s="4" t="s">
        <v>17</v>
      </c>
      <c r="M269" s="2"/>
    </row>
    <row r="270" spans="1:13" ht="16.5" thickTop="1">
      <c r="A270" s="1">
        <v>1997</v>
      </c>
      <c r="B270" s="5">
        <v>1</v>
      </c>
      <c r="C270" s="6"/>
      <c r="D270" s="6"/>
      <c r="E270" s="6"/>
      <c r="F270" s="6">
        <v>146.97</v>
      </c>
      <c r="G270" s="6">
        <v>55.05</v>
      </c>
      <c r="H270" s="6">
        <v>257.67</v>
      </c>
      <c r="I270" s="6">
        <v>75.37</v>
      </c>
      <c r="J270" s="6"/>
      <c r="K270" s="6"/>
      <c r="L270" s="7"/>
      <c r="M270" s="2"/>
    </row>
    <row r="271" spans="1:13" ht="15.75">
      <c r="A271" s="2"/>
      <c r="B271" s="5">
        <v>2</v>
      </c>
      <c r="C271" s="6"/>
      <c r="D271" s="6"/>
      <c r="E271" s="6"/>
      <c r="F271" s="6">
        <v>166.95</v>
      </c>
      <c r="G271" s="6">
        <v>51.19</v>
      </c>
      <c r="H271" s="6">
        <v>230.31</v>
      </c>
      <c r="I271" s="6">
        <v>77.31</v>
      </c>
      <c r="J271" s="6"/>
      <c r="K271" s="6"/>
      <c r="L271" s="7"/>
      <c r="M271" s="2"/>
    </row>
    <row r="272" spans="1:13" ht="15.75">
      <c r="A272" s="2"/>
      <c r="B272" s="5">
        <v>3</v>
      </c>
      <c r="C272" s="6"/>
      <c r="D272" s="6"/>
      <c r="E272" s="6"/>
      <c r="F272" s="6">
        <v>175.8</v>
      </c>
      <c r="G272" s="6">
        <v>41.77</v>
      </c>
      <c r="H272" s="6">
        <v>196.23</v>
      </c>
      <c r="I272" s="6">
        <v>72.400000000000006</v>
      </c>
      <c r="J272" s="6"/>
      <c r="K272" s="6"/>
      <c r="L272" s="7"/>
      <c r="M272" s="2"/>
    </row>
    <row r="273" spans="1:13" ht="15.75">
      <c r="A273" s="2"/>
      <c r="B273" s="5">
        <v>4</v>
      </c>
      <c r="C273" s="6"/>
      <c r="D273" s="6"/>
      <c r="E273" s="6"/>
      <c r="F273" s="6">
        <v>178.17</v>
      </c>
      <c r="G273" s="6">
        <v>39.51</v>
      </c>
      <c r="H273" s="6">
        <v>128.66</v>
      </c>
      <c r="I273" s="6">
        <v>83.71</v>
      </c>
      <c r="J273" s="6"/>
      <c r="K273" s="6"/>
      <c r="L273" s="7"/>
      <c r="M273" s="2"/>
    </row>
    <row r="274" spans="1:13" ht="15.75">
      <c r="A274" s="2"/>
      <c r="B274" s="5">
        <v>5</v>
      </c>
      <c r="C274" s="6"/>
      <c r="D274" s="6"/>
      <c r="E274" s="6"/>
      <c r="F274" s="6">
        <v>148.75</v>
      </c>
      <c r="G274" s="6">
        <v>46.37</v>
      </c>
      <c r="H274" s="6">
        <v>52.9</v>
      </c>
      <c r="I274" s="6">
        <v>108.19</v>
      </c>
      <c r="J274" s="6"/>
      <c r="K274" s="6"/>
      <c r="L274" s="7"/>
      <c r="M274" s="2"/>
    </row>
    <row r="275" spans="1:13" ht="15.75">
      <c r="A275" s="2"/>
      <c r="B275" s="5">
        <v>6</v>
      </c>
      <c r="C275" s="6"/>
      <c r="D275" s="6"/>
      <c r="E275" s="6"/>
      <c r="F275" s="6">
        <v>92.52</v>
      </c>
      <c r="G275" s="6">
        <v>54.87</v>
      </c>
      <c r="H275" s="6">
        <v>34.700000000000003</v>
      </c>
      <c r="I275" s="6">
        <v>112.22</v>
      </c>
      <c r="J275" s="6"/>
      <c r="K275" s="6"/>
      <c r="L275" s="7"/>
      <c r="M275" s="2"/>
    </row>
    <row r="276" spans="1:13" ht="15.75">
      <c r="A276" s="2"/>
      <c r="B276" s="5">
        <v>7</v>
      </c>
      <c r="C276" s="6"/>
      <c r="D276" s="6"/>
      <c r="E276" s="6"/>
      <c r="F276" s="6">
        <v>70.77</v>
      </c>
      <c r="G276" s="6">
        <v>73.37</v>
      </c>
      <c r="H276" s="6">
        <v>57.56</v>
      </c>
      <c r="I276" s="6">
        <v>114.66</v>
      </c>
      <c r="J276" s="6"/>
      <c r="K276" s="6"/>
      <c r="L276" s="7"/>
      <c r="M276" s="2"/>
    </row>
    <row r="277" spans="1:13" ht="15.75">
      <c r="A277" s="2"/>
      <c r="B277" s="5">
        <v>8</v>
      </c>
      <c r="C277" s="6"/>
      <c r="D277" s="6"/>
      <c r="E277" s="6"/>
      <c r="F277" s="6">
        <v>70.77</v>
      </c>
      <c r="G277" s="6">
        <v>238.1</v>
      </c>
      <c r="H277" s="6">
        <v>88.65</v>
      </c>
      <c r="I277" s="6">
        <v>133.99</v>
      </c>
      <c r="J277" s="6">
        <v>25</v>
      </c>
      <c r="K277" s="6"/>
      <c r="L277" s="7"/>
      <c r="M277" s="2"/>
    </row>
    <row r="278" spans="1:13" ht="15.75">
      <c r="A278" s="2"/>
      <c r="B278" s="5">
        <v>9</v>
      </c>
      <c r="C278" s="6"/>
      <c r="D278" s="6"/>
      <c r="E278" s="6"/>
      <c r="F278" s="6">
        <v>28.08</v>
      </c>
      <c r="G278" s="6">
        <v>302.11</v>
      </c>
      <c r="H278" s="6">
        <v>126.31</v>
      </c>
      <c r="I278" s="6">
        <v>151.1</v>
      </c>
      <c r="J278" s="6">
        <v>68</v>
      </c>
      <c r="K278" s="6"/>
      <c r="L278" s="7"/>
      <c r="M278" s="2"/>
    </row>
    <row r="279" spans="1:13" ht="15.75">
      <c r="A279" s="2"/>
      <c r="B279" s="5">
        <v>10</v>
      </c>
      <c r="C279" s="6"/>
      <c r="D279" s="6"/>
      <c r="E279" s="6"/>
      <c r="F279" s="6">
        <v>27.53</v>
      </c>
      <c r="G279" s="6">
        <v>223.79</v>
      </c>
      <c r="H279" s="6">
        <v>155.44999999999999</v>
      </c>
      <c r="I279" s="6">
        <v>169.31</v>
      </c>
      <c r="J279" s="6">
        <v>68</v>
      </c>
      <c r="K279" s="6"/>
      <c r="L279" s="7"/>
      <c r="M279" s="2"/>
    </row>
    <row r="280" spans="1:13" ht="15.75">
      <c r="A280" s="2"/>
      <c r="B280" s="5">
        <v>11</v>
      </c>
      <c r="C280" s="6"/>
      <c r="D280" s="6"/>
      <c r="E280" s="6"/>
      <c r="F280" s="6">
        <v>49.27</v>
      </c>
      <c r="G280" s="6">
        <v>216.32</v>
      </c>
      <c r="H280" s="6">
        <v>218.8</v>
      </c>
      <c r="I280" s="6">
        <v>203.21</v>
      </c>
      <c r="J280" s="6">
        <v>68</v>
      </c>
      <c r="K280" s="6"/>
      <c r="L280" s="7"/>
      <c r="M280" s="2"/>
    </row>
    <row r="281" spans="1:13" ht="15.75">
      <c r="A281" s="2"/>
      <c r="B281" s="5">
        <v>12</v>
      </c>
      <c r="C281" s="6"/>
      <c r="D281" s="6"/>
      <c r="E281" s="6"/>
      <c r="F281" s="6">
        <v>45.6</v>
      </c>
      <c r="G281" s="6">
        <v>183.62</v>
      </c>
      <c r="H281" s="6">
        <v>317.91000000000003</v>
      </c>
      <c r="I281" s="6">
        <v>97.41</v>
      </c>
      <c r="J281" s="6">
        <v>68</v>
      </c>
      <c r="K281" s="6"/>
      <c r="L281" s="7"/>
      <c r="M281" s="2"/>
    </row>
    <row r="282" spans="1:13" ht="15.75">
      <c r="A282" s="2"/>
      <c r="B282" s="5">
        <v>13</v>
      </c>
      <c r="C282" s="6"/>
      <c r="D282" s="6"/>
      <c r="E282" s="6"/>
      <c r="F282" s="6">
        <v>40.270000000000003</v>
      </c>
      <c r="G282" s="6">
        <v>174.44</v>
      </c>
      <c r="H282" s="6">
        <v>307.95</v>
      </c>
      <c r="I282" s="6">
        <v>80</v>
      </c>
      <c r="J282" s="6">
        <v>68</v>
      </c>
      <c r="K282" s="6"/>
      <c r="L282" s="7"/>
      <c r="M282" s="2"/>
    </row>
    <row r="283" spans="1:13" ht="15.75">
      <c r="A283" s="2"/>
      <c r="B283" s="5">
        <v>14</v>
      </c>
      <c r="C283" s="6"/>
      <c r="D283" s="6"/>
      <c r="E283" s="6"/>
      <c r="F283" s="6">
        <v>38.520000000000003</v>
      </c>
      <c r="G283" s="6">
        <v>150.88999999999999</v>
      </c>
      <c r="H283" s="6">
        <v>259.14</v>
      </c>
      <c r="I283" s="6">
        <v>79</v>
      </c>
      <c r="J283" s="6">
        <v>68</v>
      </c>
      <c r="K283" s="6"/>
      <c r="L283" s="7"/>
      <c r="M283" s="2"/>
    </row>
    <row r="284" spans="1:13" ht="15.75">
      <c r="A284" s="2"/>
      <c r="B284" s="5">
        <v>15</v>
      </c>
      <c r="C284" s="6"/>
      <c r="D284" s="6"/>
      <c r="E284" s="6"/>
      <c r="F284" s="6">
        <v>42.08</v>
      </c>
      <c r="G284" s="6">
        <v>71.930000000000007</v>
      </c>
      <c r="H284" s="6">
        <v>166.19</v>
      </c>
      <c r="I284" s="6">
        <v>79</v>
      </c>
      <c r="J284" s="6">
        <v>68</v>
      </c>
      <c r="K284" s="6"/>
      <c r="L284" s="7"/>
      <c r="M284" s="2"/>
    </row>
    <row r="285" spans="1:13" ht="15.75">
      <c r="A285" s="2"/>
      <c r="B285" s="5">
        <v>16</v>
      </c>
      <c r="C285" s="6"/>
      <c r="D285" s="6"/>
      <c r="E285" s="6"/>
      <c r="F285" s="6">
        <v>46.14</v>
      </c>
      <c r="G285" s="6">
        <v>19.7</v>
      </c>
      <c r="H285" s="6">
        <v>138.52000000000001</v>
      </c>
      <c r="I285" s="6">
        <v>70</v>
      </c>
      <c r="J285" s="6">
        <v>68</v>
      </c>
      <c r="K285" s="6"/>
      <c r="L285" s="7"/>
      <c r="M285" s="2"/>
    </row>
    <row r="286" spans="1:13" ht="15.75">
      <c r="A286" s="2"/>
      <c r="B286" s="5">
        <v>17</v>
      </c>
      <c r="C286" s="6"/>
      <c r="D286" s="6"/>
      <c r="E286" s="6"/>
      <c r="F286" s="6">
        <v>37.99</v>
      </c>
      <c r="G286" s="6">
        <v>14.69</v>
      </c>
      <c r="H286" s="6">
        <v>139.77000000000001</v>
      </c>
      <c r="I286" s="6">
        <v>64</v>
      </c>
      <c r="J286" s="6">
        <v>68</v>
      </c>
      <c r="K286" s="6"/>
      <c r="L286" s="7"/>
      <c r="M286" s="2"/>
    </row>
    <row r="287" spans="1:13" ht="15.75">
      <c r="A287" s="2"/>
      <c r="B287" s="5">
        <v>18</v>
      </c>
      <c r="C287" s="6"/>
      <c r="D287" s="6"/>
      <c r="E287" s="6"/>
      <c r="F287" s="6">
        <v>42.52</v>
      </c>
      <c r="G287" s="6">
        <v>4.75</v>
      </c>
      <c r="H287" s="6">
        <v>131.08000000000001</v>
      </c>
      <c r="I287" s="6">
        <v>61</v>
      </c>
      <c r="J287" s="6">
        <v>68</v>
      </c>
      <c r="K287" s="6"/>
      <c r="L287" s="7"/>
      <c r="M287" s="2"/>
    </row>
    <row r="288" spans="1:13" ht="15.75">
      <c r="A288" s="2"/>
      <c r="B288" s="5">
        <v>19</v>
      </c>
      <c r="C288" s="6"/>
      <c r="D288" s="6"/>
      <c r="E288" s="6"/>
      <c r="F288" s="6">
        <v>41.55</v>
      </c>
      <c r="G288" s="6">
        <v>23.52</v>
      </c>
      <c r="H288" s="6">
        <v>125.61</v>
      </c>
      <c r="I288" s="6">
        <v>49</v>
      </c>
      <c r="J288" s="6">
        <v>68</v>
      </c>
      <c r="K288" s="6"/>
      <c r="L288" s="7"/>
      <c r="M288" s="2"/>
    </row>
    <row r="289" spans="1:13" ht="15.75">
      <c r="A289" s="2"/>
      <c r="B289" s="5">
        <v>20</v>
      </c>
      <c r="C289" s="6"/>
      <c r="D289" s="6"/>
      <c r="E289" s="6"/>
      <c r="F289" s="6">
        <v>41.86</v>
      </c>
      <c r="G289" s="6">
        <v>45.33</v>
      </c>
      <c r="H289" s="6">
        <v>120.49</v>
      </c>
      <c r="I289" s="6"/>
      <c r="J289" s="6">
        <v>69</v>
      </c>
      <c r="K289" s="6"/>
      <c r="L289" s="7"/>
      <c r="M289" s="2"/>
    </row>
    <row r="290" spans="1:13" ht="15.75">
      <c r="A290" s="2"/>
      <c r="B290" s="5">
        <v>21</v>
      </c>
      <c r="C290" s="6"/>
      <c r="D290" s="6"/>
      <c r="E290" s="6"/>
      <c r="F290" s="6">
        <v>45.44</v>
      </c>
      <c r="G290" s="6">
        <v>66.5</v>
      </c>
      <c r="H290" s="6">
        <v>122.97</v>
      </c>
      <c r="I290" s="6"/>
      <c r="J290" s="6">
        <v>70</v>
      </c>
      <c r="K290" s="6"/>
      <c r="L290" s="7"/>
      <c r="M290" s="2"/>
    </row>
    <row r="291" spans="1:13" ht="15.75">
      <c r="A291" s="2"/>
      <c r="B291" s="5">
        <v>22</v>
      </c>
      <c r="C291" s="6"/>
      <c r="D291" s="6"/>
      <c r="E291" s="6"/>
      <c r="F291" s="6">
        <v>84.1</v>
      </c>
      <c r="G291" s="6">
        <v>76.959999999999994</v>
      </c>
      <c r="H291" s="6">
        <v>126.66</v>
      </c>
      <c r="I291" s="6"/>
      <c r="J291" s="6">
        <v>72</v>
      </c>
      <c r="K291" s="6"/>
      <c r="L291" s="7"/>
      <c r="M291" s="2"/>
    </row>
    <row r="292" spans="1:13" ht="15.75">
      <c r="A292" s="2"/>
      <c r="B292" s="5">
        <v>23</v>
      </c>
      <c r="C292" s="6"/>
      <c r="D292" s="6"/>
      <c r="E292" s="6">
        <v>90.53</v>
      </c>
      <c r="F292" s="6">
        <v>74.959999999999994</v>
      </c>
      <c r="G292" s="6">
        <v>86.44</v>
      </c>
      <c r="H292" s="6">
        <v>132.55000000000001</v>
      </c>
      <c r="I292" s="6"/>
      <c r="J292" s="6">
        <v>75</v>
      </c>
      <c r="K292" s="6"/>
      <c r="L292" s="7"/>
      <c r="M292" s="2"/>
    </row>
    <row r="293" spans="1:13" ht="15.75">
      <c r="A293" s="2"/>
      <c r="B293" s="5">
        <v>24</v>
      </c>
      <c r="C293" s="6"/>
      <c r="D293" s="6"/>
      <c r="E293" s="6">
        <v>151.12</v>
      </c>
      <c r="F293" s="6">
        <v>90.7</v>
      </c>
      <c r="G293" s="6">
        <v>92.27</v>
      </c>
      <c r="H293" s="6">
        <v>134.02000000000001</v>
      </c>
      <c r="I293" s="6"/>
      <c r="J293" s="6">
        <v>83</v>
      </c>
      <c r="K293" s="6"/>
      <c r="L293" s="7"/>
      <c r="M293" s="2"/>
    </row>
    <row r="294" spans="1:13" ht="15.75">
      <c r="A294" s="2"/>
      <c r="B294" s="5">
        <v>25</v>
      </c>
      <c r="C294" s="6"/>
      <c r="D294" s="6"/>
      <c r="E294" s="6">
        <v>152.41</v>
      </c>
      <c r="F294" s="6">
        <v>53.39</v>
      </c>
      <c r="G294" s="6">
        <v>87.38</v>
      </c>
      <c r="H294" s="6">
        <v>121.9</v>
      </c>
      <c r="I294" s="6"/>
      <c r="J294" s="6">
        <v>124</v>
      </c>
      <c r="K294" s="6"/>
      <c r="L294" s="7"/>
      <c r="M294" s="2"/>
    </row>
    <row r="295" spans="1:13" ht="15.75">
      <c r="A295" s="2"/>
      <c r="B295" s="5">
        <v>26</v>
      </c>
      <c r="C295" s="6"/>
      <c r="D295" s="6"/>
      <c r="E295" s="6">
        <v>160.62</v>
      </c>
      <c r="F295" s="6">
        <v>52.64</v>
      </c>
      <c r="G295" s="6">
        <v>87.94</v>
      </c>
      <c r="H295" s="6">
        <v>105.33</v>
      </c>
      <c r="I295" s="6"/>
      <c r="J295" s="6">
        <v>41</v>
      </c>
      <c r="K295" s="6"/>
      <c r="L295" s="7"/>
      <c r="M295" s="2"/>
    </row>
    <row r="296" spans="1:13" ht="15.75">
      <c r="A296" s="2"/>
      <c r="B296" s="5">
        <v>27</v>
      </c>
      <c r="C296" s="6"/>
      <c r="D296" s="6"/>
      <c r="E296" s="6">
        <v>151.06</v>
      </c>
      <c r="F296" s="6">
        <v>39.299999999999997</v>
      </c>
      <c r="G296" s="6">
        <v>75.34</v>
      </c>
      <c r="H296" s="6">
        <v>91.97</v>
      </c>
      <c r="I296" s="6"/>
      <c r="J296" s="6">
        <v>102</v>
      </c>
      <c r="K296" s="6"/>
      <c r="L296" s="7"/>
      <c r="M296" s="2"/>
    </row>
    <row r="297" spans="1:13" ht="15.75">
      <c r="A297" s="2"/>
      <c r="B297" s="5">
        <v>28</v>
      </c>
      <c r="C297" s="6"/>
      <c r="D297" s="6"/>
      <c r="E297" s="6">
        <v>105.68</v>
      </c>
      <c r="F297" s="6">
        <v>58.83</v>
      </c>
      <c r="G297" s="6">
        <v>202.24</v>
      </c>
      <c r="H297" s="6">
        <v>68.31</v>
      </c>
      <c r="I297" s="6"/>
      <c r="J297" s="6">
        <v>200</v>
      </c>
      <c r="K297" s="6"/>
      <c r="L297" s="7"/>
      <c r="M297" s="2"/>
    </row>
    <row r="298" spans="1:13" ht="15.75">
      <c r="A298" s="2"/>
      <c r="B298" s="5">
        <v>29</v>
      </c>
      <c r="C298" s="6"/>
      <c r="D298" s="6"/>
      <c r="E298" s="6">
        <v>139.22</v>
      </c>
      <c r="F298" s="6">
        <v>31.93</v>
      </c>
      <c r="G298" s="6">
        <v>281.74</v>
      </c>
      <c r="H298" s="6">
        <v>46.48</v>
      </c>
      <c r="I298" s="6"/>
      <c r="J298" s="6">
        <v>214</v>
      </c>
      <c r="K298" s="6"/>
      <c r="L298" s="7"/>
      <c r="M298" s="2"/>
    </row>
    <row r="299" spans="1:13" ht="15.75">
      <c r="A299" s="2"/>
      <c r="B299" s="5">
        <v>30</v>
      </c>
      <c r="C299" s="6"/>
      <c r="D299" s="6"/>
      <c r="E299" s="6">
        <v>149.49</v>
      </c>
      <c r="F299" s="6">
        <v>43.77</v>
      </c>
      <c r="G299" s="6">
        <v>266.49</v>
      </c>
      <c r="H299" s="6">
        <v>61.64</v>
      </c>
      <c r="I299" s="6"/>
      <c r="J299" s="6">
        <v>5</v>
      </c>
      <c r="K299" s="6"/>
      <c r="L299" s="7"/>
      <c r="M299" s="2"/>
    </row>
    <row r="300" spans="1:13" ht="15.75">
      <c r="A300" s="2"/>
      <c r="B300" s="5">
        <v>31</v>
      </c>
      <c r="C300" s="7"/>
      <c r="D300" s="8" t="s">
        <v>18</v>
      </c>
      <c r="E300" s="7">
        <v>148.12</v>
      </c>
      <c r="F300" s="8" t="s">
        <v>18</v>
      </c>
      <c r="G300" s="6">
        <v>265.3</v>
      </c>
      <c r="H300" s="7">
        <v>74.59</v>
      </c>
      <c r="I300" s="9" t="s">
        <v>18</v>
      </c>
      <c r="J300" s="10"/>
      <c r="K300" s="9" t="s">
        <v>18</v>
      </c>
      <c r="L300" s="5"/>
      <c r="M300" s="2"/>
    </row>
    <row r="301" spans="1:13" ht="15.75">
      <c r="A301" s="2" t="s">
        <v>19</v>
      </c>
      <c r="B301" s="2"/>
      <c r="C301" s="11">
        <f t="shared" ref="C301:L301" si="14">SUM(C270:C300)</f>
        <v>0</v>
      </c>
      <c r="D301" s="11">
        <f t="shared" si="14"/>
        <v>0</v>
      </c>
      <c r="E301" s="11">
        <f t="shared" si="14"/>
        <v>1248.25</v>
      </c>
      <c r="F301" s="11">
        <f t="shared" si="14"/>
        <v>2107.1699999999996</v>
      </c>
      <c r="G301" s="11">
        <f t="shared" si="14"/>
        <v>3619.92</v>
      </c>
      <c r="H301" s="11">
        <f t="shared" si="14"/>
        <v>4340.32</v>
      </c>
      <c r="I301" s="11">
        <f t="shared" si="14"/>
        <v>1880.88</v>
      </c>
      <c r="J301" s="11">
        <f t="shared" si="14"/>
        <v>1828</v>
      </c>
      <c r="K301" s="11">
        <f t="shared" si="14"/>
        <v>0</v>
      </c>
      <c r="L301" s="11">
        <f t="shared" si="14"/>
        <v>0</v>
      </c>
      <c r="M301" s="2"/>
    </row>
    <row r="302" spans="1:13" ht="15.75">
      <c r="A302" s="2" t="s">
        <v>20</v>
      </c>
      <c r="B302" s="2"/>
      <c r="C302" s="12">
        <f t="shared" ref="C302:L302" si="15">C301*1.9835</f>
        <v>0</v>
      </c>
      <c r="D302" s="12">
        <f t="shared" si="15"/>
        <v>0</v>
      </c>
      <c r="E302" s="12">
        <f t="shared" si="15"/>
        <v>2475.903875</v>
      </c>
      <c r="F302" s="12">
        <f t="shared" si="15"/>
        <v>4179.5716949999996</v>
      </c>
      <c r="G302" s="12">
        <f t="shared" si="15"/>
        <v>7180.11132</v>
      </c>
      <c r="H302" s="12">
        <f t="shared" si="15"/>
        <v>8609.0247199999994</v>
      </c>
      <c r="I302" s="12">
        <f t="shared" si="15"/>
        <v>3730.7254800000005</v>
      </c>
      <c r="J302" s="12">
        <f t="shared" si="15"/>
        <v>3625.8380000000002</v>
      </c>
      <c r="K302" s="12">
        <f t="shared" si="15"/>
        <v>0</v>
      </c>
      <c r="L302" s="12">
        <f t="shared" si="15"/>
        <v>0</v>
      </c>
      <c r="M302" s="2"/>
    </row>
    <row r="303" spans="1:13" ht="15.75">
      <c r="A303" s="2"/>
      <c r="B303" s="2"/>
      <c r="C303" s="11" t="s">
        <v>91</v>
      </c>
      <c r="D303" s="11"/>
      <c r="E303" s="11"/>
      <c r="F303" s="11"/>
      <c r="G303" s="11"/>
      <c r="H303" s="11"/>
      <c r="I303" s="11" t="s">
        <v>21</v>
      </c>
      <c r="J303" s="11"/>
      <c r="K303" s="13">
        <f>COUNTA(E292:E300,F270:F299,G270:G300,H270:H300,I270:I281)</f>
        <v>113</v>
      </c>
      <c r="L303" s="11" t="s">
        <v>22</v>
      </c>
      <c r="M303" s="2"/>
    </row>
    <row r="304" spans="1:13" ht="16.5" thickBot="1">
      <c r="A304" s="14">
        <v>1997</v>
      </c>
      <c r="B304" s="14" t="s">
        <v>23</v>
      </c>
      <c r="C304" s="14"/>
      <c r="D304" s="15">
        <f>SUM(E301:I301)-SUM(I282:I288)</f>
        <v>12714.54</v>
      </c>
      <c r="E304" s="16" t="s">
        <v>19</v>
      </c>
      <c r="F304" s="16"/>
      <c r="G304" s="15">
        <f>D304*1.9835+1</f>
        <v>25220.290090000002</v>
      </c>
      <c r="H304" s="16" t="s">
        <v>24</v>
      </c>
      <c r="I304" s="14" t="s">
        <v>25</v>
      </c>
      <c r="J304" s="14"/>
      <c r="K304" s="17">
        <v>113</v>
      </c>
      <c r="L304" s="14" t="s">
        <v>22</v>
      </c>
      <c r="M304" s="2"/>
    </row>
    <row r="305" spans="1:13" ht="15.75">
      <c r="A305" s="1" t="s">
        <v>0</v>
      </c>
      <c r="B305" s="2"/>
      <c r="C305" s="2"/>
      <c r="D305" s="18"/>
      <c r="E305" s="1"/>
      <c r="F305" s="1"/>
      <c r="G305" s="1"/>
      <c r="H305" s="18"/>
      <c r="I305" s="1"/>
      <c r="J305" s="2"/>
      <c r="K305" s="2"/>
      <c r="L305" s="2"/>
      <c r="M305" s="2"/>
    </row>
    <row r="306" spans="1:13" ht="15.75">
      <c r="A306" s="2" t="s">
        <v>2</v>
      </c>
      <c r="B306" s="2"/>
      <c r="C306" s="2"/>
      <c r="D306" s="2"/>
      <c r="E306" s="1" t="s">
        <v>3</v>
      </c>
      <c r="F306" s="2"/>
      <c r="G306" s="2" t="s">
        <v>4</v>
      </c>
      <c r="H306" s="2"/>
      <c r="I306" s="2" t="s">
        <v>5</v>
      </c>
      <c r="J306" s="2"/>
      <c r="K306" s="2"/>
      <c r="L306" s="2"/>
      <c r="M306" s="2"/>
    </row>
    <row r="307" spans="1:13" ht="16.5" thickBot="1">
      <c r="A307" s="3" t="s">
        <v>6</v>
      </c>
      <c r="B307" s="3" t="s">
        <v>7</v>
      </c>
      <c r="C307" s="4" t="s">
        <v>8</v>
      </c>
      <c r="D307" s="4" t="s">
        <v>9</v>
      </c>
      <c r="E307" s="4" t="s">
        <v>10</v>
      </c>
      <c r="F307" s="4" t="s">
        <v>11</v>
      </c>
      <c r="G307" s="4" t="s">
        <v>12</v>
      </c>
      <c r="H307" s="4" t="s">
        <v>13</v>
      </c>
      <c r="I307" s="4" t="s">
        <v>14</v>
      </c>
      <c r="J307" s="4" t="s">
        <v>15</v>
      </c>
      <c r="K307" s="4" t="s">
        <v>16</v>
      </c>
      <c r="L307" s="4" t="s">
        <v>17</v>
      </c>
      <c r="M307" s="2"/>
    </row>
    <row r="308" spans="1:13" ht="16.5" thickTop="1">
      <c r="A308" s="1">
        <v>1998</v>
      </c>
      <c r="B308" s="5">
        <v>1</v>
      </c>
      <c r="C308" s="6"/>
      <c r="D308" s="6"/>
      <c r="E308" s="6"/>
      <c r="F308" s="6"/>
      <c r="G308" s="6">
        <v>60.57</v>
      </c>
      <c r="H308" s="6">
        <v>270.43</v>
      </c>
      <c r="I308" s="6">
        <v>89.48</v>
      </c>
      <c r="J308" s="6"/>
      <c r="K308" s="6"/>
      <c r="L308" s="7"/>
      <c r="M308" s="2"/>
    </row>
    <row r="309" spans="1:13" ht="15.75">
      <c r="A309" s="2"/>
      <c r="B309" s="5">
        <v>2</v>
      </c>
      <c r="C309" s="6"/>
      <c r="D309" s="6"/>
      <c r="E309" s="6"/>
      <c r="F309" s="6"/>
      <c r="G309" s="6">
        <v>87.69</v>
      </c>
      <c r="H309" s="6">
        <v>277.43</v>
      </c>
      <c r="I309" s="6">
        <v>47.5</v>
      </c>
      <c r="J309" s="6"/>
      <c r="K309" s="6"/>
      <c r="L309" s="7"/>
      <c r="M309" s="2"/>
    </row>
    <row r="310" spans="1:13" ht="15.75">
      <c r="A310" s="2"/>
      <c r="B310" s="5">
        <v>3</v>
      </c>
      <c r="C310" s="6"/>
      <c r="D310" s="6"/>
      <c r="E310" s="6"/>
      <c r="F310" s="6"/>
      <c r="G310" s="6">
        <v>150.4</v>
      </c>
      <c r="H310" s="6">
        <v>276.58</v>
      </c>
      <c r="I310" s="6">
        <v>43.58</v>
      </c>
      <c r="J310" s="6"/>
      <c r="K310" s="6"/>
      <c r="L310" s="7"/>
      <c r="M310" s="2"/>
    </row>
    <row r="311" spans="1:13" ht="15.75">
      <c r="A311" s="2"/>
      <c r="B311" s="5">
        <v>4</v>
      </c>
      <c r="C311" s="6"/>
      <c r="D311" s="6"/>
      <c r="E311" s="6"/>
      <c r="F311" s="6">
        <v>22.88</v>
      </c>
      <c r="G311" s="6">
        <v>166.87</v>
      </c>
      <c r="H311" s="6">
        <v>273.18</v>
      </c>
      <c r="I311" s="6">
        <v>57.5</v>
      </c>
      <c r="J311" s="6"/>
      <c r="K311" s="6"/>
      <c r="L311" s="7"/>
      <c r="M311" s="2"/>
    </row>
    <row r="312" spans="1:13" ht="15.75">
      <c r="A312" s="2"/>
      <c r="B312" s="5">
        <v>5</v>
      </c>
      <c r="C312" s="6"/>
      <c r="D312" s="6"/>
      <c r="E312" s="6"/>
      <c r="F312" s="6">
        <v>106.71</v>
      </c>
      <c r="G312" s="6">
        <v>171.2</v>
      </c>
      <c r="H312" s="6">
        <v>289.48</v>
      </c>
      <c r="I312" s="7">
        <v>77.89</v>
      </c>
      <c r="J312" s="25"/>
      <c r="K312" s="6"/>
      <c r="L312" s="7"/>
      <c r="M312" s="2"/>
    </row>
    <row r="313" spans="1:13" ht="15.75">
      <c r="A313" s="2"/>
      <c r="B313" s="5">
        <v>6</v>
      </c>
      <c r="C313" s="6"/>
      <c r="D313" s="6"/>
      <c r="E313" s="6"/>
      <c r="F313" s="6">
        <v>113.16</v>
      </c>
      <c r="G313" s="6">
        <v>186.85</v>
      </c>
      <c r="H313" s="6">
        <v>280.02999999999997</v>
      </c>
      <c r="I313" s="7">
        <v>83.41</v>
      </c>
      <c r="J313" s="25"/>
      <c r="K313" s="6"/>
      <c r="L313" s="7"/>
      <c r="M313" s="2"/>
    </row>
    <row r="314" spans="1:13" ht="15.75">
      <c r="A314" s="2"/>
      <c r="B314" s="5">
        <v>7</v>
      </c>
      <c r="C314" s="6"/>
      <c r="D314" s="6"/>
      <c r="E314" s="6"/>
      <c r="F314" s="6">
        <v>116.5</v>
      </c>
      <c r="G314" s="6">
        <v>194.02</v>
      </c>
      <c r="H314" s="6">
        <v>250.41</v>
      </c>
      <c r="I314" s="7">
        <v>79.58</v>
      </c>
      <c r="J314" s="25"/>
      <c r="K314" s="6"/>
      <c r="L314" s="7"/>
      <c r="M314" s="2"/>
    </row>
    <row r="315" spans="1:13" ht="15.75">
      <c r="A315" s="2"/>
      <c r="B315" s="5">
        <v>8</v>
      </c>
      <c r="C315" s="6"/>
      <c r="D315" s="6"/>
      <c r="E315" s="6"/>
      <c r="F315" s="6">
        <v>127.02</v>
      </c>
      <c r="G315" s="6">
        <v>209.71</v>
      </c>
      <c r="H315" s="6">
        <v>224.4</v>
      </c>
      <c r="I315" s="7">
        <v>88.53</v>
      </c>
      <c r="J315" s="25"/>
      <c r="K315" s="6"/>
      <c r="L315" s="7"/>
      <c r="M315" s="2"/>
    </row>
    <row r="316" spans="1:13" ht="15.75">
      <c r="A316" s="2"/>
      <c r="B316" s="5">
        <v>9</v>
      </c>
      <c r="C316" s="6"/>
      <c r="D316" s="6"/>
      <c r="E316" s="6"/>
      <c r="F316" s="6">
        <v>111.56</v>
      </c>
      <c r="G316" s="6">
        <v>212.32</v>
      </c>
      <c r="H316" s="6">
        <v>218.47</v>
      </c>
      <c r="I316" s="6">
        <v>109.53</v>
      </c>
      <c r="J316" s="6"/>
      <c r="K316" s="6"/>
      <c r="L316" s="7"/>
      <c r="M316" s="2"/>
    </row>
    <row r="317" spans="1:13" ht="15.75">
      <c r="A317" s="2"/>
      <c r="B317" s="5">
        <v>10</v>
      </c>
      <c r="C317" s="6"/>
      <c r="D317" s="6"/>
      <c r="E317" s="6"/>
      <c r="F317" s="6">
        <v>114.9</v>
      </c>
      <c r="G317" s="6">
        <v>278.16000000000003</v>
      </c>
      <c r="H317" s="6">
        <v>168.05</v>
      </c>
      <c r="I317" s="6">
        <v>117.96</v>
      </c>
      <c r="J317" s="6"/>
      <c r="K317" s="6"/>
      <c r="L317" s="7"/>
      <c r="M317" s="2"/>
    </row>
    <row r="318" spans="1:13" ht="15.75">
      <c r="A318" s="2"/>
      <c r="B318" s="5">
        <v>11</v>
      </c>
      <c r="C318" s="6"/>
      <c r="D318" s="6"/>
      <c r="E318" s="6"/>
      <c r="F318" s="6">
        <v>117.37</v>
      </c>
      <c r="G318" s="6">
        <v>331.51</v>
      </c>
      <c r="H318" s="6">
        <v>103.25</v>
      </c>
      <c r="I318" s="6">
        <v>125.41</v>
      </c>
      <c r="J318" s="6"/>
      <c r="K318" s="6"/>
      <c r="L318" s="7"/>
      <c r="M318" s="2"/>
    </row>
    <row r="319" spans="1:13" ht="15.75">
      <c r="A319" s="2"/>
      <c r="B319" s="5">
        <v>12</v>
      </c>
      <c r="C319" s="6"/>
      <c r="D319" s="6"/>
      <c r="E319" s="6"/>
      <c r="F319" s="6">
        <v>117.37</v>
      </c>
      <c r="G319" s="6">
        <v>343.02</v>
      </c>
      <c r="H319" s="6">
        <v>52.44</v>
      </c>
      <c r="I319" s="6">
        <v>123.29</v>
      </c>
      <c r="J319" s="6"/>
      <c r="K319" s="6"/>
      <c r="L319" s="7"/>
      <c r="M319" s="2"/>
    </row>
    <row r="320" spans="1:13" ht="15.75">
      <c r="A320" s="2"/>
      <c r="B320" s="5">
        <v>13</v>
      </c>
      <c r="C320" s="6"/>
      <c r="D320" s="6"/>
      <c r="E320" s="6"/>
      <c r="F320" s="6">
        <v>117.37</v>
      </c>
      <c r="G320" s="6">
        <v>309.83</v>
      </c>
      <c r="H320" s="6">
        <v>45.68</v>
      </c>
      <c r="I320" s="6">
        <v>74.459999999999994</v>
      </c>
      <c r="J320" s="6"/>
      <c r="K320" s="6"/>
      <c r="L320" s="7"/>
      <c r="M320" s="2"/>
    </row>
    <row r="321" spans="1:13" ht="15.75">
      <c r="A321" s="2"/>
      <c r="B321" s="5">
        <v>14</v>
      </c>
      <c r="C321" s="6"/>
      <c r="D321" s="6"/>
      <c r="E321" s="6"/>
      <c r="F321" s="6">
        <v>119.87</v>
      </c>
      <c r="G321" s="6">
        <v>310.52999999999997</v>
      </c>
      <c r="H321" s="6">
        <v>32.130000000000003</v>
      </c>
      <c r="I321" s="6">
        <v>64.81</v>
      </c>
      <c r="J321" s="6"/>
      <c r="K321" s="6"/>
      <c r="L321" s="7"/>
      <c r="M321" s="2"/>
    </row>
    <row r="322" spans="1:13" ht="15.75">
      <c r="A322" s="2"/>
      <c r="B322" s="5">
        <v>15</v>
      </c>
      <c r="C322" s="6"/>
      <c r="D322" s="6"/>
      <c r="E322" s="6"/>
      <c r="F322" s="6">
        <v>105.69</v>
      </c>
      <c r="G322" s="6">
        <v>256.16000000000003</v>
      </c>
      <c r="H322" s="6">
        <v>13.7</v>
      </c>
      <c r="I322" s="6">
        <v>92.48</v>
      </c>
      <c r="J322" s="6"/>
      <c r="K322" s="6"/>
      <c r="L322" s="7"/>
      <c r="M322" s="2"/>
    </row>
    <row r="323" spans="1:13" ht="15.75">
      <c r="A323" s="2"/>
      <c r="B323" s="5">
        <v>16</v>
      </c>
      <c r="C323" s="6"/>
      <c r="D323" s="6"/>
      <c r="E323" s="6"/>
      <c r="F323" s="6">
        <v>91.41</v>
      </c>
      <c r="G323" s="6">
        <v>235.29</v>
      </c>
      <c r="H323" s="6">
        <v>34.43</v>
      </c>
      <c r="I323" s="6">
        <v>105.2</v>
      </c>
      <c r="J323" s="6"/>
      <c r="K323" s="6"/>
      <c r="L323" s="7"/>
      <c r="M323" s="2"/>
    </row>
    <row r="324" spans="1:13" ht="15.75">
      <c r="A324" s="2"/>
      <c r="B324" s="5">
        <v>17</v>
      </c>
      <c r="C324" s="6"/>
      <c r="D324" s="6"/>
      <c r="E324" s="6"/>
      <c r="F324" s="6">
        <v>79.13</v>
      </c>
      <c r="G324" s="6">
        <v>163.38999999999999</v>
      </c>
      <c r="H324" s="6">
        <v>81.239999999999995</v>
      </c>
      <c r="I324" s="6">
        <v>89.98</v>
      </c>
      <c r="J324" s="6"/>
      <c r="K324" s="6"/>
      <c r="L324" s="7"/>
      <c r="M324" s="2"/>
    </row>
    <row r="325" spans="1:13" ht="15.75">
      <c r="A325" s="2"/>
      <c r="B325" s="5">
        <v>18</v>
      </c>
      <c r="C325" s="6"/>
      <c r="D325" s="6"/>
      <c r="E325" s="6"/>
      <c r="F325" s="6">
        <v>67.83</v>
      </c>
      <c r="G325" s="6">
        <v>102.03</v>
      </c>
      <c r="H325" s="6">
        <v>59.06</v>
      </c>
      <c r="I325" s="6">
        <v>90.58</v>
      </c>
      <c r="J325" s="6"/>
      <c r="K325" s="6"/>
      <c r="L325" s="7"/>
      <c r="M325" s="2"/>
    </row>
    <row r="326" spans="1:13" ht="15.75">
      <c r="A326" s="2"/>
      <c r="B326" s="5">
        <v>19</v>
      </c>
      <c r="C326" s="6"/>
      <c r="D326" s="6"/>
      <c r="E326" s="6"/>
      <c r="F326" s="6">
        <v>64.040000000000006</v>
      </c>
      <c r="G326" s="6">
        <v>60.7</v>
      </c>
      <c r="H326" s="6">
        <v>60.7</v>
      </c>
      <c r="I326" s="6">
        <v>90.85</v>
      </c>
      <c r="J326" s="6"/>
      <c r="K326" s="6"/>
      <c r="L326" s="7"/>
      <c r="M326" s="2"/>
    </row>
    <row r="327" spans="1:13" ht="15.75">
      <c r="A327" s="2"/>
      <c r="B327" s="5">
        <v>20</v>
      </c>
      <c r="C327" s="6"/>
      <c r="D327" s="6"/>
      <c r="E327" s="6"/>
      <c r="F327" s="6">
        <v>47.22</v>
      </c>
      <c r="G327" s="6">
        <v>30.69</v>
      </c>
      <c r="H327" s="6">
        <v>84.5</v>
      </c>
      <c r="I327" s="6">
        <v>91.25</v>
      </c>
      <c r="J327" s="6"/>
      <c r="K327" s="6"/>
      <c r="L327" s="7"/>
      <c r="M327" s="2"/>
    </row>
    <row r="328" spans="1:13" ht="15.75">
      <c r="A328" s="2"/>
      <c r="B328" s="5">
        <v>21</v>
      </c>
      <c r="C328" s="6"/>
      <c r="D328" s="6"/>
      <c r="E328" s="6"/>
      <c r="F328" s="6">
        <v>36.46</v>
      </c>
      <c r="G328" s="6">
        <v>15.42</v>
      </c>
      <c r="H328" s="6">
        <v>94.99</v>
      </c>
      <c r="I328" s="6">
        <v>91.94</v>
      </c>
      <c r="J328" s="6"/>
      <c r="K328" s="6"/>
      <c r="L328" s="7"/>
      <c r="M328" s="2"/>
    </row>
    <row r="329" spans="1:13" ht="15.75">
      <c r="A329" s="2"/>
      <c r="B329" s="5">
        <v>22</v>
      </c>
      <c r="C329" s="6"/>
      <c r="D329" s="6"/>
      <c r="E329" s="6"/>
      <c r="F329" s="6">
        <v>93.77</v>
      </c>
      <c r="G329" s="6">
        <v>49.97</v>
      </c>
      <c r="H329" s="6">
        <v>102.2</v>
      </c>
      <c r="I329" s="6">
        <v>91.94</v>
      </c>
      <c r="J329" s="6"/>
      <c r="K329" s="6"/>
      <c r="L329" s="7"/>
      <c r="M329" s="2"/>
    </row>
    <row r="330" spans="1:13" ht="15.75">
      <c r="A330" s="2"/>
      <c r="B330" s="5">
        <v>23</v>
      </c>
      <c r="C330" s="6"/>
      <c r="D330" s="6"/>
      <c r="E330" s="6"/>
      <c r="F330" s="6">
        <v>148.86000000000001</v>
      </c>
      <c r="G330" s="6">
        <v>104.5</v>
      </c>
      <c r="H330" s="6">
        <v>90.56</v>
      </c>
      <c r="I330" s="6">
        <v>27.61</v>
      </c>
      <c r="J330" s="6"/>
      <c r="K330" s="6"/>
      <c r="L330" s="7"/>
      <c r="M330" s="2"/>
    </row>
    <row r="331" spans="1:13" ht="15.75">
      <c r="A331" s="2"/>
      <c r="B331" s="5">
        <v>24</v>
      </c>
      <c r="C331" s="6"/>
      <c r="D331" s="6"/>
      <c r="E331" s="6"/>
      <c r="F331" s="6">
        <v>140.27000000000001</v>
      </c>
      <c r="G331" s="6">
        <v>152.88999999999999</v>
      </c>
      <c r="H331" s="6">
        <v>79.75</v>
      </c>
      <c r="I331" s="6"/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/>
      <c r="E332" s="6"/>
      <c r="F332" s="6">
        <v>118.78</v>
      </c>
      <c r="G332" s="6">
        <v>195.21</v>
      </c>
      <c r="H332" s="6">
        <v>60.69</v>
      </c>
      <c r="I332" s="6"/>
      <c r="J332" s="6"/>
      <c r="K332" s="6"/>
      <c r="L332" s="7"/>
      <c r="M332" s="2"/>
    </row>
    <row r="333" spans="1:13" ht="15.75">
      <c r="A333" s="2"/>
      <c r="B333" s="5">
        <v>26</v>
      </c>
      <c r="C333" s="6"/>
      <c r="D333" s="6"/>
      <c r="E333" s="6"/>
      <c r="F333" s="6">
        <v>49.09</v>
      </c>
      <c r="G333" s="6">
        <v>153.30000000000001</v>
      </c>
      <c r="H333" s="6">
        <v>43.9</v>
      </c>
      <c r="I333" s="6"/>
      <c r="J333" s="6"/>
      <c r="K333" s="6"/>
      <c r="L333" s="7"/>
      <c r="M333" s="2"/>
    </row>
    <row r="334" spans="1:13" ht="15.75">
      <c r="A334" s="2"/>
      <c r="B334" s="5">
        <v>27</v>
      </c>
      <c r="C334" s="6"/>
      <c r="D334" s="6"/>
      <c r="E334" s="6"/>
      <c r="F334" s="6">
        <v>20.27</v>
      </c>
      <c r="G334" s="6">
        <v>281.95</v>
      </c>
      <c r="H334" s="6">
        <v>40.78</v>
      </c>
      <c r="I334" s="6"/>
      <c r="J334" s="6"/>
      <c r="K334" s="6"/>
      <c r="L334" s="7"/>
      <c r="M334" s="2"/>
    </row>
    <row r="335" spans="1:13" ht="15.75">
      <c r="A335" s="2"/>
      <c r="B335" s="5">
        <v>28</v>
      </c>
      <c r="C335" s="6"/>
      <c r="D335" s="6"/>
      <c r="E335" s="6"/>
      <c r="F335" s="6">
        <v>43.2</v>
      </c>
      <c r="G335" s="6">
        <v>318.47000000000003</v>
      </c>
      <c r="H335" s="6">
        <v>71.349999999999994</v>
      </c>
      <c r="I335" s="6"/>
      <c r="J335" s="6"/>
      <c r="K335" s="6"/>
      <c r="L335" s="7"/>
      <c r="M335" s="2"/>
    </row>
    <row r="336" spans="1:13" ht="15.75">
      <c r="A336" s="2"/>
      <c r="B336" s="5">
        <v>29</v>
      </c>
      <c r="C336" s="6"/>
      <c r="D336" s="6"/>
      <c r="E336" s="6"/>
      <c r="F336" s="6">
        <v>61.91</v>
      </c>
      <c r="G336" s="6">
        <v>330.47</v>
      </c>
      <c r="H336" s="6">
        <v>86.22</v>
      </c>
      <c r="I336" s="6"/>
      <c r="J336" s="6"/>
      <c r="K336" s="6"/>
      <c r="L336" s="7"/>
      <c r="M336" s="2"/>
    </row>
    <row r="337" spans="1:13" ht="15.75">
      <c r="A337" s="2"/>
      <c r="B337" s="5">
        <v>30</v>
      </c>
      <c r="C337" s="6"/>
      <c r="D337" s="6"/>
      <c r="E337" s="6"/>
      <c r="F337" s="6">
        <v>38.36</v>
      </c>
      <c r="G337" s="6">
        <v>330.3</v>
      </c>
      <c r="H337" s="6">
        <v>100.18</v>
      </c>
      <c r="I337" s="6"/>
      <c r="J337" s="6"/>
      <c r="K337" s="6"/>
      <c r="L337" s="7"/>
      <c r="M337" s="2"/>
    </row>
    <row r="338" spans="1:13" ht="15.75">
      <c r="A338" s="2"/>
      <c r="B338" s="5">
        <v>31</v>
      </c>
      <c r="C338" s="7"/>
      <c r="D338" s="8" t="s">
        <v>18</v>
      </c>
      <c r="E338" s="7"/>
      <c r="F338" s="8" t="s">
        <v>18</v>
      </c>
      <c r="G338" s="6">
        <v>294.61</v>
      </c>
      <c r="H338" s="7">
        <v>104.74</v>
      </c>
      <c r="I338" s="9" t="s">
        <v>18</v>
      </c>
      <c r="J338" s="10"/>
      <c r="K338" s="9" t="s">
        <v>18</v>
      </c>
      <c r="L338" s="5"/>
      <c r="M338" s="2"/>
    </row>
    <row r="339" spans="1:13" ht="15.75">
      <c r="A339" s="2" t="s">
        <v>19</v>
      </c>
      <c r="B339" s="2"/>
      <c r="C339" s="11">
        <f t="shared" ref="C339:L339" si="16">SUM(C308:C338)</f>
        <v>0</v>
      </c>
      <c r="D339" s="11">
        <f t="shared" si="16"/>
        <v>0</v>
      </c>
      <c r="E339" s="11">
        <f t="shared" si="16"/>
        <v>0</v>
      </c>
      <c r="F339" s="11">
        <f t="shared" si="16"/>
        <v>2391</v>
      </c>
      <c r="G339" s="11">
        <f t="shared" si="16"/>
        <v>6088.0300000000007</v>
      </c>
      <c r="H339" s="11">
        <f t="shared" si="16"/>
        <v>3970.9499999999985</v>
      </c>
      <c r="I339" s="11">
        <f t="shared" si="16"/>
        <v>1954.76</v>
      </c>
      <c r="J339" s="11">
        <f t="shared" si="16"/>
        <v>0</v>
      </c>
      <c r="K339" s="11">
        <f t="shared" si="16"/>
        <v>0</v>
      </c>
      <c r="L339" s="11">
        <f t="shared" si="16"/>
        <v>0</v>
      </c>
      <c r="M339" s="2"/>
    </row>
    <row r="340" spans="1:13" ht="15.75">
      <c r="A340" s="2" t="s">
        <v>20</v>
      </c>
      <c r="B340" s="2"/>
      <c r="C340" s="12">
        <f t="shared" ref="C340:L340" si="17">C339*1.9835</f>
        <v>0</v>
      </c>
      <c r="D340" s="12">
        <f t="shared" si="17"/>
        <v>0</v>
      </c>
      <c r="E340" s="12">
        <f t="shared" si="17"/>
        <v>0</v>
      </c>
      <c r="F340" s="12">
        <f t="shared" si="17"/>
        <v>4742.5484999999999</v>
      </c>
      <c r="G340" s="12">
        <f t="shared" si="17"/>
        <v>12075.607505000002</v>
      </c>
      <c r="H340" s="12">
        <f t="shared" si="17"/>
        <v>7876.3793249999972</v>
      </c>
      <c r="I340" s="12">
        <f t="shared" si="17"/>
        <v>3877.2664600000003</v>
      </c>
      <c r="J340" s="12">
        <f t="shared" si="17"/>
        <v>0</v>
      </c>
      <c r="K340" s="12">
        <f t="shared" si="17"/>
        <v>0</v>
      </c>
      <c r="L340" s="12">
        <f t="shared" si="17"/>
        <v>0</v>
      </c>
      <c r="M340" s="2"/>
    </row>
    <row r="341" spans="1:13" ht="15.75">
      <c r="A341" s="2"/>
      <c r="B341" s="2"/>
      <c r="C341" s="11"/>
      <c r="D341" s="11"/>
      <c r="E341" s="11"/>
      <c r="F341" s="11"/>
      <c r="G341" s="11"/>
      <c r="H341" s="11"/>
      <c r="I341" s="11" t="s">
        <v>21</v>
      </c>
      <c r="J341" s="11"/>
      <c r="K341" s="13">
        <f>COUNTA(C308:L338)-4</f>
        <v>112</v>
      </c>
      <c r="L341" s="11" t="s">
        <v>22</v>
      </c>
      <c r="M341" s="2"/>
    </row>
    <row r="342" spans="1:13" ht="16.5" thickBot="1">
      <c r="A342" s="14">
        <v>1998</v>
      </c>
      <c r="B342" s="14" t="s">
        <v>23</v>
      </c>
      <c r="C342" s="14"/>
      <c r="D342" s="15">
        <f>SUM(C339:L339)</f>
        <v>14404.74</v>
      </c>
      <c r="E342" s="16" t="s">
        <v>19</v>
      </c>
      <c r="F342" s="16"/>
      <c r="G342" s="15">
        <f>D342*1.9835-2</f>
        <v>28569.801790000001</v>
      </c>
      <c r="H342" s="16" t="s">
        <v>24</v>
      </c>
      <c r="I342" s="14" t="s">
        <v>25</v>
      </c>
      <c r="J342" s="14"/>
      <c r="K342" s="17">
        <v>112</v>
      </c>
      <c r="L342" s="14" t="s">
        <v>22</v>
      </c>
      <c r="M342" s="2"/>
    </row>
    <row r="343" spans="1:13" ht="15.75">
      <c r="A343" s="1" t="s">
        <v>0</v>
      </c>
      <c r="B343" s="2"/>
      <c r="C343" s="2"/>
      <c r="D343" s="18"/>
      <c r="E343" s="1"/>
      <c r="F343" s="1"/>
      <c r="G343" s="1"/>
      <c r="H343" s="18"/>
      <c r="I343" s="1"/>
      <c r="J343" s="2"/>
      <c r="K343" s="2"/>
      <c r="L343" s="2"/>
      <c r="M343" s="2"/>
    </row>
    <row r="344" spans="1:13" ht="15.75">
      <c r="A344" s="2" t="s">
        <v>2</v>
      </c>
      <c r="B344" s="2"/>
      <c r="C344" s="2"/>
      <c r="D344" s="2"/>
      <c r="E344" s="1" t="s">
        <v>3</v>
      </c>
      <c r="F344" s="2"/>
      <c r="G344" s="2" t="s">
        <v>4</v>
      </c>
      <c r="H344" s="2"/>
      <c r="I344" s="2" t="s">
        <v>5</v>
      </c>
      <c r="J344" s="2"/>
      <c r="K344" s="2"/>
      <c r="L344" s="2"/>
      <c r="M344" s="2"/>
    </row>
    <row r="345" spans="1:13" ht="16.5" thickBot="1">
      <c r="A345" s="3" t="s">
        <v>6</v>
      </c>
      <c r="B345" s="3" t="s">
        <v>7</v>
      </c>
      <c r="C345" s="4" t="s">
        <v>8</v>
      </c>
      <c r="D345" s="4" t="s">
        <v>9</v>
      </c>
      <c r="E345" s="4" t="s">
        <v>10</v>
      </c>
      <c r="F345" s="4" t="s">
        <v>11</v>
      </c>
      <c r="G345" s="4" t="s">
        <v>12</v>
      </c>
      <c r="H345" s="4" t="s">
        <v>13</v>
      </c>
      <c r="I345" s="4" t="s">
        <v>14</v>
      </c>
      <c r="J345" s="4" t="s">
        <v>15</v>
      </c>
      <c r="K345" s="4" t="s">
        <v>16</v>
      </c>
      <c r="L345" s="4" t="s">
        <v>17</v>
      </c>
      <c r="M345" s="2"/>
    </row>
    <row r="346" spans="1:13" ht="16.5" thickTop="1">
      <c r="A346" s="1">
        <v>1999</v>
      </c>
      <c r="B346" s="5">
        <v>1</v>
      </c>
      <c r="C346" s="6"/>
      <c r="D346" s="6"/>
      <c r="E346" s="6"/>
      <c r="F346" s="6"/>
      <c r="G346" s="6">
        <v>179.58</v>
      </c>
      <c r="H346" s="6">
        <v>228.49</v>
      </c>
      <c r="I346" s="6">
        <v>86.52</v>
      </c>
      <c r="J346" s="6"/>
      <c r="K346" s="6"/>
      <c r="L346" s="7"/>
      <c r="M346" s="2"/>
    </row>
    <row r="347" spans="1:13" ht="15.75">
      <c r="A347" s="2"/>
      <c r="B347" s="5">
        <v>2</v>
      </c>
      <c r="C347" s="6"/>
      <c r="D347" s="6"/>
      <c r="E347" s="6"/>
      <c r="F347" s="6"/>
      <c r="G347" s="6">
        <v>152.94999999999999</v>
      </c>
      <c r="H347" s="6">
        <v>321.56</v>
      </c>
      <c r="I347" s="6">
        <v>90.18</v>
      </c>
      <c r="J347" s="6"/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/>
      <c r="F348" s="6"/>
      <c r="G348" s="6">
        <v>89.83</v>
      </c>
      <c r="H348" s="6">
        <v>302.38</v>
      </c>
      <c r="I348" s="6">
        <v>108.55</v>
      </c>
      <c r="J348" s="6"/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/>
      <c r="F349" s="6"/>
      <c r="G349" s="6">
        <v>85.5</v>
      </c>
      <c r="H349" s="6">
        <v>219.78</v>
      </c>
      <c r="I349" s="6">
        <v>145.91</v>
      </c>
      <c r="J349" s="6"/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/>
      <c r="F350" s="6"/>
      <c r="G350" s="6">
        <v>93.33</v>
      </c>
      <c r="H350" s="6">
        <v>213.44</v>
      </c>
      <c r="I350" s="6">
        <v>153.91</v>
      </c>
      <c r="J350" s="6"/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/>
      <c r="F351" s="6"/>
      <c r="G351" s="6">
        <v>103.51</v>
      </c>
      <c r="H351" s="6">
        <v>183.63</v>
      </c>
      <c r="I351" s="6">
        <v>155.66999999999999</v>
      </c>
      <c r="J351" s="6"/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/>
      <c r="F352" s="6"/>
      <c r="G352" s="6">
        <v>111.76</v>
      </c>
      <c r="H352" s="6">
        <v>180.95</v>
      </c>
      <c r="I352" s="6">
        <v>160.1</v>
      </c>
      <c r="J352" s="6"/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/>
      <c r="F353" s="6"/>
      <c r="G353" s="6">
        <v>105.68</v>
      </c>
      <c r="H353" s="6">
        <v>170.04</v>
      </c>
      <c r="I353" s="6">
        <v>161.19</v>
      </c>
      <c r="J353" s="6"/>
      <c r="K353" s="6"/>
      <c r="L353" s="7"/>
      <c r="M353" s="2"/>
    </row>
    <row r="354" spans="1:13" ht="15.75">
      <c r="A354" s="2"/>
      <c r="B354" s="5">
        <v>9</v>
      </c>
      <c r="C354" s="6"/>
      <c r="D354" s="6"/>
      <c r="E354" s="6"/>
      <c r="F354" s="6"/>
      <c r="G354" s="6">
        <v>128.47</v>
      </c>
      <c r="H354" s="6">
        <v>112.8</v>
      </c>
      <c r="I354" s="6">
        <v>157.28</v>
      </c>
      <c r="J354" s="6"/>
      <c r="K354" s="6"/>
      <c r="L354" s="7"/>
      <c r="M354" s="2"/>
    </row>
    <row r="355" spans="1:13" ht="15.75">
      <c r="A355" s="2"/>
      <c r="B355" s="5">
        <v>10</v>
      </c>
      <c r="C355" s="6"/>
      <c r="D355" s="6"/>
      <c r="E355" s="6"/>
      <c r="F355" s="6">
        <v>28.14</v>
      </c>
      <c r="G355" s="6">
        <v>163.28</v>
      </c>
      <c r="H355" s="6">
        <v>52.59</v>
      </c>
      <c r="I355" s="6">
        <v>124.4</v>
      </c>
      <c r="J355" s="6"/>
      <c r="K355" s="6"/>
      <c r="L355" s="7"/>
      <c r="M355" s="2"/>
    </row>
    <row r="356" spans="1:13" ht="15.75">
      <c r="A356" s="2"/>
      <c r="B356" s="5">
        <v>11</v>
      </c>
      <c r="C356" s="6"/>
      <c r="D356" s="6"/>
      <c r="E356" s="6"/>
      <c r="F356" s="6">
        <v>56.38</v>
      </c>
      <c r="G356" s="6">
        <v>189.17</v>
      </c>
      <c r="H356" s="6">
        <v>127.39</v>
      </c>
      <c r="I356" s="6">
        <v>106.99</v>
      </c>
      <c r="J356" s="6"/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/>
      <c r="F357" s="6">
        <v>63.28</v>
      </c>
      <c r="G357" s="6">
        <v>191.04</v>
      </c>
      <c r="H357" s="6">
        <v>154.61000000000001</v>
      </c>
      <c r="I357" s="6">
        <v>107.78</v>
      </c>
      <c r="J357" s="6"/>
      <c r="K357" s="6"/>
      <c r="L357" s="7"/>
      <c r="M357" s="2"/>
    </row>
    <row r="358" spans="1:13" ht="15.75">
      <c r="A358" s="2"/>
      <c r="B358" s="5">
        <v>13</v>
      </c>
      <c r="C358" s="6"/>
      <c r="D358" s="6"/>
      <c r="E358" s="6"/>
      <c r="F358" s="6">
        <v>62.36</v>
      </c>
      <c r="G358" s="6">
        <v>151.22</v>
      </c>
      <c r="H358" s="6">
        <v>68.31</v>
      </c>
      <c r="I358" s="6">
        <v>100.09</v>
      </c>
      <c r="J358" s="6"/>
      <c r="K358" s="6"/>
      <c r="L358" s="7"/>
      <c r="M358" s="2"/>
    </row>
    <row r="359" spans="1:13" ht="15.75">
      <c r="A359" s="2"/>
      <c r="B359" s="5">
        <v>14</v>
      </c>
      <c r="C359" s="6"/>
      <c r="D359" s="6"/>
      <c r="E359" s="6"/>
      <c r="F359" s="6">
        <v>47.03</v>
      </c>
      <c r="G359" s="6">
        <v>108.01</v>
      </c>
      <c r="H359" s="6">
        <v>47.25</v>
      </c>
      <c r="I359" s="6">
        <v>91.37</v>
      </c>
      <c r="J359" s="6"/>
      <c r="K359" s="6"/>
      <c r="L359" s="7"/>
      <c r="M359" s="2"/>
    </row>
    <row r="360" spans="1:13" ht="15.75">
      <c r="A360" s="2"/>
      <c r="B360" s="5">
        <v>15</v>
      </c>
      <c r="C360" s="6"/>
      <c r="D360" s="6"/>
      <c r="E360" s="6"/>
      <c r="F360" s="6">
        <v>24.47</v>
      </c>
      <c r="G360" s="6">
        <v>88.64</v>
      </c>
      <c r="H360" s="6">
        <v>29.57</v>
      </c>
      <c r="I360" s="6">
        <v>102.09</v>
      </c>
      <c r="J360" s="6"/>
      <c r="K360" s="6"/>
      <c r="L360" s="7"/>
      <c r="M360" s="2"/>
    </row>
    <row r="361" spans="1:13" ht="15.75">
      <c r="A361" s="2"/>
      <c r="B361" s="5">
        <v>16</v>
      </c>
      <c r="C361" s="6"/>
      <c r="D361" s="6"/>
      <c r="E361" s="6"/>
      <c r="F361" s="6">
        <v>16.28</v>
      </c>
      <c r="G361" s="6">
        <v>99.3</v>
      </c>
      <c r="H361" s="7">
        <v>40.51</v>
      </c>
      <c r="I361" s="7">
        <v>118.35</v>
      </c>
      <c r="J361" s="6"/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/>
      <c r="F362" s="6">
        <v>21.34</v>
      </c>
      <c r="G362" s="6">
        <v>128.04</v>
      </c>
      <c r="H362" s="7">
        <v>35.5</v>
      </c>
      <c r="I362" s="7">
        <v>104.51</v>
      </c>
      <c r="J362" s="6"/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/>
      <c r="F363" s="6">
        <v>35.130000000000003</v>
      </c>
      <c r="G363" s="6">
        <v>145.18</v>
      </c>
      <c r="H363" s="7">
        <v>21.17</v>
      </c>
      <c r="I363" s="7"/>
      <c r="J363" s="6"/>
      <c r="K363" s="6"/>
      <c r="L363" s="7"/>
      <c r="M363" s="2"/>
    </row>
    <row r="364" spans="1:13" ht="15.75">
      <c r="A364" s="2"/>
      <c r="B364" s="5">
        <v>19</v>
      </c>
      <c r="C364" s="6"/>
      <c r="D364" s="6"/>
      <c r="E364" s="6"/>
      <c r="F364" s="6">
        <v>32.19</v>
      </c>
      <c r="G364" s="6">
        <v>153.15</v>
      </c>
      <c r="H364" s="6">
        <v>26.13</v>
      </c>
      <c r="I364" s="6"/>
      <c r="J364" s="6"/>
      <c r="K364" s="6"/>
      <c r="L364" s="7"/>
      <c r="M364" s="2"/>
    </row>
    <row r="365" spans="1:13" ht="15.75">
      <c r="A365" s="2"/>
      <c r="B365" s="5">
        <v>20</v>
      </c>
      <c r="C365" s="6"/>
      <c r="D365" s="6"/>
      <c r="E365" s="6"/>
      <c r="F365" s="6">
        <v>34.25</v>
      </c>
      <c r="G365" s="6">
        <v>143.86000000000001</v>
      </c>
      <c r="H365" s="6">
        <v>75.900000000000006</v>
      </c>
      <c r="I365" s="6"/>
      <c r="J365" s="6"/>
      <c r="K365" s="6"/>
      <c r="L365" s="7"/>
      <c r="M365" s="2"/>
    </row>
    <row r="366" spans="1:13" ht="15.75">
      <c r="A366" s="2"/>
      <c r="B366" s="5">
        <v>21</v>
      </c>
      <c r="C366" s="6"/>
      <c r="D366" s="6"/>
      <c r="E366" s="6"/>
      <c r="F366" s="6">
        <v>46.69</v>
      </c>
      <c r="G366" s="6">
        <v>109.37</v>
      </c>
      <c r="H366" s="6">
        <v>96.43</v>
      </c>
      <c r="I366" s="6"/>
      <c r="J366" s="6"/>
      <c r="K366" s="6"/>
      <c r="L366" s="7"/>
      <c r="M366" s="2"/>
    </row>
    <row r="367" spans="1:13" ht="15.75">
      <c r="A367" s="2"/>
      <c r="B367" s="5">
        <v>22</v>
      </c>
      <c r="C367" s="6"/>
      <c r="D367" s="6"/>
      <c r="E367" s="6"/>
      <c r="F367" s="6">
        <v>45.9</v>
      </c>
      <c r="G367" s="6">
        <v>81.59</v>
      </c>
      <c r="H367" s="6">
        <v>97.06</v>
      </c>
      <c r="I367" s="6"/>
      <c r="J367" s="6"/>
      <c r="K367" s="6"/>
      <c r="L367" s="7"/>
      <c r="M367" s="2"/>
    </row>
    <row r="368" spans="1:13" ht="15.75">
      <c r="A368" s="2"/>
      <c r="B368" s="5">
        <v>23</v>
      </c>
      <c r="C368" s="6"/>
      <c r="D368" s="6"/>
      <c r="E368" s="6"/>
      <c r="F368" s="6">
        <v>56.85</v>
      </c>
      <c r="G368" s="6">
        <v>76.290000000000006</v>
      </c>
      <c r="H368" s="6">
        <v>107.18</v>
      </c>
      <c r="I368" s="6"/>
      <c r="J368" s="6"/>
      <c r="K368" s="6"/>
      <c r="L368" s="7"/>
      <c r="M368" s="2"/>
    </row>
    <row r="369" spans="1:13" ht="15.75">
      <c r="A369" s="2"/>
      <c r="B369" s="5">
        <v>24</v>
      </c>
      <c r="C369" s="6"/>
      <c r="D369" s="6"/>
      <c r="E369" s="6"/>
      <c r="F369" s="6">
        <v>69.73</v>
      </c>
      <c r="G369" s="6">
        <v>71.459999999999994</v>
      </c>
      <c r="H369" s="6">
        <v>100.87</v>
      </c>
      <c r="I369" s="6"/>
      <c r="J369" s="6"/>
      <c r="K369" s="6"/>
      <c r="L369" s="7"/>
      <c r="M369" s="2"/>
    </row>
    <row r="370" spans="1:13" ht="15.75">
      <c r="A370" s="2"/>
      <c r="B370" s="5">
        <v>25</v>
      </c>
      <c r="C370" s="6"/>
      <c r="D370" s="6"/>
      <c r="E370" s="6"/>
      <c r="F370" s="6">
        <v>70.23</v>
      </c>
      <c r="G370" s="6">
        <v>51.8</v>
      </c>
      <c r="H370" s="6">
        <v>57.6</v>
      </c>
      <c r="I370" s="6"/>
      <c r="J370" s="6"/>
      <c r="K370" s="6"/>
      <c r="L370" s="7"/>
      <c r="M370" s="2"/>
    </row>
    <row r="371" spans="1:13" ht="15.75">
      <c r="A371" s="2"/>
      <c r="B371" s="5">
        <v>26</v>
      </c>
      <c r="C371" s="6"/>
      <c r="D371" s="6"/>
      <c r="E371" s="6"/>
      <c r="F371" s="6">
        <v>85.4</v>
      </c>
      <c r="G371" s="6">
        <v>68.02</v>
      </c>
      <c r="H371" s="6">
        <v>45.65</v>
      </c>
      <c r="I371" s="6"/>
      <c r="J371" s="6"/>
      <c r="K371" s="6"/>
      <c r="L371" s="7"/>
      <c r="M371" s="2"/>
    </row>
    <row r="372" spans="1:13" ht="15.75">
      <c r="A372" s="2"/>
      <c r="B372" s="5">
        <v>27</v>
      </c>
      <c r="C372" s="6"/>
      <c r="D372" s="6"/>
      <c r="E372" s="6"/>
      <c r="F372" s="6">
        <v>83.55</v>
      </c>
      <c r="G372" s="6">
        <v>82.87</v>
      </c>
      <c r="H372" s="6">
        <v>37.29</v>
      </c>
      <c r="I372" s="6"/>
      <c r="J372" s="6"/>
      <c r="K372" s="6"/>
      <c r="L372" s="7"/>
      <c r="M372" s="2"/>
    </row>
    <row r="373" spans="1:13" ht="15.75">
      <c r="A373" s="2"/>
      <c r="B373" s="5">
        <v>28</v>
      </c>
      <c r="C373" s="6"/>
      <c r="D373" s="6"/>
      <c r="E373" s="6"/>
      <c r="F373" s="6">
        <v>154.13</v>
      </c>
      <c r="G373" s="6">
        <v>101.31</v>
      </c>
      <c r="H373" s="6">
        <v>35.979999999999997</v>
      </c>
      <c r="I373" s="6"/>
      <c r="J373" s="6"/>
      <c r="K373" s="6"/>
      <c r="L373" s="7"/>
      <c r="M373" s="2"/>
    </row>
    <row r="374" spans="1:13" ht="15.75">
      <c r="A374" s="2"/>
      <c r="B374" s="5">
        <v>29</v>
      </c>
      <c r="C374" s="6"/>
      <c r="D374" s="6"/>
      <c r="E374" s="6"/>
      <c r="F374" s="6">
        <v>208.89</v>
      </c>
      <c r="G374" s="6">
        <v>122.79</v>
      </c>
      <c r="H374" s="6">
        <v>49.13</v>
      </c>
      <c r="I374" s="6"/>
      <c r="J374" s="6"/>
      <c r="K374" s="6"/>
      <c r="L374" s="7"/>
      <c r="M374" s="2"/>
    </row>
    <row r="375" spans="1:13" ht="15.75">
      <c r="A375" s="2"/>
      <c r="B375" s="5">
        <v>30</v>
      </c>
      <c r="C375" s="6"/>
      <c r="D375" s="6"/>
      <c r="E375" s="6"/>
      <c r="F375" s="6">
        <v>213.64</v>
      </c>
      <c r="G375" s="6">
        <v>130.63</v>
      </c>
      <c r="H375" s="6">
        <v>38.49</v>
      </c>
      <c r="I375" s="6"/>
      <c r="J375" s="6"/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18</v>
      </c>
      <c r="E376" s="7"/>
      <c r="F376" s="8" t="s">
        <v>18</v>
      </c>
      <c r="G376" s="6">
        <v>139.30000000000001</v>
      </c>
      <c r="H376" s="7">
        <v>56.94</v>
      </c>
      <c r="I376" s="9" t="s">
        <v>18</v>
      </c>
      <c r="J376" s="10"/>
      <c r="K376" s="9" t="s">
        <v>18</v>
      </c>
      <c r="L376" s="5"/>
      <c r="M376" s="2"/>
    </row>
    <row r="377" spans="1:13" ht="15.75">
      <c r="A377" s="2" t="s">
        <v>19</v>
      </c>
      <c r="B377" s="2"/>
      <c r="C377" s="11">
        <f t="shared" ref="C377:L377" si="18">SUM(C346:C376)</f>
        <v>0</v>
      </c>
      <c r="D377" s="11">
        <f t="shared" si="18"/>
        <v>0</v>
      </c>
      <c r="E377" s="11">
        <f t="shared" si="18"/>
        <v>0</v>
      </c>
      <c r="F377" s="11">
        <f t="shared" si="18"/>
        <v>1455.8599999999997</v>
      </c>
      <c r="G377" s="11">
        <f t="shared" si="18"/>
        <v>3646.9300000000003</v>
      </c>
      <c r="H377" s="11">
        <f t="shared" si="18"/>
        <v>3334.6200000000003</v>
      </c>
      <c r="I377" s="11">
        <f t="shared" si="18"/>
        <v>2074.89</v>
      </c>
      <c r="J377" s="11">
        <f t="shared" si="18"/>
        <v>0</v>
      </c>
      <c r="K377" s="11">
        <f t="shared" si="18"/>
        <v>0</v>
      </c>
      <c r="L377" s="11">
        <f t="shared" si="18"/>
        <v>0</v>
      </c>
      <c r="M377" s="2"/>
    </row>
    <row r="378" spans="1:13" ht="15.75">
      <c r="A378" s="2" t="s">
        <v>20</v>
      </c>
      <c r="B378" s="2"/>
      <c r="C378" s="12">
        <f t="shared" ref="C378:H378" si="19">C377*1.9835</f>
        <v>0</v>
      </c>
      <c r="D378" s="12">
        <f t="shared" si="19"/>
        <v>0</v>
      </c>
      <c r="E378" s="12">
        <f t="shared" si="19"/>
        <v>0</v>
      </c>
      <c r="F378" s="12">
        <f t="shared" si="19"/>
        <v>2887.6983099999993</v>
      </c>
      <c r="G378" s="12">
        <f t="shared" si="19"/>
        <v>7233.6856550000011</v>
      </c>
      <c r="H378" s="12">
        <f t="shared" si="19"/>
        <v>6614.2187700000004</v>
      </c>
      <c r="I378" s="12">
        <v>4115</v>
      </c>
      <c r="J378" s="12">
        <f>J377*1.9835</f>
        <v>0</v>
      </c>
      <c r="K378" s="12">
        <f>K377*1.9835</f>
        <v>0</v>
      </c>
      <c r="L378" s="12">
        <f>L377*1.9835</f>
        <v>0</v>
      </c>
      <c r="M378" s="2"/>
    </row>
    <row r="379" spans="1:13" ht="15.75">
      <c r="A379" s="2"/>
      <c r="B379" s="2"/>
      <c r="C379" s="11"/>
      <c r="D379" s="11"/>
      <c r="E379" s="11"/>
      <c r="F379" s="11"/>
      <c r="G379" s="11"/>
      <c r="H379" s="11"/>
      <c r="I379" s="11" t="s">
        <v>21</v>
      </c>
      <c r="J379" s="11"/>
      <c r="K379" s="13">
        <f>COUNTA(C346:L376)-4</f>
        <v>100</v>
      </c>
      <c r="L379" s="11" t="s">
        <v>22</v>
      </c>
      <c r="M379" s="2"/>
    </row>
    <row r="380" spans="1:13" ht="16.5" thickBot="1">
      <c r="A380" s="14">
        <v>1999</v>
      </c>
      <c r="B380" s="14" t="s">
        <v>23</v>
      </c>
      <c r="C380" s="14"/>
      <c r="D380" s="15">
        <f>SUM(C377:L377)</f>
        <v>10512.3</v>
      </c>
      <c r="E380" s="16" t="s">
        <v>19</v>
      </c>
      <c r="F380" s="16"/>
      <c r="G380" s="15">
        <f>SUM(C378:L378)</f>
        <v>20850.602735</v>
      </c>
      <c r="H380" s="16" t="s">
        <v>24</v>
      </c>
      <c r="I380" s="14" t="s">
        <v>25</v>
      </c>
      <c r="J380" s="14"/>
      <c r="K380" s="17">
        <v>100</v>
      </c>
      <c r="L380" s="14" t="s">
        <v>22</v>
      </c>
      <c r="M380" s="2"/>
    </row>
    <row r="381" spans="1:13" ht="15.7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</row>
  </sheetData>
  <phoneticPr fontId="6" type="noConversion"/>
  <pageMargins left="1" right="0.191" top="0.5" bottom="0.25" header="0.5" footer="0.5"/>
  <pageSetup scale="60" orientation="portrait" r:id="rId1"/>
  <headerFooter alignWithMargins="0"/>
  <rowBreaks count="5" manualBreakCount="5">
    <brk id="76" max="65535" man="1"/>
    <brk id="152" max="65535" man="1"/>
    <brk id="228" max="65535" man="1"/>
    <brk id="304" max="65535" man="1"/>
    <brk id="380" max="6553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 transitionEvaluation="1" enableFormatConditionsCalculation="0">
    <tabColor indexed="46"/>
  </sheetPr>
  <dimension ref="A1:N381"/>
  <sheetViews>
    <sheetView tabSelected="1" defaultGridColor="0" topLeftCell="B353" colorId="22" zoomScale="85" workbookViewId="0">
      <selection activeCell="B378" sqref="B378"/>
    </sheetView>
  </sheetViews>
  <sheetFormatPr defaultColWidth="8.77734375" defaultRowHeight="15"/>
  <cols>
    <col min="1" max="1" width="6.77734375" customWidth="1"/>
    <col min="2" max="2" width="5.77734375" customWidth="1"/>
    <col min="3" max="14" width="9.77734375" customWidth="1"/>
  </cols>
  <sheetData>
    <row r="1" spans="1:14" ht="15.75">
      <c r="A1" s="1" t="s">
        <v>0</v>
      </c>
      <c r="B1" s="2"/>
      <c r="C1" s="2"/>
      <c r="D1" s="2"/>
      <c r="E1" s="2"/>
      <c r="F1" s="2"/>
      <c r="G1" s="1"/>
      <c r="H1" s="2"/>
      <c r="I1" s="2" t="s">
        <v>1</v>
      </c>
      <c r="J1" s="2"/>
      <c r="K1" s="2"/>
      <c r="L1" s="2"/>
      <c r="M1" s="2"/>
    </row>
    <row r="2" spans="1:14" ht="15.75">
      <c r="A2" s="2" t="s">
        <v>2</v>
      </c>
      <c r="B2" s="2"/>
      <c r="C2" s="2"/>
      <c r="D2" s="2"/>
      <c r="E2" s="1" t="s">
        <v>3</v>
      </c>
      <c r="F2" s="2"/>
      <c r="G2" s="2" t="s">
        <v>4</v>
      </c>
      <c r="H2" s="2"/>
      <c r="I2" s="2" t="s">
        <v>5</v>
      </c>
      <c r="J2" s="2"/>
      <c r="K2" s="2"/>
      <c r="L2" s="2"/>
      <c r="M2" s="2"/>
    </row>
    <row r="3" spans="1:14" ht="16.5" thickBot="1">
      <c r="A3" s="3" t="s">
        <v>6</v>
      </c>
      <c r="B3" s="3" t="s">
        <v>7</v>
      </c>
      <c r="C3" s="4" t="s">
        <v>101</v>
      </c>
      <c r="D3" s="4" t="s">
        <v>102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4" t="s">
        <v>16</v>
      </c>
      <c r="N3" s="4" t="s">
        <v>17</v>
      </c>
    </row>
    <row r="4" spans="1:14" ht="16.5" thickTop="1">
      <c r="A4" s="1">
        <v>2000</v>
      </c>
      <c r="B4" s="5">
        <v>1</v>
      </c>
      <c r="C4" s="6"/>
      <c r="D4" s="6"/>
      <c r="E4" s="6"/>
      <c r="F4" s="6"/>
      <c r="G4" s="6"/>
      <c r="H4" s="6">
        <v>13.42</v>
      </c>
      <c r="I4" s="6">
        <v>203.87</v>
      </c>
      <c r="J4" s="6">
        <v>335.66</v>
      </c>
      <c r="K4" s="6">
        <v>70.16</v>
      </c>
      <c r="L4" s="6"/>
      <c r="M4" s="6"/>
      <c r="N4" s="32"/>
    </row>
    <row r="5" spans="1:14" ht="15.75">
      <c r="A5" s="2"/>
      <c r="B5" s="5">
        <v>2</v>
      </c>
      <c r="C5" s="6"/>
      <c r="D5" s="6"/>
      <c r="E5" s="6"/>
      <c r="F5" s="6"/>
      <c r="G5" s="6"/>
      <c r="H5" s="6">
        <v>13.75</v>
      </c>
      <c r="I5" s="6">
        <v>237.17</v>
      </c>
      <c r="J5" s="6">
        <v>312.94</v>
      </c>
      <c r="K5" s="6">
        <v>63.04</v>
      </c>
      <c r="L5" s="6"/>
      <c r="M5" s="6"/>
      <c r="N5" s="7"/>
    </row>
    <row r="6" spans="1:14" ht="15.75">
      <c r="A6" s="2"/>
      <c r="B6" s="5">
        <v>3</v>
      </c>
      <c r="C6" s="6"/>
      <c r="D6" s="6"/>
      <c r="E6" s="6"/>
      <c r="F6" s="6"/>
      <c r="G6" s="6"/>
      <c r="H6" s="6">
        <v>46.73</v>
      </c>
      <c r="I6" s="6">
        <v>267.76</v>
      </c>
      <c r="J6" s="6">
        <v>316.81</v>
      </c>
      <c r="K6" s="6">
        <v>66.599999999999994</v>
      </c>
      <c r="L6" s="6"/>
      <c r="M6" s="6"/>
      <c r="N6" s="7"/>
    </row>
    <row r="7" spans="1:14" ht="15.75">
      <c r="A7" s="2"/>
      <c r="B7" s="5">
        <v>4</v>
      </c>
      <c r="C7" s="6"/>
      <c r="D7" s="6"/>
      <c r="E7" s="6"/>
      <c r="F7" s="6"/>
      <c r="G7" s="6"/>
      <c r="H7" s="6">
        <v>50.24</v>
      </c>
      <c r="I7" s="6">
        <v>337.34</v>
      </c>
      <c r="J7" s="6">
        <v>352.95</v>
      </c>
      <c r="K7" s="6">
        <v>67.19</v>
      </c>
      <c r="L7" s="6"/>
      <c r="M7" s="6"/>
      <c r="N7" s="7"/>
    </row>
    <row r="8" spans="1:14" ht="15.75">
      <c r="A8" s="2"/>
      <c r="B8" s="5">
        <v>5</v>
      </c>
      <c r="C8" s="6"/>
      <c r="D8" s="6"/>
      <c r="E8" s="6"/>
      <c r="F8" s="6"/>
      <c r="G8" s="6"/>
      <c r="H8" s="6">
        <v>86.92</v>
      </c>
      <c r="I8" s="6">
        <v>356.44</v>
      </c>
      <c r="J8" s="6">
        <v>347.12</v>
      </c>
      <c r="K8" s="6">
        <v>67.209999999999994</v>
      </c>
      <c r="L8" s="6"/>
      <c r="M8" s="6"/>
      <c r="N8" s="7"/>
    </row>
    <row r="9" spans="1:14" ht="15.75">
      <c r="A9" s="2"/>
      <c r="B9" s="5">
        <v>6</v>
      </c>
      <c r="C9" s="6"/>
      <c r="D9" s="6"/>
      <c r="E9" s="6"/>
      <c r="F9" s="6"/>
      <c r="G9" s="6"/>
      <c r="H9" s="6">
        <v>87.66</v>
      </c>
      <c r="I9" s="6">
        <v>387.02</v>
      </c>
      <c r="J9" s="6">
        <v>353.83</v>
      </c>
      <c r="K9" s="6">
        <v>72.37</v>
      </c>
      <c r="L9" s="6"/>
      <c r="M9" s="6"/>
      <c r="N9" s="7"/>
    </row>
    <row r="10" spans="1:14" ht="15.75">
      <c r="A10" s="2"/>
      <c r="B10" s="5">
        <v>7</v>
      </c>
      <c r="C10" s="6"/>
      <c r="D10" s="6"/>
      <c r="E10" s="6"/>
      <c r="F10" s="6"/>
      <c r="G10" s="6"/>
      <c r="H10" s="6">
        <v>66.25</v>
      </c>
      <c r="I10" s="6">
        <v>361.3</v>
      </c>
      <c r="J10" s="6">
        <v>352.79</v>
      </c>
      <c r="K10" s="6">
        <v>80.88</v>
      </c>
      <c r="L10" s="6"/>
      <c r="M10" s="6"/>
      <c r="N10" s="7"/>
    </row>
    <row r="11" spans="1:14" ht="15.75">
      <c r="A11" s="2"/>
      <c r="B11" s="5">
        <v>8</v>
      </c>
      <c r="C11" s="6"/>
      <c r="D11" s="6"/>
      <c r="E11" s="6"/>
      <c r="F11" s="6"/>
      <c r="G11" s="6">
        <v>43.92</v>
      </c>
      <c r="H11" s="6">
        <v>104.91</v>
      </c>
      <c r="I11" s="6">
        <v>349.15</v>
      </c>
      <c r="J11" s="6">
        <v>340.64</v>
      </c>
      <c r="K11" s="6">
        <v>104.52</v>
      </c>
      <c r="L11" s="6"/>
      <c r="M11" s="6"/>
      <c r="N11" s="7"/>
    </row>
    <row r="12" spans="1:14" ht="15.75">
      <c r="A12" s="2"/>
      <c r="B12" s="5">
        <v>9</v>
      </c>
      <c r="C12" s="6"/>
      <c r="D12" s="6"/>
      <c r="E12" s="6"/>
      <c r="F12" s="6"/>
      <c r="G12" s="6">
        <v>41.31</v>
      </c>
      <c r="H12" s="6">
        <v>106.82</v>
      </c>
      <c r="I12" s="6">
        <v>343.19</v>
      </c>
      <c r="J12" s="6">
        <v>294.19</v>
      </c>
      <c r="K12" s="6">
        <v>119.32</v>
      </c>
      <c r="L12" s="6"/>
      <c r="M12" s="6"/>
      <c r="N12" s="7"/>
    </row>
    <row r="13" spans="1:14" ht="15.75">
      <c r="A13" s="2"/>
      <c r="B13" s="5">
        <v>10</v>
      </c>
      <c r="C13" s="6"/>
      <c r="D13" s="6"/>
      <c r="E13" s="6"/>
      <c r="F13" s="6"/>
      <c r="G13" s="6">
        <v>27.81</v>
      </c>
      <c r="H13" s="6">
        <v>75.14</v>
      </c>
      <c r="I13" s="6">
        <v>294.58</v>
      </c>
      <c r="J13" s="6">
        <v>235.36</v>
      </c>
      <c r="K13" s="6">
        <v>113.85</v>
      </c>
      <c r="L13" s="6"/>
      <c r="M13" s="6"/>
      <c r="N13" s="7"/>
    </row>
    <row r="14" spans="1:14" ht="15.75">
      <c r="A14" s="2"/>
      <c r="B14" s="5">
        <v>11</v>
      </c>
      <c r="C14" s="6"/>
      <c r="D14" s="6"/>
      <c r="E14" s="6"/>
      <c r="F14" s="6"/>
      <c r="G14" s="6">
        <v>17.59</v>
      </c>
      <c r="H14" s="6">
        <v>68.84</v>
      </c>
      <c r="I14" s="6">
        <v>188.59</v>
      </c>
      <c r="J14" s="6">
        <v>206.04</v>
      </c>
      <c r="K14" s="6">
        <v>102.85</v>
      </c>
      <c r="L14" s="6"/>
      <c r="M14" s="6"/>
      <c r="N14" s="7"/>
    </row>
    <row r="15" spans="1:14" ht="15.75">
      <c r="A15" s="2"/>
      <c r="B15" s="5">
        <v>12</v>
      </c>
      <c r="C15" s="6"/>
      <c r="D15" s="6"/>
      <c r="E15" s="6"/>
      <c r="F15" s="6"/>
      <c r="G15" s="6">
        <v>26.64</v>
      </c>
      <c r="H15" s="6">
        <v>84.1</v>
      </c>
      <c r="I15" s="6">
        <v>126.13</v>
      </c>
      <c r="J15" s="6">
        <v>224.06</v>
      </c>
      <c r="K15" s="6">
        <v>32.49</v>
      </c>
      <c r="L15" s="6"/>
      <c r="M15" s="6"/>
      <c r="N15" s="7"/>
    </row>
    <row r="16" spans="1:14" ht="15.75">
      <c r="A16" s="2"/>
      <c r="B16" s="5">
        <v>13</v>
      </c>
      <c r="C16" s="6"/>
      <c r="D16" s="6"/>
      <c r="E16" s="6"/>
      <c r="F16" s="6"/>
      <c r="G16" s="6">
        <v>31.66</v>
      </c>
      <c r="H16" s="6">
        <v>94.49</v>
      </c>
      <c r="I16" s="6">
        <v>133.55000000000001</v>
      </c>
      <c r="J16" s="6">
        <v>241.04</v>
      </c>
      <c r="K16" s="6">
        <v>40</v>
      </c>
      <c r="L16" s="6"/>
      <c r="M16" s="6"/>
      <c r="N16" s="7"/>
    </row>
    <row r="17" spans="1:14" ht="15.75">
      <c r="A17" s="2"/>
      <c r="B17" s="5">
        <v>14</v>
      </c>
      <c r="C17" s="6"/>
      <c r="D17" s="6"/>
      <c r="E17" s="6"/>
      <c r="F17" s="6"/>
      <c r="G17" s="6">
        <v>30.8</v>
      </c>
      <c r="H17" s="6">
        <v>83.78</v>
      </c>
      <c r="I17" s="6">
        <v>153.41</v>
      </c>
      <c r="J17" s="6">
        <v>233.16</v>
      </c>
      <c r="K17" s="6">
        <v>45</v>
      </c>
      <c r="L17" s="6"/>
      <c r="M17" s="6"/>
      <c r="N17" s="7"/>
    </row>
    <row r="18" spans="1:14" ht="15.75">
      <c r="A18" s="2"/>
      <c r="B18" s="5">
        <v>15</v>
      </c>
      <c r="C18" s="6"/>
      <c r="D18" s="6"/>
      <c r="E18" s="6"/>
      <c r="F18" s="6"/>
      <c r="G18" s="6">
        <v>33.74</v>
      </c>
      <c r="H18" s="6">
        <v>80.13</v>
      </c>
      <c r="I18" s="6">
        <v>180.05</v>
      </c>
      <c r="J18" s="6">
        <v>224.75</v>
      </c>
      <c r="K18" s="6">
        <v>46</v>
      </c>
      <c r="L18" s="6"/>
      <c r="M18" s="6"/>
      <c r="N18" s="7"/>
    </row>
    <row r="19" spans="1:14" ht="15.75">
      <c r="A19" s="2"/>
      <c r="B19" s="5">
        <v>16</v>
      </c>
      <c r="C19" s="6"/>
      <c r="D19" s="6"/>
      <c r="E19" s="6"/>
      <c r="F19" s="6"/>
      <c r="G19" s="6">
        <v>47.85</v>
      </c>
      <c r="H19" s="6">
        <v>131.63999999999999</v>
      </c>
      <c r="I19" s="6">
        <v>189.91</v>
      </c>
      <c r="J19" s="6">
        <v>203.77</v>
      </c>
      <c r="K19" s="6">
        <v>46</v>
      </c>
      <c r="L19" s="6"/>
      <c r="M19" s="6"/>
      <c r="N19" s="7"/>
    </row>
    <row r="20" spans="1:14" ht="15.75">
      <c r="A20" s="2"/>
      <c r="B20" s="5">
        <v>17</v>
      </c>
      <c r="C20" s="6"/>
      <c r="D20" s="6"/>
      <c r="E20" s="6"/>
      <c r="F20" s="6"/>
      <c r="G20" s="6">
        <v>45.25</v>
      </c>
      <c r="H20" s="6">
        <v>165.54</v>
      </c>
      <c r="I20" s="6">
        <v>185.46</v>
      </c>
      <c r="J20" s="6">
        <v>189.56</v>
      </c>
      <c r="K20" s="6">
        <v>46</v>
      </c>
      <c r="L20" s="6" t="s">
        <v>92</v>
      </c>
      <c r="M20" s="6" t="s">
        <v>93</v>
      </c>
      <c r="N20" s="7"/>
    </row>
    <row r="21" spans="1:14" ht="15.75">
      <c r="A21" s="2"/>
      <c r="B21" s="5">
        <v>18</v>
      </c>
      <c r="C21" s="6"/>
      <c r="D21" s="6"/>
      <c r="E21" s="6"/>
      <c r="F21" s="6"/>
      <c r="G21" s="6">
        <v>40.93</v>
      </c>
      <c r="H21" s="6">
        <v>164.42</v>
      </c>
      <c r="I21" s="6">
        <v>203.9</v>
      </c>
      <c r="J21" s="6">
        <v>198.31</v>
      </c>
      <c r="K21" s="6">
        <v>46</v>
      </c>
      <c r="L21" s="28" t="s">
        <v>94</v>
      </c>
      <c r="M21" s="6" t="s">
        <v>95</v>
      </c>
      <c r="N21" s="7"/>
    </row>
    <row r="22" spans="1:14" ht="15.75">
      <c r="A22" s="2"/>
      <c r="B22" s="5">
        <v>19</v>
      </c>
      <c r="C22" s="6"/>
      <c r="D22" s="6"/>
      <c r="E22" s="6"/>
      <c r="F22" s="6"/>
      <c r="G22" s="6">
        <v>37.700000000000003</v>
      </c>
      <c r="H22" s="6">
        <v>199.66</v>
      </c>
      <c r="I22" s="6">
        <v>244.05</v>
      </c>
      <c r="J22" s="6">
        <v>246.04</v>
      </c>
      <c r="K22" s="6">
        <v>47</v>
      </c>
      <c r="L22" s="6"/>
      <c r="M22" s="6" t="s">
        <v>96</v>
      </c>
      <c r="N22" s="7"/>
    </row>
    <row r="23" spans="1:14" ht="15.75">
      <c r="A23" s="2"/>
      <c r="B23" s="5">
        <v>20</v>
      </c>
      <c r="C23" s="6"/>
      <c r="D23" s="6"/>
      <c r="E23" s="6"/>
      <c r="F23" s="6"/>
      <c r="G23" s="6">
        <v>37.549999999999997</v>
      </c>
      <c r="H23" s="6">
        <v>273.18</v>
      </c>
      <c r="I23" s="6">
        <v>259.51</v>
      </c>
      <c r="J23" s="6">
        <v>266.45999999999998</v>
      </c>
      <c r="K23" s="6">
        <v>47</v>
      </c>
      <c r="L23" s="6"/>
      <c r="M23" s="6" t="s">
        <v>97</v>
      </c>
      <c r="N23" s="7"/>
    </row>
    <row r="24" spans="1:14" ht="15.75">
      <c r="A24" s="2"/>
      <c r="B24" s="5">
        <v>21</v>
      </c>
      <c r="C24" s="6"/>
      <c r="D24" s="6"/>
      <c r="E24" s="6"/>
      <c r="F24" s="6"/>
      <c r="G24" s="6">
        <v>38.17</v>
      </c>
      <c r="H24" s="6">
        <v>228.58</v>
      </c>
      <c r="I24" s="6">
        <v>294.3</v>
      </c>
      <c r="J24" s="6">
        <v>273.8</v>
      </c>
      <c r="K24" s="6">
        <v>48</v>
      </c>
      <c r="L24" s="6"/>
      <c r="M24" s="6" t="s">
        <v>98</v>
      </c>
      <c r="N24" s="7"/>
    </row>
    <row r="25" spans="1:14" ht="15.75">
      <c r="A25" s="2"/>
      <c r="B25" s="5">
        <v>22</v>
      </c>
      <c r="C25" s="6"/>
      <c r="D25" s="6"/>
      <c r="E25" s="6"/>
      <c r="F25" s="6"/>
      <c r="G25" s="6">
        <v>29.63</v>
      </c>
      <c r="H25" s="6">
        <v>281.26</v>
      </c>
      <c r="I25" s="6">
        <v>309.91000000000003</v>
      </c>
      <c r="J25" s="6">
        <v>265.73</v>
      </c>
      <c r="K25" s="6">
        <v>48</v>
      </c>
      <c r="L25" s="6"/>
      <c r="M25" s="6" t="s">
        <v>99</v>
      </c>
      <c r="N25" s="7" t="s">
        <v>100</v>
      </c>
    </row>
    <row r="26" spans="1:14" ht="15.75">
      <c r="A26" s="2"/>
      <c r="B26" s="5">
        <v>23</v>
      </c>
      <c r="C26" s="6"/>
      <c r="D26" s="6"/>
      <c r="E26" s="6"/>
      <c r="F26" s="6"/>
      <c r="G26" s="6">
        <v>18.97</v>
      </c>
      <c r="H26" s="6">
        <v>253.28</v>
      </c>
      <c r="I26" s="6">
        <v>328.84</v>
      </c>
      <c r="J26" s="6">
        <v>221.48</v>
      </c>
      <c r="K26" s="6">
        <v>49</v>
      </c>
      <c r="L26" s="6"/>
      <c r="M26" s="6"/>
      <c r="N26" s="7"/>
    </row>
    <row r="27" spans="1:14" ht="15.75">
      <c r="A27" s="2"/>
      <c r="B27" s="5">
        <v>24</v>
      </c>
      <c r="C27" s="6"/>
      <c r="D27" s="6"/>
      <c r="E27" s="6"/>
      <c r="F27" s="6"/>
      <c r="G27" s="6">
        <v>14.03</v>
      </c>
      <c r="H27" s="6">
        <v>216.84</v>
      </c>
      <c r="I27" s="6">
        <v>332.72</v>
      </c>
      <c r="J27" s="6">
        <v>170.71</v>
      </c>
      <c r="K27" s="6">
        <v>49</v>
      </c>
      <c r="L27" s="6"/>
      <c r="M27" s="6"/>
      <c r="N27" s="7"/>
    </row>
    <row r="28" spans="1:14" ht="15.75">
      <c r="A28" s="2"/>
      <c r="B28" s="5">
        <v>25</v>
      </c>
      <c r="C28" s="6"/>
      <c r="D28" s="6"/>
      <c r="E28" s="6"/>
      <c r="F28" s="6"/>
      <c r="G28" s="6">
        <v>36.549999999999997</v>
      </c>
      <c r="H28" s="6">
        <v>197.61</v>
      </c>
      <c r="I28" s="6">
        <v>322.37</v>
      </c>
      <c r="J28" s="6">
        <v>148.44999999999999</v>
      </c>
      <c r="K28" s="6">
        <v>50</v>
      </c>
      <c r="L28" s="6"/>
      <c r="M28" s="6"/>
      <c r="N28" s="7"/>
    </row>
    <row r="29" spans="1:14" ht="15.75">
      <c r="A29" s="2"/>
      <c r="B29" s="5">
        <v>26</v>
      </c>
      <c r="C29" s="6"/>
      <c r="D29" s="6"/>
      <c r="E29" s="6"/>
      <c r="F29" s="6"/>
      <c r="G29" s="6">
        <v>98.61</v>
      </c>
      <c r="H29" s="6">
        <v>169.4</v>
      </c>
      <c r="I29" s="6">
        <v>318.36</v>
      </c>
      <c r="J29" s="6">
        <v>166.44</v>
      </c>
      <c r="K29" s="6">
        <v>49</v>
      </c>
      <c r="L29" s="6"/>
      <c r="M29" s="6"/>
      <c r="N29" s="7"/>
    </row>
    <row r="30" spans="1:14" ht="15.75">
      <c r="A30" s="2"/>
      <c r="B30" s="5">
        <v>27</v>
      </c>
      <c r="C30" s="6"/>
      <c r="D30" s="6"/>
      <c r="E30" s="6"/>
      <c r="F30" s="6"/>
      <c r="G30" s="6">
        <v>86.82</v>
      </c>
      <c r="H30" s="6">
        <v>138.86000000000001</v>
      </c>
      <c r="I30" s="6">
        <v>303.88</v>
      </c>
      <c r="J30" s="6">
        <v>176.25</v>
      </c>
      <c r="K30" s="6">
        <v>45</v>
      </c>
      <c r="L30" s="6"/>
      <c r="M30" s="6"/>
      <c r="N30" s="7"/>
    </row>
    <row r="31" spans="1:14" ht="15.75">
      <c r="A31" s="2"/>
      <c r="B31" s="5">
        <v>28</v>
      </c>
      <c r="C31" s="6"/>
      <c r="D31" s="6"/>
      <c r="E31" s="6"/>
      <c r="F31" s="6"/>
      <c r="G31" s="6">
        <v>48.55</v>
      </c>
      <c r="H31" s="6">
        <v>122.43</v>
      </c>
      <c r="I31" s="6">
        <v>307.49</v>
      </c>
      <c r="J31" s="6">
        <v>165.9</v>
      </c>
      <c r="K31" s="6">
        <v>45</v>
      </c>
      <c r="L31" s="6"/>
      <c r="M31" s="6"/>
      <c r="N31" s="7"/>
    </row>
    <row r="32" spans="1:14" ht="15.75">
      <c r="A32" s="2"/>
      <c r="B32" s="5">
        <v>29</v>
      </c>
      <c r="C32" s="6"/>
      <c r="D32" s="6"/>
      <c r="E32" s="6"/>
      <c r="F32" s="6"/>
      <c r="G32" s="6">
        <v>44.99</v>
      </c>
      <c r="H32" s="6">
        <v>119.5</v>
      </c>
      <c r="I32" s="6">
        <v>321.89999999999998</v>
      </c>
      <c r="J32" s="6">
        <v>132.27000000000001</v>
      </c>
      <c r="K32" s="6">
        <v>45</v>
      </c>
      <c r="L32" s="6"/>
      <c r="M32" s="6"/>
      <c r="N32" s="7"/>
    </row>
    <row r="33" spans="1:14" ht="15.75">
      <c r="A33" s="2"/>
      <c r="B33" s="5">
        <v>30</v>
      </c>
      <c r="C33" s="6"/>
      <c r="D33" s="6"/>
      <c r="E33" s="6"/>
      <c r="F33" s="6"/>
      <c r="G33" s="6">
        <v>32.200000000000003</v>
      </c>
      <c r="H33" s="6">
        <v>140.77000000000001</v>
      </c>
      <c r="I33" s="6">
        <v>330.69</v>
      </c>
      <c r="J33" s="6">
        <v>102.97</v>
      </c>
      <c r="K33" s="6">
        <v>45</v>
      </c>
      <c r="L33" s="6"/>
      <c r="M33" s="6"/>
      <c r="N33" s="7"/>
    </row>
    <row r="34" spans="1:14" ht="15.75">
      <c r="A34" s="2"/>
      <c r="B34" s="5">
        <v>31</v>
      </c>
      <c r="C34" s="7"/>
      <c r="D34" s="7"/>
      <c r="E34" s="7"/>
      <c r="F34" s="8" t="s">
        <v>18</v>
      </c>
      <c r="G34" s="7">
        <v>15.41</v>
      </c>
      <c r="H34" s="8" t="s">
        <v>18</v>
      </c>
      <c r="I34" s="6">
        <v>334.92</v>
      </c>
      <c r="J34" s="7">
        <v>76.95</v>
      </c>
      <c r="K34" s="9" t="s">
        <v>18</v>
      </c>
      <c r="L34" s="10"/>
      <c r="M34" s="9" t="s">
        <v>18</v>
      </c>
      <c r="N34" s="5"/>
    </row>
    <row r="35" spans="1:14" ht="15.75">
      <c r="A35" s="2" t="s">
        <v>19</v>
      </c>
      <c r="B35" s="2"/>
      <c r="C35" s="11">
        <f t="shared" ref="C35:N35" si="0">SUM(C4:C34)</f>
        <v>0</v>
      </c>
      <c r="D35" s="11">
        <f t="shared" si="0"/>
        <v>0</v>
      </c>
      <c r="E35" s="11">
        <f t="shared" si="0"/>
        <v>0</v>
      </c>
      <c r="F35" s="11">
        <f t="shared" si="0"/>
        <v>0</v>
      </c>
      <c r="G35" s="11">
        <f t="shared" si="0"/>
        <v>926.68</v>
      </c>
      <c r="H35" s="11">
        <f t="shared" si="0"/>
        <v>3866.1500000000005</v>
      </c>
      <c r="I35" s="11">
        <f t="shared" si="0"/>
        <v>8507.76</v>
      </c>
      <c r="J35" s="11">
        <f t="shared" si="0"/>
        <v>7376.4300000000012</v>
      </c>
      <c r="K35" s="11">
        <f t="shared" si="0"/>
        <v>1796.48</v>
      </c>
      <c r="L35" s="11">
        <f t="shared" si="0"/>
        <v>0</v>
      </c>
      <c r="M35" s="11">
        <f t="shared" si="0"/>
        <v>0</v>
      </c>
      <c r="N35" s="11">
        <f t="shared" si="0"/>
        <v>0</v>
      </c>
    </row>
    <row r="36" spans="1:14" ht="15.75">
      <c r="A36" s="2" t="s">
        <v>20</v>
      </c>
      <c r="B36" s="2"/>
      <c r="C36" s="12">
        <f>C35*1.9835</f>
        <v>0</v>
      </c>
      <c r="D36" s="12">
        <f>D35*1.9835</f>
        <v>0</v>
      </c>
      <c r="E36" s="12">
        <f>E35*1.9835</f>
        <v>0</v>
      </c>
      <c r="F36" s="12">
        <f>F35*1.9835</f>
        <v>0</v>
      </c>
      <c r="G36" s="12">
        <f>G35*1.9835</f>
        <v>1838.06978</v>
      </c>
      <c r="H36" s="12">
        <f>H35*1.9835-1</f>
        <v>7667.5085250000011</v>
      </c>
      <c r="I36" s="12">
        <f t="shared" ref="I36:N36" si="1">I35*1.9835</f>
        <v>16875.141960000001</v>
      </c>
      <c r="J36" s="12">
        <f t="shared" si="1"/>
        <v>14631.148905000002</v>
      </c>
      <c r="K36" s="12">
        <f t="shared" si="1"/>
        <v>3563.31808</v>
      </c>
      <c r="L36" s="12">
        <f t="shared" si="1"/>
        <v>0</v>
      </c>
      <c r="M36" s="12">
        <f t="shared" si="1"/>
        <v>0</v>
      </c>
      <c r="N36" s="12">
        <f t="shared" si="1"/>
        <v>0</v>
      </c>
    </row>
    <row r="37" spans="1:14" ht="15.75">
      <c r="A37" s="2"/>
      <c r="B37" s="2"/>
      <c r="C37" s="11"/>
      <c r="D37" s="11"/>
      <c r="E37" s="11"/>
      <c r="F37" s="11"/>
      <c r="G37" s="11"/>
      <c r="H37" s="11"/>
      <c r="I37" s="11"/>
      <c r="J37" s="11"/>
      <c r="K37" s="11" t="s">
        <v>21</v>
      </c>
      <c r="L37" s="11"/>
      <c r="M37" s="13">
        <f>COUNTA(E4:N34)-4-9</f>
        <v>146</v>
      </c>
      <c r="N37" s="11" t="s">
        <v>22</v>
      </c>
    </row>
    <row r="38" spans="1:14" ht="16.5" thickBot="1">
      <c r="A38" s="14">
        <v>2000</v>
      </c>
      <c r="B38" s="14" t="s">
        <v>23</v>
      </c>
      <c r="C38" s="14"/>
      <c r="D38" s="14"/>
      <c r="E38" s="14"/>
      <c r="F38" s="15">
        <f>SUM(E35:N35)</f>
        <v>22473.5</v>
      </c>
      <c r="G38" s="16" t="s">
        <v>19</v>
      </c>
      <c r="H38" s="16"/>
      <c r="I38" s="15">
        <f>F38*1.9835</f>
        <v>44576.187250000003</v>
      </c>
      <c r="J38" s="16" t="s">
        <v>24</v>
      </c>
      <c r="K38" s="14" t="s">
        <v>25</v>
      </c>
      <c r="L38" s="14"/>
      <c r="M38" s="17">
        <v>146</v>
      </c>
      <c r="N38" s="14" t="s">
        <v>22</v>
      </c>
    </row>
    <row r="39" spans="1:14" ht="15.75">
      <c r="A39" s="1" t="s">
        <v>0</v>
      </c>
      <c r="B39" s="2"/>
      <c r="C39" s="2"/>
      <c r="D39" s="18"/>
      <c r="E39" s="1"/>
      <c r="F39" s="1"/>
      <c r="G39" s="1"/>
      <c r="H39" s="18"/>
      <c r="I39" s="1"/>
      <c r="J39" s="2"/>
      <c r="K39" s="2"/>
      <c r="L39" s="2"/>
      <c r="M39" s="2"/>
    </row>
    <row r="40" spans="1:14" ht="15.75">
      <c r="A40" s="2" t="s">
        <v>2</v>
      </c>
      <c r="B40" s="2"/>
      <c r="C40" s="2"/>
      <c r="D40" s="2"/>
      <c r="E40" s="1" t="s">
        <v>3</v>
      </c>
      <c r="F40" s="2"/>
      <c r="G40" s="2" t="s">
        <v>4</v>
      </c>
      <c r="H40" s="2"/>
      <c r="I40" s="2" t="s">
        <v>5</v>
      </c>
      <c r="J40" s="2"/>
      <c r="K40" s="2"/>
      <c r="L40" s="2"/>
      <c r="M40" s="2"/>
    </row>
    <row r="41" spans="1:14" ht="16.5" thickBot="1">
      <c r="A41" s="3" t="s">
        <v>6</v>
      </c>
      <c r="B41" s="3" t="s">
        <v>7</v>
      </c>
      <c r="C41" s="4" t="s">
        <v>101</v>
      </c>
      <c r="D41" s="4" t="s">
        <v>102</v>
      </c>
      <c r="E41" s="4" t="s">
        <v>8</v>
      </c>
      <c r="F41" s="4" t="s">
        <v>9</v>
      </c>
      <c r="G41" s="4" t="s">
        <v>10</v>
      </c>
      <c r="H41" s="4" t="s">
        <v>11</v>
      </c>
      <c r="I41" s="4" t="s">
        <v>12</v>
      </c>
      <c r="J41" s="4" t="s">
        <v>13</v>
      </c>
      <c r="K41" s="4" t="s">
        <v>14</v>
      </c>
      <c r="L41" s="4" t="s">
        <v>15</v>
      </c>
      <c r="M41" s="4" t="s">
        <v>16</v>
      </c>
      <c r="N41" s="4" t="s">
        <v>17</v>
      </c>
    </row>
    <row r="42" spans="1:14" ht="16.5" thickTop="1">
      <c r="A42" s="1">
        <v>2001</v>
      </c>
      <c r="B42" s="5">
        <v>1</v>
      </c>
      <c r="C42" s="6">
        <v>65</v>
      </c>
      <c r="D42" s="6">
        <v>61</v>
      </c>
      <c r="E42" s="6">
        <v>0</v>
      </c>
      <c r="F42" s="6">
        <v>0</v>
      </c>
      <c r="G42" s="6">
        <v>0</v>
      </c>
      <c r="H42" s="6">
        <v>0</v>
      </c>
      <c r="I42" s="6">
        <v>86.16</v>
      </c>
      <c r="J42" s="6">
        <v>53.18</v>
      </c>
      <c r="K42" s="6">
        <v>111.32</v>
      </c>
      <c r="L42" s="32"/>
      <c r="M42" s="32"/>
      <c r="N42" s="32"/>
    </row>
    <row r="43" spans="1:14" ht="15.75">
      <c r="A43" s="2"/>
      <c r="B43" s="5">
        <v>2</v>
      </c>
      <c r="C43" s="6">
        <v>65</v>
      </c>
      <c r="D43" s="6">
        <v>60</v>
      </c>
      <c r="E43" s="6">
        <v>0</v>
      </c>
      <c r="F43" s="6">
        <v>0</v>
      </c>
      <c r="G43" s="6">
        <v>0</v>
      </c>
      <c r="H43" s="6">
        <v>0</v>
      </c>
      <c r="I43" s="6">
        <v>114.37</v>
      </c>
      <c r="J43" s="6">
        <v>86.84</v>
      </c>
      <c r="K43" s="6">
        <v>125.07</v>
      </c>
      <c r="L43" s="7"/>
      <c r="M43" s="7"/>
      <c r="N43" s="7"/>
    </row>
    <row r="44" spans="1:14" ht="15.75">
      <c r="A44" s="2"/>
      <c r="B44" s="5">
        <v>3</v>
      </c>
      <c r="C44" s="6">
        <v>65</v>
      </c>
      <c r="D44" s="6">
        <v>61</v>
      </c>
      <c r="E44" s="6">
        <v>0</v>
      </c>
      <c r="F44" s="6">
        <v>0</v>
      </c>
      <c r="G44" s="6">
        <v>0</v>
      </c>
      <c r="H44" s="6">
        <v>0</v>
      </c>
      <c r="I44" s="6">
        <v>151.74</v>
      </c>
      <c r="J44" s="6">
        <v>40</v>
      </c>
      <c r="K44" s="6">
        <v>126.66</v>
      </c>
      <c r="L44" s="7"/>
      <c r="M44" s="7"/>
      <c r="N44" s="7"/>
    </row>
    <row r="45" spans="1:14" ht="15.75">
      <c r="A45" s="2"/>
      <c r="B45" s="5">
        <v>4</v>
      </c>
      <c r="C45" s="6">
        <v>65</v>
      </c>
      <c r="D45" s="6">
        <v>62</v>
      </c>
      <c r="E45" s="6">
        <v>0</v>
      </c>
      <c r="F45" s="6">
        <v>0</v>
      </c>
      <c r="G45" s="6">
        <v>0</v>
      </c>
      <c r="H45" s="6">
        <v>0</v>
      </c>
      <c r="I45" s="6">
        <v>160.18</v>
      </c>
      <c r="J45" s="6">
        <v>9.86</v>
      </c>
      <c r="K45" s="6">
        <v>128.46</v>
      </c>
      <c r="L45" s="7"/>
      <c r="M45" s="7"/>
      <c r="N45" s="7"/>
    </row>
    <row r="46" spans="1:14" ht="15.75">
      <c r="A46" s="2"/>
      <c r="B46" s="5">
        <v>5</v>
      </c>
      <c r="C46" s="6">
        <v>65</v>
      </c>
      <c r="D46" s="6">
        <v>62</v>
      </c>
      <c r="E46" s="6">
        <v>0</v>
      </c>
      <c r="F46" s="6">
        <v>0</v>
      </c>
      <c r="G46" s="6">
        <v>0</v>
      </c>
      <c r="H46" s="6">
        <v>0</v>
      </c>
      <c r="I46" s="6">
        <v>224.6</v>
      </c>
      <c r="J46" s="6">
        <v>4.92</v>
      </c>
      <c r="K46" s="6">
        <v>136.94999999999999</v>
      </c>
      <c r="L46" s="7"/>
      <c r="M46" s="7"/>
      <c r="N46" s="7"/>
    </row>
    <row r="47" spans="1:14" ht="15.75">
      <c r="A47" s="2"/>
      <c r="B47" s="5">
        <v>6</v>
      </c>
      <c r="C47" s="6">
        <v>65</v>
      </c>
      <c r="D47" s="6">
        <v>62</v>
      </c>
      <c r="E47" s="6">
        <v>0</v>
      </c>
      <c r="F47" s="6">
        <v>0</v>
      </c>
      <c r="G47" s="6">
        <v>0</v>
      </c>
      <c r="H47" s="6">
        <v>0</v>
      </c>
      <c r="I47" s="6">
        <v>220.5</v>
      </c>
      <c r="J47" s="6">
        <v>20.54</v>
      </c>
      <c r="K47" s="6">
        <v>109.69</v>
      </c>
      <c r="L47" s="7"/>
      <c r="M47" s="7"/>
      <c r="N47" s="7"/>
    </row>
    <row r="48" spans="1:14" ht="15.75">
      <c r="A48" s="2"/>
      <c r="B48" s="5">
        <v>7</v>
      </c>
      <c r="C48" s="6">
        <v>65</v>
      </c>
      <c r="D48" s="6">
        <v>17</v>
      </c>
      <c r="E48" s="6">
        <v>0</v>
      </c>
      <c r="F48" s="6">
        <v>0</v>
      </c>
      <c r="G48" s="6">
        <v>0</v>
      </c>
      <c r="H48" s="6">
        <v>0</v>
      </c>
      <c r="I48" s="6">
        <v>181.49</v>
      </c>
      <c r="J48" s="6">
        <v>28.55</v>
      </c>
      <c r="K48" s="6">
        <v>101.7</v>
      </c>
      <c r="L48" s="7"/>
      <c r="M48" s="7"/>
      <c r="N48" s="7"/>
    </row>
    <row r="49" spans="1:14" ht="15.75">
      <c r="A49" s="2"/>
      <c r="B49" s="5">
        <v>8</v>
      </c>
      <c r="C49" s="6">
        <v>65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168.34</v>
      </c>
      <c r="J49" s="6">
        <v>49.35</v>
      </c>
      <c r="K49" s="6">
        <v>116.81</v>
      </c>
      <c r="L49" s="7"/>
      <c r="M49" s="7"/>
      <c r="N49" s="7"/>
    </row>
    <row r="50" spans="1:14" ht="15.75">
      <c r="A50" s="2"/>
      <c r="B50" s="5">
        <v>9</v>
      </c>
      <c r="C50" s="37">
        <v>65</v>
      </c>
      <c r="D50" s="38">
        <v>0</v>
      </c>
      <c r="E50" s="6">
        <v>0</v>
      </c>
      <c r="F50" s="6">
        <v>0</v>
      </c>
      <c r="G50" s="6">
        <v>0</v>
      </c>
      <c r="H50" s="6">
        <v>0</v>
      </c>
      <c r="I50" s="6">
        <v>122.95</v>
      </c>
      <c r="J50" s="6">
        <v>58.12</v>
      </c>
      <c r="K50" s="6">
        <v>107.56</v>
      </c>
      <c r="L50" s="7"/>
      <c r="M50" s="7"/>
      <c r="N50" s="7"/>
    </row>
    <row r="51" spans="1:14" ht="15.75">
      <c r="A51" s="2"/>
      <c r="B51" s="5">
        <v>10</v>
      </c>
      <c r="C51" s="37">
        <v>65</v>
      </c>
      <c r="D51" s="38">
        <v>0</v>
      </c>
      <c r="E51" s="6" t="s">
        <v>103</v>
      </c>
      <c r="F51" s="6">
        <v>0</v>
      </c>
      <c r="G51" s="6">
        <v>0</v>
      </c>
      <c r="H51" s="6">
        <v>0</v>
      </c>
      <c r="I51" s="6">
        <v>87.37</v>
      </c>
      <c r="J51" s="6">
        <v>79.930000000000007</v>
      </c>
      <c r="K51" s="6">
        <v>50.81</v>
      </c>
      <c r="L51" s="7"/>
      <c r="M51" s="7"/>
      <c r="N51" s="7"/>
    </row>
    <row r="52" spans="1:14" ht="15.75">
      <c r="A52" s="2"/>
      <c r="B52" s="5">
        <v>11</v>
      </c>
      <c r="C52" s="37">
        <v>66</v>
      </c>
      <c r="D52" s="38">
        <v>0</v>
      </c>
      <c r="E52" s="6" t="s">
        <v>104</v>
      </c>
      <c r="F52" s="6">
        <v>0</v>
      </c>
      <c r="G52" s="6">
        <v>0</v>
      </c>
      <c r="H52" s="6">
        <v>0</v>
      </c>
      <c r="I52" s="6">
        <v>88.1</v>
      </c>
      <c r="J52" s="6">
        <v>105.1</v>
      </c>
      <c r="K52" s="6">
        <v>73.67</v>
      </c>
      <c r="L52" s="7"/>
      <c r="M52" s="7"/>
      <c r="N52" s="7"/>
    </row>
    <row r="53" spans="1:14" ht="15.75">
      <c r="A53" s="2"/>
      <c r="B53" s="5">
        <v>12</v>
      </c>
      <c r="C53" s="6">
        <v>66</v>
      </c>
      <c r="D53" s="6">
        <v>0</v>
      </c>
      <c r="E53" s="6" t="s">
        <v>105</v>
      </c>
      <c r="F53" s="6">
        <v>0</v>
      </c>
      <c r="G53" s="6">
        <v>0</v>
      </c>
      <c r="H53" s="6">
        <v>0</v>
      </c>
      <c r="I53" s="6">
        <v>91.98</v>
      </c>
      <c r="J53" s="6">
        <v>114.46</v>
      </c>
      <c r="K53" s="6">
        <v>89.4</v>
      </c>
      <c r="L53" s="7"/>
      <c r="M53" s="7"/>
      <c r="N53" s="7"/>
    </row>
    <row r="54" spans="1:14" ht="15.75">
      <c r="A54" s="2"/>
      <c r="B54" s="5">
        <v>13</v>
      </c>
      <c r="C54" s="6">
        <v>67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103.93</v>
      </c>
      <c r="J54" s="6">
        <v>96.04</v>
      </c>
      <c r="K54" s="6">
        <v>93.15</v>
      </c>
      <c r="L54" s="7"/>
      <c r="M54" s="7"/>
      <c r="N54" s="7"/>
    </row>
    <row r="55" spans="1:14" ht="15.75">
      <c r="A55" s="2"/>
      <c r="B55" s="5">
        <v>14</v>
      </c>
      <c r="C55" s="6">
        <v>68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121.53</v>
      </c>
      <c r="J55" s="6">
        <v>85.95</v>
      </c>
      <c r="K55" s="6">
        <v>133.54</v>
      </c>
      <c r="L55" s="7"/>
      <c r="M55" s="7"/>
      <c r="N55" s="7"/>
    </row>
    <row r="56" spans="1:14" ht="15.75">
      <c r="A56" s="2"/>
      <c r="B56" s="5">
        <v>15</v>
      </c>
      <c r="C56" s="6">
        <v>71</v>
      </c>
      <c r="D56" s="6">
        <v>0</v>
      </c>
      <c r="E56" s="6">
        <v>0</v>
      </c>
      <c r="F56" s="6">
        <v>0</v>
      </c>
      <c r="G56" s="6">
        <v>0</v>
      </c>
      <c r="H56" s="6">
        <v>0</v>
      </c>
      <c r="I56" s="6">
        <v>127.28</v>
      </c>
      <c r="J56" s="6">
        <v>79.11</v>
      </c>
      <c r="K56" s="6">
        <v>163.33000000000001</v>
      </c>
      <c r="L56" s="7"/>
      <c r="M56" s="7"/>
      <c r="N56" s="7"/>
    </row>
    <row r="57" spans="1:14" ht="15.75">
      <c r="A57" s="2"/>
      <c r="B57" s="5">
        <v>16</v>
      </c>
      <c r="C57" s="6">
        <v>71</v>
      </c>
      <c r="D57" s="6">
        <v>0</v>
      </c>
      <c r="E57" s="6">
        <v>0</v>
      </c>
      <c r="F57" s="6">
        <v>0</v>
      </c>
      <c r="G57" s="6">
        <v>0</v>
      </c>
      <c r="H57" s="6">
        <v>0</v>
      </c>
      <c r="I57" s="6">
        <v>131.07</v>
      </c>
      <c r="J57" s="6">
        <v>54.89</v>
      </c>
      <c r="K57" s="6">
        <v>126.92</v>
      </c>
      <c r="L57" s="7"/>
      <c r="M57" s="7"/>
      <c r="N57" s="7"/>
    </row>
    <row r="58" spans="1:14" ht="15.75">
      <c r="A58" s="2"/>
      <c r="B58" s="5">
        <v>17</v>
      </c>
      <c r="C58" s="6">
        <v>74</v>
      </c>
      <c r="D58" s="6">
        <v>0</v>
      </c>
      <c r="E58" s="6">
        <v>0</v>
      </c>
      <c r="F58" s="6">
        <v>0</v>
      </c>
      <c r="G58" s="6">
        <v>0</v>
      </c>
      <c r="H58" s="6">
        <v>0</v>
      </c>
      <c r="I58" s="6">
        <v>128.29</v>
      </c>
      <c r="J58" s="6">
        <v>44.76</v>
      </c>
      <c r="K58" s="6">
        <v>198.73</v>
      </c>
      <c r="L58" s="7"/>
      <c r="M58" s="7"/>
      <c r="N58" s="7"/>
    </row>
    <row r="59" spans="1:14" ht="15.75">
      <c r="A59" s="2"/>
      <c r="B59" s="5">
        <v>18</v>
      </c>
      <c r="C59" s="6">
        <v>68</v>
      </c>
      <c r="D59" s="6">
        <v>0</v>
      </c>
      <c r="E59" s="6">
        <v>0</v>
      </c>
      <c r="F59" s="6">
        <v>0</v>
      </c>
      <c r="G59" s="6">
        <v>0</v>
      </c>
      <c r="H59" s="6">
        <v>18.09</v>
      </c>
      <c r="I59" s="6">
        <v>115.89</v>
      </c>
      <c r="J59" s="6">
        <v>69.05</v>
      </c>
      <c r="K59" s="6">
        <v>203.28</v>
      </c>
      <c r="L59" s="7"/>
      <c r="M59" s="7"/>
      <c r="N59" s="7"/>
    </row>
    <row r="60" spans="1:14" ht="15.75">
      <c r="A60" s="2"/>
      <c r="B60" s="5">
        <v>19</v>
      </c>
      <c r="C60" s="6">
        <v>65</v>
      </c>
      <c r="D60" s="6">
        <v>0</v>
      </c>
      <c r="E60" s="6">
        <v>0</v>
      </c>
      <c r="F60" s="6">
        <v>0</v>
      </c>
      <c r="G60" s="6">
        <v>0</v>
      </c>
      <c r="H60" s="6">
        <v>16.88</v>
      </c>
      <c r="I60" s="6">
        <v>233.83</v>
      </c>
      <c r="J60" s="6">
        <v>78.52</v>
      </c>
      <c r="K60" s="6">
        <v>183.37</v>
      </c>
      <c r="L60" s="7"/>
      <c r="M60" s="7"/>
      <c r="N60" s="7"/>
    </row>
    <row r="61" spans="1:14" ht="15.75">
      <c r="A61" s="2"/>
      <c r="B61" s="5">
        <v>20</v>
      </c>
      <c r="C61" s="6">
        <v>65</v>
      </c>
      <c r="D61" s="6">
        <v>0</v>
      </c>
      <c r="E61" s="6">
        <v>0</v>
      </c>
      <c r="F61" s="6">
        <v>0</v>
      </c>
      <c r="G61" s="6">
        <v>0</v>
      </c>
      <c r="H61" s="6">
        <v>23.49</v>
      </c>
      <c r="I61" s="6">
        <v>268.88</v>
      </c>
      <c r="J61" s="6">
        <v>78.47</v>
      </c>
      <c r="K61" s="6">
        <v>153.19999999999999</v>
      </c>
      <c r="L61" s="7"/>
      <c r="M61" s="7"/>
      <c r="N61" s="7"/>
    </row>
    <row r="62" spans="1:14" ht="15.75">
      <c r="A62" s="2"/>
      <c r="B62" s="5">
        <v>21</v>
      </c>
      <c r="C62" s="6">
        <v>65</v>
      </c>
      <c r="D62" s="6">
        <v>0</v>
      </c>
      <c r="E62" s="6">
        <v>0</v>
      </c>
      <c r="F62" s="6">
        <v>0</v>
      </c>
      <c r="G62" s="6">
        <v>0</v>
      </c>
      <c r="H62" s="6">
        <v>61.02</v>
      </c>
      <c r="I62" s="6">
        <v>185.86</v>
      </c>
      <c r="J62" s="6">
        <v>71.510000000000005</v>
      </c>
      <c r="K62" s="6">
        <v>114.13</v>
      </c>
      <c r="L62" s="7"/>
      <c r="M62" s="7"/>
      <c r="N62" s="7"/>
    </row>
    <row r="63" spans="1:14" ht="15.75">
      <c r="A63" s="2"/>
      <c r="B63" s="5">
        <v>22</v>
      </c>
      <c r="C63" s="6">
        <v>65</v>
      </c>
      <c r="D63" s="6">
        <v>0</v>
      </c>
      <c r="E63" s="6">
        <v>0</v>
      </c>
      <c r="F63" s="6">
        <v>0</v>
      </c>
      <c r="G63" s="6">
        <v>0</v>
      </c>
      <c r="H63" s="6">
        <v>71.39</v>
      </c>
      <c r="I63" s="6">
        <v>141.66</v>
      </c>
      <c r="J63" s="6">
        <v>65.12</v>
      </c>
      <c r="K63" s="6">
        <v>96.72</v>
      </c>
      <c r="L63" s="7"/>
      <c r="M63" s="7"/>
      <c r="N63" s="7"/>
    </row>
    <row r="64" spans="1:14" ht="15.75">
      <c r="A64" s="2"/>
      <c r="B64" s="5">
        <v>23</v>
      </c>
      <c r="C64" s="6">
        <v>65</v>
      </c>
      <c r="D64" s="6">
        <v>0</v>
      </c>
      <c r="E64" s="6">
        <v>0</v>
      </c>
      <c r="F64" s="6">
        <v>0</v>
      </c>
      <c r="G64" s="6">
        <v>0</v>
      </c>
      <c r="H64" s="6">
        <v>67.92</v>
      </c>
      <c r="I64" s="6">
        <v>145.78</v>
      </c>
      <c r="J64" s="6">
        <v>57.63</v>
      </c>
      <c r="K64" s="6">
        <v>82.06</v>
      </c>
      <c r="L64" s="7"/>
      <c r="M64" s="7"/>
      <c r="N64" s="7"/>
    </row>
    <row r="65" spans="1:14" ht="15.75">
      <c r="A65" s="2"/>
      <c r="B65" s="5">
        <v>24</v>
      </c>
      <c r="C65" s="6">
        <v>65</v>
      </c>
      <c r="D65" s="6">
        <v>0</v>
      </c>
      <c r="E65" s="6">
        <v>0</v>
      </c>
      <c r="F65" s="6">
        <v>0</v>
      </c>
      <c r="G65" s="6">
        <v>0</v>
      </c>
      <c r="H65" s="6">
        <v>65.430000000000007</v>
      </c>
      <c r="I65" s="6">
        <v>212.24</v>
      </c>
      <c r="J65" s="6">
        <v>90.24</v>
      </c>
      <c r="K65" s="6">
        <v>82</v>
      </c>
      <c r="L65" s="7"/>
      <c r="M65" s="7"/>
      <c r="N65" s="7"/>
    </row>
    <row r="66" spans="1:14" ht="15.75">
      <c r="A66" s="2"/>
      <c r="B66" s="5">
        <v>25</v>
      </c>
      <c r="C66" s="6">
        <v>65</v>
      </c>
      <c r="D66" s="6">
        <v>0</v>
      </c>
      <c r="E66" s="6">
        <v>0</v>
      </c>
      <c r="F66" s="6">
        <v>0</v>
      </c>
      <c r="G66" s="6">
        <v>0</v>
      </c>
      <c r="H66" s="6">
        <v>62.97</v>
      </c>
      <c r="I66" s="6">
        <v>269.99</v>
      </c>
      <c r="J66" s="6">
        <v>146.29</v>
      </c>
      <c r="K66" s="6">
        <v>82</v>
      </c>
      <c r="L66" s="7"/>
      <c r="M66" s="7"/>
      <c r="N66" s="7"/>
    </row>
    <row r="67" spans="1:14" ht="15.75">
      <c r="A67" s="2"/>
      <c r="B67" s="5">
        <v>26</v>
      </c>
      <c r="C67" s="6">
        <v>65</v>
      </c>
      <c r="D67" s="6">
        <v>0</v>
      </c>
      <c r="E67" s="6">
        <v>0</v>
      </c>
      <c r="F67" s="6">
        <v>0</v>
      </c>
      <c r="G67" s="6">
        <v>0</v>
      </c>
      <c r="H67" s="6">
        <v>58.15</v>
      </c>
      <c r="I67" s="6">
        <v>278.36</v>
      </c>
      <c r="J67" s="6">
        <v>159.27000000000001</v>
      </c>
      <c r="K67" s="6">
        <v>82</v>
      </c>
      <c r="L67" s="7"/>
      <c r="M67" s="7"/>
      <c r="N67" s="7"/>
    </row>
    <row r="68" spans="1:14" ht="15.75">
      <c r="A68" s="2"/>
      <c r="B68" s="5">
        <v>27</v>
      </c>
      <c r="C68" s="6">
        <v>62</v>
      </c>
      <c r="D68" s="6">
        <v>0</v>
      </c>
      <c r="E68" s="6">
        <v>0</v>
      </c>
      <c r="F68" s="6">
        <v>0</v>
      </c>
      <c r="G68" s="6">
        <v>0</v>
      </c>
      <c r="H68" s="6">
        <v>60.46</v>
      </c>
      <c r="I68" s="6">
        <v>188.5</v>
      </c>
      <c r="J68" s="6">
        <v>135.57</v>
      </c>
      <c r="K68" s="6">
        <v>81</v>
      </c>
      <c r="L68" s="7"/>
      <c r="M68" s="7"/>
      <c r="N68" s="7"/>
    </row>
    <row r="69" spans="1:14" ht="15.75">
      <c r="A69" s="2"/>
      <c r="B69" s="5">
        <v>28</v>
      </c>
      <c r="C69" s="6">
        <v>62</v>
      </c>
      <c r="D69" s="6">
        <v>0</v>
      </c>
      <c r="E69" s="6">
        <v>0</v>
      </c>
      <c r="F69" s="6">
        <v>0</v>
      </c>
      <c r="G69" s="6">
        <v>0</v>
      </c>
      <c r="H69" s="6">
        <v>59.83</v>
      </c>
      <c r="I69" s="6">
        <v>55.6</v>
      </c>
      <c r="J69" s="6">
        <v>106.17</v>
      </c>
      <c r="K69" s="6">
        <v>80</v>
      </c>
      <c r="L69" s="7"/>
      <c r="M69" s="7"/>
      <c r="N69" s="7"/>
    </row>
    <row r="70" spans="1:14" ht="15.75">
      <c r="A70" s="2"/>
      <c r="B70" s="5">
        <v>29</v>
      </c>
      <c r="C70" s="6">
        <v>62</v>
      </c>
      <c r="D70" s="8" t="s">
        <v>18</v>
      </c>
      <c r="E70" s="6">
        <v>0</v>
      </c>
      <c r="F70" s="6">
        <v>0</v>
      </c>
      <c r="G70" s="6">
        <v>0</v>
      </c>
      <c r="H70" s="6">
        <v>33.69</v>
      </c>
      <c r="I70" s="6">
        <v>46.76</v>
      </c>
      <c r="J70" s="6">
        <v>44.05</v>
      </c>
      <c r="K70" s="6">
        <v>77</v>
      </c>
      <c r="L70" s="7"/>
      <c r="M70" s="7"/>
      <c r="N70" s="7"/>
    </row>
    <row r="71" spans="1:14" ht="15.75">
      <c r="A71" s="2"/>
      <c r="B71" s="5">
        <v>30</v>
      </c>
      <c r="C71" s="6">
        <v>62</v>
      </c>
      <c r="D71" s="8" t="s">
        <v>18</v>
      </c>
      <c r="E71" s="6">
        <v>0</v>
      </c>
      <c r="F71" s="6">
        <v>0</v>
      </c>
      <c r="G71" s="6">
        <v>0</v>
      </c>
      <c r="H71" s="6">
        <v>68.05</v>
      </c>
      <c r="I71" s="6">
        <v>27.97</v>
      </c>
      <c r="J71" s="6">
        <v>22.28</v>
      </c>
      <c r="K71" s="6">
        <v>74</v>
      </c>
      <c r="L71" s="7"/>
      <c r="M71" s="7"/>
      <c r="N71" s="7"/>
    </row>
    <row r="72" spans="1:14" ht="15.75">
      <c r="A72" s="2"/>
      <c r="B72" s="5">
        <v>31</v>
      </c>
      <c r="C72" s="7">
        <v>61</v>
      </c>
      <c r="D72" s="8" t="s">
        <v>18</v>
      </c>
      <c r="E72" s="7">
        <v>0</v>
      </c>
      <c r="F72" s="8" t="s">
        <v>18</v>
      </c>
      <c r="G72" s="7">
        <v>0</v>
      </c>
      <c r="H72" s="8" t="s">
        <v>18</v>
      </c>
      <c r="I72" s="6">
        <v>22.64</v>
      </c>
      <c r="J72" s="7">
        <v>60.53</v>
      </c>
      <c r="K72" s="9" t="s">
        <v>18</v>
      </c>
      <c r="L72" s="5"/>
      <c r="M72" s="5"/>
      <c r="N72" s="5"/>
    </row>
    <row r="73" spans="1:14" ht="15.75">
      <c r="A73" s="2" t="s">
        <v>19</v>
      </c>
      <c r="B73" s="2"/>
      <c r="C73" s="11">
        <f t="shared" ref="C73:N73" si="2">SUM(C42:C72)</f>
        <v>2030</v>
      </c>
      <c r="D73" s="11">
        <f t="shared" si="2"/>
        <v>385</v>
      </c>
      <c r="E73" s="11">
        <f t="shared" si="2"/>
        <v>0</v>
      </c>
      <c r="F73" s="11">
        <f t="shared" si="2"/>
        <v>0</v>
      </c>
      <c r="G73" s="11">
        <f t="shared" si="2"/>
        <v>0</v>
      </c>
      <c r="H73" s="11">
        <f t="shared" si="2"/>
        <v>667.36999999999989</v>
      </c>
      <c r="I73" s="11">
        <f t="shared" si="2"/>
        <v>4503.8400000000011</v>
      </c>
      <c r="J73" s="11">
        <f t="shared" si="2"/>
        <v>2196.3000000000006</v>
      </c>
      <c r="K73" s="11">
        <f t="shared" si="2"/>
        <v>3384.5299999999997</v>
      </c>
      <c r="L73" s="33">
        <f t="shared" si="2"/>
        <v>0</v>
      </c>
      <c r="M73" s="33">
        <f t="shared" si="2"/>
        <v>0</v>
      </c>
      <c r="N73" s="33">
        <f t="shared" si="2"/>
        <v>0</v>
      </c>
    </row>
    <row r="74" spans="1:14" ht="15.75">
      <c r="A74" s="2" t="s">
        <v>20</v>
      </c>
      <c r="B74" s="2"/>
      <c r="C74" s="12">
        <f t="shared" ref="C74:N74" si="3">C73*1.9835</f>
        <v>4026.5050000000001</v>
      </c>
      <c r="D74" s="12">
        <f t="shared" si="3"/>
        <v>763.64750000000004</v>
      </c>
      <c r="E74" s="12">
        <f t="shared" si="3"/>
        <v>0</v>
      </c>
      <c r="F74" s="12">
        <f t="shared" si="3"/>
        <v>0</v>
      </c>
      <c r="G74" s="12">
        <f t="shared" si="3"/>
        <v>0</v>
      </c>
      <c r="H74" s="12">
        <f t="shared" si="3"/>
        <v>1323.7283949999999</v>
      </c>
      <c r="I74" s="12">
        <f t="shared" si="3"/>
        <v>8933.366640000002</v>
      </c>
      <c r="J74" s="12">
        <f t="shared" si="3"/>
        <v>4356.3610500000013</v>
      </c>
      <c r="K74" s="12">
        <f t="shared" si="3"/>
        <v>6713.2152550000001</v>
      </c>
      <c r="L74" s="34">
        <f t="shared" si="3"/>
        <v>0</v>
      </c>
      <c r="M74" s="34">
        <f t="shared" si="3"/>
        <v>0</v>
      </c>
      <c r="N74" s="34">
        <f t="shared" si="3"/>
        <v>0</v>
      </c>
    </row>
    <row r="75" spans="1:14" ht="15.75">
      <c r="A75" s="2"/>
      <c r="B75" s="2"/>
      <c r="C75" s="11"/>
      <c r="D75" s="11"/>
      <c r="E75" s="11"/>
      <c r="F75" s="11"/>
      <c r="G75" s="11"/>
      <c r="H75" s="11"/>
      <c r="I75" s="11" t="s">
        <v>21</v>
      </c>
      <c r="J75" s="11"/>
      <c r="K75" s="13">
        <f>COUNTA(H59:H71,I42:I72,J42:J72,K42:K71)</f>
        <v>105</v>
      </c>
      <c r="L75" s="33" t="s">
        <v>22</v>
      </c>
      <c r="M75" s="2"/>
    </row>
    <row r="76" spans="1:14" ht="16.5" thickBot="1">
      <c r="A76" s="14">
        <v>2001</v>
      </c>
      <c r="B76" s="14" t="s">
        <v>23</v>
      </c>
      <c r="C76" s="14"/>
      <c r="D76" s="15">
        <f>SUM(E73:L73)</f>
        <v>10752.04</v>
      </c>
      <c r="E76" s="16" t="s">
        <v>19</v>
      </c>
      <c r="F76" s="16"/>
      <c r="G76" s="15">
        <f>D76*1.9835</f>
        <v>21326.671340000001</v>
      </c>
      <c r="H76" s="16" t="s">
        <v>24</v>
      </c>
      <c r="I76" s="14" t="s">
        <v>25</v>
      </c>
      <c r="J76" s="14"/>
      <c r="K76" s="17">
        <v>105</v>
      </c>
      <c r="L76" s="14" t="s">
        <v>22</v>
      </c>
      <c r="M76" s="14"/>
      <c r="N76" s="41"/>
    </row>
    <row r="77" spans="1:14" ht="15.75">
      <c r="A77" s="1" t="s">
        <v>0</v>
      </c>
      <c r="B77" s="2"/>
      <c r="C77" s="2"/>
      <c r="D77" s="18"/>
      <c r="E77" s="1"/>
      <c r="F77" s="1"/>
      <c r="G77" s="1"/>
      <c r="H77" s="18"/>
      <c r="I77" s="1"/>
      <c r="J77" s="2"/>
      <c r="K77" s="2"/>
      <c r="L77" s="35"/>
      <c r="M77" s="2"/>
    </row>
    <row r="78" spans="1:14" ht="15.75">
      <c r="A78" s="2" t="s">
        <v>2</v>
      </c>
      <c r="B78" s="2"/>
      <c r="C78" s="2"/>
      <c r="D78" s="2"/>
      <c r="E78" s="1" t="s">
        <v>3</v>
      </c>
      <c r="F78" s="2"/>
      <c r="G78" s="2" t="s">
        <v>4</v>
      </c>
      <c r="H78" s="2"/>
      <c r="I78" s="2" t="s">
        <v>5</v>
      </c>
      <c r="J78" s="2"/>
      <c r="K78" s="2"/>
      <c r="L78" s="35"/>
      <c r="M78" s="2"/>
    </row>
    <row r="79" spans="1:14" ht="16.5" thickBot="1">
      <c r="A79" s="3" t="s">
        <v>6</v>
      </c>
      <c r="B79" s="3" t="s">
        <v>7</v>
      </c>
      <c r="C79" s="4" t="s">
        <v>101</v>
      </c>
      <c r="D79" s="4" t="s">
        <v>102</v>
      </c>
      <c r="E79" s="4" t="s">
        <v>8</v>
      </c>
      <c r="F79" s="4" t="s">
        <v>9</v>
      </c>
      <c r="G79" s="4" t="s">
        <v>10</v>
      </c>
      <c r="H79" s="4" t="s">
        <v>11</v>
      </c>
      <c r="I79" s="4" t="s">
        <v>12</v>
      </c>
      <c r="J79" s="4" t="s">
        <v>13</v>
      </c>
      <c r="K79" s="4" t="s">
        <v>14</v>
      </c>
      <c r="L79" s="4" t="s">
        <v>15</v>
      </c>
      <c r="M79" s="4" t="s">
        <v>16</v>
      </c>
      <c r="N79" s="4" t="s">
        <v>17</v>
      </c>
    </row>
    <row r="80" spans="1:14" ht="16.5" thickTop="1">
      <c r="A80" s="1">
        <v>2002</v>
      </c>
      <c r="B80" s="5">
        <v>1</v>
      </c>
      <c r="C80" s="6"/>
      <c r="D80" s="6"/>
      <c r="E80" s="6"/>
      <c r="F80" s="6"/>
      <c r="G80" s="6">
        <v>73.180000000000007</v>
      </c>
      <c r="H80" s="6">
        <v>57.84</v>
      </c>
      <c r="I80" s="6">
        <v>69.86</v>
      </c>
      <c r="J80" s="6">
        <v>244.73</v>
      </c>
      <c r="K80" s="6">
        <v>51.37</v>
      </c>
      <c r="L80" s="6">
        <v>20.85</v>
      </c>
      <c r="M80" s="6">
        <v>110</v>
      </c>
      <c r="N80" s="32">
        <v>61.42</v>
      </c>
    </row>
    <row r="81" spans="1:14" ht="15.75">
      <c r="A81" s="2"/>
      <c r="B81" s="5">
        <v>2</v>
      </c>
      <c r="C81" s="6"/>
      <c r="D81" s="6"/>
      <c r="E81" s="6" t="s">
        <v>106</v>
      </c>
      <c r="F81" s="6"/>
      <c r="G81" s="6">
        <v>69.849999999999994</v>
      </c>
      <c r="H81" s="6">
        <v>57.84</v>
      </c>
      <c r="I81" s="6">
        <v>89.34</v>
      </c>
      <c r="J81" s="6">
        <v>224.44</v>
      </c>
      <c r="K81" s="6">
        <v>47.81</v>
      </c>
      <c r="L81" s="6">
        <v>20.58</v>
      </c>
      <c r="M81" s="6">
        <v>81</v>
      </c>
      <c r="N81" s="7">
        <v>60.57</v>
      </c>
    </row>
    <row r="82" spans="1:14" ht="15.75">
      <c r="A82" s="2"/>
      <c r="B82" s="5">
        <v>3</v>
      </c>
      <c r="C82" s="6"/>
      <c r="D82" s="6"/>
      <c r="E82" s="6" t="s">
        <v>107</v>
      </c>
      <c r="F82" s="6"/>
      <c r="G82" s="6">
        <v>68.97</v>
      </c>
      <c r="H82" s="6">
        <v>50.15</v>
      </c>
      <c r="I82" s="6">
        <v>100.59</v>
      </c>
      <c r="J82" s="6">
        <v>225.16</v>
      </c>
      <c r="K82" s="6">
        <v>44.08</v>
      </c>
      <c r="L82" s="6">
        <v>25.67</v>
      </c>
      <c r="M82" s="6">
        <v>66</v>
      </c>
      <c r="N82" s="7">
        <v>60.88</v>
      </c>
    </row>
    <row r="83" spans="1:14" ht="15.75">
      <c r="A83" s="2"/>
      <c r="B83" s="5">
        <v>4</v>
      </c>
      <c r="C83" s="6"/>
      <c r="D83" s="6"/>
      <c r="E83" s="6" t="s">
        <v>108</v>
      </c>
      <c r="F83" s="6"/>
      <c r="G83" s="6">
        <v>69.5</v>
      </c>
      <c r="H83" s="6">
        <v>28.91</v>
      </c>
      <c r="I83" s="6">
        <v>106.42</v>
      </c>
      <c r="J83" s="6">
        <v>233.52</v>
      </c>
      <c r="K83" s="6">
        <v>40.54</v>
      </c>
      <c r="L83" s="6">
        <v>50.15</v>
      </c>
      <c r="M83" s="6">
        <v>66</v>
      </c>
      <c r="N83" s="7">
        <v>60.63</v>
      </c>
    </row>
    <row r="84" spans="1:14" ht="15.75">
      <c r="A84" s="2"/>
      <c r="B84" s="5">
        <v>5</v>
      </c>
      <c r="C84" s="6"/>
      <c r="D84" s="6"/>
      <c r="E84" s="6" t="s">
        <v>109</v>
      </c>
      <c r="F84" s="6"/>
      <c r="G84" s="6">
        <v>66.34</v>
      </c>
      <c r="H84" s="6">
        <v>25.68</v>
      </c>
      <c r="I84" s="6">
        <v>85.88</v>
      </c>
      <c r="J84" s="6">
        <v>236.51</v>
      </c>
      <c r="K84" s="6">
        <v>53.87</v>
      </c>
      <c r="L84" s="6">
        <v>86.47</v>
      </c>
      <c r="M84" s="6">
        <v>66</v>
      </c>
      <c r="N84" s="7">
        <v>59.71</v>
      </c>
    </row>
    <row r="85" spans="1:14" ht="15.75">
      <c r="A85" s="2"/>
      <c r="B85" s="5">
        <v>6</v>
      </c>
      <c r="C85" s="6"/>
      <c r="D85" s="6"/>
      <c r="E85" s="6"/>
      <c r="F85" s="6"/>
      <c r="G85" s="6">
        <v>65.290000000000006</v>
      </c>
      <c r="H85" s="6">
        <v>21.7</v>
      </c>
      <c r="I85" s="6">
        <v>84.35</v>
      </c>
      <c r="J85" s="6">
        <v>229.82</v>
      </c>
      <c r="K85" s="6">
        <v>105.1</v>
      </c>
      <c r="L85" s="6">
        <v>79.59</v>
      </c>
      <c r="M85" s="6">
        <v>66</v>
      </c>
      <c r="N85" s="7">
        <v>60.71</v>
      </c>
    </row>
    <row r="86" spans="1:14" ht="15.75">
      <c r="A86" s="2"/>
      <c r="B86" s="5">
        <v>7</v>
      </c>
      <c r="C86" s="6"/>
      <c r="D86" s="6"/>
      <c r="E86" s="6"/>
      <c r="F86" s="6"/>
      <c r="G86" s="6">
        <v>152.31</v>
      </c>
      <c r="H86" s="6">
        <v>17.739999999999998</v>
      </c>
      <c r="I86" s="6">
        <v>92.48</v>
      </c>
      <c r="J86" s="6">
        <v>210.19</v>
      </c>
      <c r="K86" s="6">
        <v>119.25</v>
      </c>
      <c r="L86" s="6">
        <v>63.04</v>
      </c>
      <c r="M86" s="6">
        <v>65.73</v>
      </c>
      <c r="N86" s="7">
        <v>64.099999999999994</v>
      </c>
    </row>
    <row r="87" spans="1:14" ht="15.75">
      <c r="A87" s="2"/>
      <c r="B87" s="5">
        <v>8</v>
      </c>
      <c r="C87" s="6"/>
      <c r="D87" s="6"/>
      <c r="E87" s="6"/>
      <c r="F87" s="6"/>
      <c r="G87" s="6">
        <v>104.58</v>
      </c>
      <c r="H87" s="6">
        <v>17.690000000000001</v>
      </c>
      <c r="I87" s="6">
        <v>93.72</v>
      </c>
      <c r="J87" s="6">
        <v>199.58</v>
      </c>
      <c r="K87" s="6">
        <v>112.6</v>
      </c>
      <c r="L87" s="6">
        <v>59.6</v>
      </c>
      <c r="M87" s="6">
        <v>65.77</v>
      </c>
      <c r="N87" s="7">
        <v>72.959999999999994</v>
      </c>
    </row>
    <row r="88" spans="1:14" ht="15.75">
      <c r="A88" s="2"/>
      <c r="B88" s="5">
        <v>9</v>
      </c>
      <c r="C88" s="6"/>
      <c r="D88" s="6"/>
      <c r="E88" s="6"/>
      <c r="F88" s="6">
        <v>1.07</v>
      </c>
      <c r="G88" s="6">
        <v>88.21</v>
      </c>
      <c r="H88" s="6">
        <v>18.079999999999998</v>
      </c>
      <c r="I88" s="6">
        <v>90.37</v>
      </c>
      <c r="J88" s="6">
        <v>223.28</v>
      </c>
      <c r="K88" s="6">
        <v>46.44</v>
      </c>
      <c r="L88" s="6">
        <v>58.22</v>
      </c>
      <c r="M88" s="6">
        <v>65.87</v>
      </c>
      <c r="N88" s="7">
        <v>71.56</v>
      </c>
    </row>
    <row r="89" spans="1:14" ht="15.75">
      <c r="A89" s="2"/>
      <c r="B89" s="5">
        <v>10</v>
      </c>
      <c r="C89" s="6"/>
      <c r="D89" s="6"/>
      <c r="E89" s="6"/>
      <c r="F89" s="6">
        <v>57.27</v>
      </c>
      <c r="G89" s="6">
        <v>81.22</v>
      </c>
      <c r="H89" s="6">
        <v>18.440000000000001</v>
      </c>
      <c r="I89" s="6">
        <v>118.96</v>
      </c>
      <c r="J89" s="6">
        <v>253.57</v>
      </c>
      <c r="K89" s="6">
        <v>22.3</v>
      </c>
      <c r="L89" s="6">
        <v>56.74</v>
      </c>
      <c r="M89" s="6">
        <v>65.89</v>
      </c>
      <c r="N89" s="7">
        <v>63.19</v>
      </c>
    </row>
    <row r="90" spans="1:14" ht="15.75">
      <c r="A90" s="2"/>
      <c r="B90" s="5">
        <v>11</v>
      </c>
      <c r="C90" s="6"/>
      <c r="D90" s="6"/>
      <c r="E90" s="6"/>
      <c r="F90" s="6">
        <v>81.650000000000006</v>
      </c>
      <c r="G90" s="6">
        <v>72.180000000000007</v>
      </c>
      <c r="H90" s="6">
        <v>22.82</v>
      </c>
      <c r="I90" s="6">
        <v>123.24</v>
      </c>
      <c r="J90" s="6">
        <v>265.39999999999998</v>
      </c>
      <c r="K90" s="6">
        <v>16.59</v>
      </c>
      <c r="L90" s="6">
        <v>48.53</v>
      </c>
      <c r="M90" s="6">
        <v>64.48</v>
      </c>
      <c r="N90" s="7">
        <v>66.650000000000006</v>
      </c>
    </row>
    <row r="91" spans="1:14" ht="15.75">
      <c r="A91" s="2"/>
      <c r="B91" s="5">
        <v>12</v>
      </c>
      <c r="C91" s="6"/>
      <c r="D91" s="6"/>
      <c r="E91" s="6"/>
      <c r="F91" s="6">
        <v>78.260000000000005</v>
      </c>
      <c r="G91" s="6">
        <v>84.55</v>
      </c>
      <c r="H91" s="6">
        <v>25.79</v>
      </c>
      <c r="I91" s="6">
        <v>131.06</v>
      </c>
      <c r="J91" s="6">
        <v>196.27</v>
      </c>
      <c r="K91" s="6">
        <v>16.559999999999999</v>
      </c>
      <c r="L91" s="6">
        <v>45.22</v>
      </c>
      <c r="M91" s="6">
        <v>61.41</v>
      </c>
      <c r="N91" s="7">
        <v>62.32</v>
      </c>
    </row>
    <row r="92" spans="1:14" ht="15.75">
      <c r="A92" s="2"/>
      <c r="B92" s="5">
        <v>13</v>
      </c>
      <c r="C92" s="6"/>
      <c r="D92" s="6"/>
      <c r="E92" s="6"/>
      <c r="F92" s="6">
        <v>76.430000000000007</v>
      </c>
      <c r="G92" s="6">
        <v>113.9</v>
      </c>
      <c r="H92" s="6">
        <v>20.47</v>
      </c>
      <c r="I92" s="6">
        <v>180.26</v>
      </c>
      <c r="J92" s="6">
        <v>168.48</v>
      </c>
      <c r="K92" s="6">
        <v>20.41</v>
      </c>
      <c r="L92" s="6">
        <v>45.24</v>
      </c>
      <c r="M92" s="6">
        <v>61.23</v>
      </c>
      <c r="N92" s="7">
        <v>61.5</v>
      </c>
    </row>
    <row r="93" spans="1:14" ht="15.75">
      <c r="A93" s="2"/>
      <c r="B93" s="5">
        <v>14</v>
      </c>
      <c r="C93" s="6"/>
      <c r="D93" s="6"/>
      <c r="E93" s="6"/>
      <c r="F93" s="6">
        <v>75.23</v>
      </c>
      <c r="G93" s="6">
        <v>111.53</v>
      </c>
      <c r="H93" s="6">
        <v>15.32</v>
      </c>
      <c r="I93" s="6">
        <v>202.31</v>
      </c>
      <c r="J93" s="6">
        <v>167.66</v>
      </c>
      <c r="K93" s="6">
        <v>41.54</v>
      </c>
      <c r="L93" s="6">
        <v>44.39</v>
      </c>
      <c r="M93" s="6">
        <v>61.23</v>
      </c>
      <c r="N93" s="7">
        <v>61.23</v>
      </c>
    </row>
    <row r="94" spans="1:14" ht="15.75">
      <c r="A94" s="2"/>
      <c r="B94" s="5">
        <v>15</v>
      </c>
      <c r="C94" s="6"/>
      <c r="D94" s="6"/>
      <c r="E94" s="6"/>
      <c r="F94" s="6">
        <v>76.099999999999994</v>
      </c>
      <c r="G94" s="6">
        <v>123.8</v>
      </c>
      <c r="H94" s="6">
        <v>15.72</v>
      </c>
      <c r="I94" s="6">
        <v>197.28</v>
      </c>
      <c r="J94" s="6">
        <v>158.36000000000001</v>
      </c>
      <c r="K94" s="6">
        <v>153.88999999999999</v>
      </c>
      <c r="L94" s="6">
        <v>44.34</v>
      </c>
      <c r="M94" s="6">
        <v>65</v>
      </c>
      <c r="N94" s="7">
        <v>60.32</v>
      </c>
    </row>
    <row r="95" spans="1:14" ht="15.75">
      <c r="A95" s="2"/>
      <c r="B95" s="5">
        <v>16</v>
      </c>
      <c r="C95" s="6"/>
      <c r="D95" s="6"/>
      <c r="E95" s="6"/>
      <c r="F95" s="6">
        <v>75.25</v>
      </c>
      <c r="G95" s="6">
        <v>100.72</v>
      </c>
      <c r="H95" s="6">
        <v>16.55</v>
      </c>
      <c r="I95" s="6">
        <v>191.17</v>
      </c>
      <c r="J95" s="6">
        <v>121.14</v>
      </c>
      <c r="K95" s="6">
        <v>82.26</v>
      </c>
      <c r="L95" s="6">
        <v>43.62</v>
      </c>
      <c r="M95" s="6">
        <v>65.98</v>
      </c>
      <c r="N95" s="7">
        <v>60.15</v>
      </c>
    </row>
    <row r="96" spans="1:14" ht="15.75">
      <c r="A96" s="2"/>
      <c r="B96" s="5">
        <v>17</v>
      </c>
      <c r="C96" s="6"/>
      <c r="D96" s="6"/>
      <c r="E96" s="6"/>
      <c r="F96" s="6">
        <v>74.91</v>
      </c>
      <c r="G96" s="6">
        <v>91.59</v>
      </c>
      <c r="H96" s="6">
        <v>14.6</v>
      </c>
      <c r="I96" s="6">
        <v>178.93</v>
      </c>
      <c r="J96" s="6">
        <v>90.61</v>
      </c>
      <c r="K96" s="6">
        <v>47.65</v>
      </c>
      <c r="L96" s="6">
        <v>43.04</v>
      </c>
      <c r="M96" s="6">
        <v>62.46</v>
      </c>
      <c r="N96" s="7">
        <v>60.71</v>
      </c>
    </row>
    <row r="97" spans="1:14" ht="15.75">
      <c r="A97" s="2"/>
      <c r="B97" s="5">
        <v>18</v>
      </c>
      <c r="C97" s="6"/>
      <c r="D97" s="6"/>
      <c r="E97" s="6"/>
      <c r="F97" s="6">
        <v>68.61</v>
      </c>
      <c r="G97" s="6">
        <v>85.48</v>
      </c>
      <c r="H97" s="6">
        <v>12.51</v>
      </c>
      <c r="I97" s="6">
        <v>201.06</v>
      </c>
      <c r="J97" s="6">
        <v>83.54</v>
      </c>
      <c r="K97" s="6">
        <v>29.49</v>
      </c>
      <c r="L97" s="6">
        <v>42.54</v>
      </c>
      <c r="M97" s="6">
        <v>61.66</v>
      </c>
      <c r="N97" s="7">
        <v>61.15</v>
      </c>
    </row>
    <row r="98" spans="1:14" ht="15.75">
      <c r="A98" s="2"/>
      <c r="B98" s="5">
        <v>19</v>
      </c>
      <c r="C98" s="6"/>
      <c r="D98" s="6"/>
      <c r="E98" s="6"/>
      <c r="F98" s="6">
        <v>68.73</v>
      </c>
      <c r="G98" s="6">
        <v>76.42</v>
      </c>
      <c r="H98" s="6">
        <v>12.51</v>
      </c>
      <c r="I98" s="6">
        <v>218.86</v>
      </c>
      <c r="J98" s="6">
        <v>92.75</v>
      </c>
      <c r="K98" s="6">
        <v>21.57</v>
      </c>
      <c r="L98" s="6">
        <v>42.29</v>
      </c>
      <c r="M98" s="6">
        <v>61.99</v>
      </c>
      <c r="N98" s="7">
        <v>61.19</v>
      </c>
    </row>
    <row r="99" spans="1:14" ht="15.75">
      <c r="A99" s="2"/>
      <c r="B99" s="5">
        <v>20</v>
      </c>
      <c r="C99" s="6"/>
      <c r="D99" s="6"/>
      <c r="E99" s="6"/>
      <c r="F99" s="6">
        <v>63.37</v>
      </c>
      <c r="G99" s="6">
        <v>72.010000000000005</v>
      </c>
      <c r="H99" s="6">
        <v>12.51</v>
      </c>
      <c r="I99" s="6">
        <v>233.97</v>
      </c>
      <c r="J99" s="6">
        <v>88.07</v>
      </c>
      <c r="K99" s="6">
        <v>17.98</v>
      </c>
      <c r="L99" s="6">
        <v>41.64</v>
      </c>
      <c r="M99" s="6">
        <v>61.23</v>
      </c>
      <c r="N99" s="7">
        <v>61.55</v>
      </c>
    </row>
    <row r="100" spans="1:14" ht="15.75">
      <c r="A100" s="2"/>
      <c r="B100" s="5">
        <v>21</v>
      </c>
      <c r="C100" s="6"/>
      <c r="D100" s="6"/>
      <c r="E100" s="6"/>
      <c r="F100" s="6">
        <v>63.31</v>
      </c>
      <c r="G100" s="6">
        <v>70.87</v>
      </c>
      <c r="H100" s="6">
        <v>17.5</v>
      </c>
      <c r="I100" s="6">
        <v>254.7</v>
      </c>
      <c r="J100" s="6">
        <v>58.07</v>
      </c>
      <c r="K100" s="6">
        <v>17.28</v>
      </c>
      <c r="L100" s="6">
        <v>41.64</v>
      </c>
      <c r="M100" s="6">
        <v>61.23</v>
      </c>
      <c r="N100" s="7">
        <v>61.55</v>
      </c>
    </row>
    <row r="101" spans="1:14" ht="15.75">
      <c r="A101" s="2"/>
      <c r="B101" s="5">
        <v>22</v>
      </c>
      <c r="C101" s="6"/>
      <c r="D101" s="6"/>
      <c r="E101" s="6"/>
      <c r="F101" s="6">
        <v>71.97</v>
      </c>
      <c r="G101" s="6">
        <v>68.3</v>
      </c>
      <c r="H101" s="6">
        <v>23.24</v>
      </c>
      <c r="I101" s="6">
        <v>257.32</v>
      </c>
      <c r="J101" s="6">
        <v>44.94</v>
      </c>
      <c r="K101" s="6">
        <v>17.18</v>
      </c>
      <c r="L101" s="6">
        <v>40.770000000000003</v>
      </c>
      <c r="M101" s="6">
        <v>61.23</v>
      </c>
      <c r="N101" s="7">
        <v>57.69</v>
      </c>
    </row>
    <row r="102" spans="1:14" ht="15.75">
      <c r="A102" s="2"/>
      <c r="B102" s="5">
        <v>23</v>
      </c>
      <c r="C102" s="6"/>
      <c r="D102" s="6"/>
      <c r="E102" s="6"/>
      <c r="F102" s="6">
        <v>75.349999999999994</v>
      </c>
      <c r="G102" s="6">
        <v>67.27</v>
      </c>
      <c r="H102" s="6">
        <v>20.02</v>
      </c>
      <c r="I102" s="6">
        <v>255.62</v>
      </c>
      <c r="J102" s="6"/>
      <c r="K102" s="6">
        <v>16.559999999999999</v>
      </c>
      <c r="L102" s="6">
        <v>41.78</v>
      </c>
      <c r="M102" s="6">
        <v>61.23</v>
      </c>
      <c r="N102" s="7">
        <v>51.97</v>
      </c>
    </row>
    <row r="103" spans="1:14" ht="15.75">
      <c r="A103" s="2"/>
      <c r="B103" s="5">
        <v>24</v>
      </c>
      <c r="C103" s="6"/>
      <c r="D103" s="6"/>
      <c r="E103" s="6"/>
      <c r="F103" s="6">
        <v>78.489999999999995</v>
      </c>
      <c r="G103" s="6">
        <v>76.47</v>
      </c>
      <c r="H103" s="6">
        <v>21.75</v>
      </c>
      <c r="I103" s="6">
        <v>268.58999999999997</v>
      </c>
      <c r="J103" s="6">
        <v>98.81</v>
      </c>
      <c r="K103" s="6">
        <v>16.559999999999999</v>
      </c>
      <c r="L103" s="6">
        <v>76.510000000000005</v>
      </c>
      <c r="M103" s="6">
        <v>60.34</v>
      </c>
      <c r="N103" s="7">
        <v>46.34</v>
      </c>
    </row>
    <row r="104" spans="1:14" ht="15.75">
      <c r="A104" s="2"/>
      <c r="B104" s="5">
        <v>25</v>
      </c>
      <c r="C104" s="6"/>
      <c r="D104" s="6"/>
      <c r="E104" s="6"/>
      <c r="F104" s="6">
        <v>78.13</v>
      </c>
      <c r="G104" s="6">
        <v>110.02</v>
      </c>
      <c r="H104" s="6">
        <v>43.7</v>
      </c>
      <c r="I104" s="6">
        <v>254.03</v>
      </c>
      <c r="J104" s="6">
        <v>78.34</v>
      </c>
      <c r="K104" s="6">
        <v>16.100000000000001</v>
      </c>
      <c r="L104" s="6">
        <v>107.65</v>
      </c>
      <c r="M104" s="6">
        <v>60.15</v>
      </c>
      <c r="N104" s="7">
        <v>40.869999999999997</v>
      </c>
    </row>
    <row r="105" spans="1:14" ht="15.75">
      <c r="A105" s="2"/>
      <c r="B105" s="5">
        <v>26</v>
      </c>
      <c r="C105" s="6"/>
      <c r="D105" s="6"/>
      <c r="E105" s="6"/>
      <c r="F105" s="6">
        <v>67.290000000000006</v>
      </c>
      <c r="G105" s="6">
        <v>103.77</v>
      </c>
      <c r="H105" s="6">
        <v>38.04</v>
      </c>
      <c r="I105" s="6">
        <v>240.05</v>
      </c>
      <c r="J105" s="6">
        <v>109.53</v>
      </c>
      <c r="K105" s="6">
        <v>15.85</v>
      </c>
      <c r="L105" s="6">
        <v>99.99</v>
      </c>
      <c r="M105" s="6">
        <v>59.38</v>
      </c>
      <c r="N105" s="7">
        <v>40.08</v>
      </c>
    </row>
    <row r="106" spans="1:14" ht="15.75">
      <c r="A106" s="2"/>
      <c r="B106" s="5">
        <v>27</v>
      </c>
      <c r="C106" s="6"/>
      <c r="D106" s="6"/>
      <c r="E106" s="6"/>
      <c r="F106" s="6">
        <v>64.97</v>
      </c>
      <c r="G106" s="6">
        <v>101.6</v>
      </c>
      <c r="H106" s="6">
        <v>33.15</v>
      </c>
      <c r="I106" s="6">
        <v>244.32</v>
      </c>
      <c r="J106" s="6">
        <v>126.46</v>
      </c>
      <c r="K106" s="6">
        <v>15.85</v>
      </c>
      <c r="L106" s="6">
        <v>85.18</v>
      </c>
      <c r="M106" s="6">
        <v>60.92</v>
      </c>
      <c r="N106" s="7">
        <v>40.5</v>
      </c>
    </row>
    <row r="107" spans="1:14" ht="15.75">
      <c r="A107" s="2"/>
      <c r="B107" s="5">
        <v>28</v>
      </c>
      <c r="C107" s="6"/>
      <c r="D107" s="6"/>
      <c r="E107" s="6"/>
      <c r="F107" s="6">
        <v>76.349999999999994</v>
      </c>
      <c r="G107" s="6">
        <v>89.54</v>
      </c>
      <c r="H107" s="6">
        <v>48.16</v>
      </c>
      <c r="I107" s="6">
        <v>256.49</v>
      </c>
      <c r="J107" s="6">
        <v>106.26</v>
      </c>
      <c r="K107" s="6">
        <v>15.85</v>
      </c>
      <c r="L107" s="6">
        <v>81.42</v>
      </c>
      <c r="M107" s="6">
        <v>60.65</v>
      </c>
      <c r="N107" s="7">
        <v>42.28</v>
      </c>
    </row>
    <row r="108" spans="1:14" ht="15.75">
      <c r="A108" s="2"/>
      <c r="B108" s="5">
        <v>29</v>
      </c>
      <c r="C108" s="6"/>
      <c r="D108" s="6"/>
      <c r="E108" s="6"/>
      <c r="F108" s="6">
        <v>81.31</v>
      </c>
      <c r="G108" s="6">
        <v>125.68</v>
      </c>
      <c r="H108" s="6">
        <v>59.39</v>
      </c>
      <c r="I108" s="6">
        <v>302.66000000000003</v>
      </c>
      <c r="J108" s="6">
        <v>84.49</v>
      </c>
      <c r="K108" s="6">
        <v>15.85</v>
      </c>
      <c r="L108" s="6">
        <v>84.3</v>
      </c>
      <c r="M108" s="6">
        <v>62.12</v>
      </c>
      <c r="N108" s="7">
        <v>45.69</v>
      </c>
    </row>
    <row r="109" spans="1:14" ht="15.75">
      <c r="A109" s="2"/>
      <c r="B109" s="5">
        <v>30</v>
      </c>
      <c r="C109" s="6"/>
      <c r="D109" s="6"/>
      <c r="E109" s="6"/>
      <c r="F109" s="6">
        <v>79.989999999999995</v>
      </c>
      <c r="G109" s="6">
        <v>97.52</v>
      </c>
      <c r="H109" s="6">
        <v>62.3</v>
      </c>
      <c r="I109" s="6">
        <v>332.34</v>
      </c>
      <c r="J109" s="6">
        <v>69.819999999999993</v>
      </c>
      <c r="K109" s="6">
        <v>15.85</v>
      </c>
      <c r="L109" s="6">
        <v>80</v>
      </c>
      <c r="M109" s="6">
        <v>62.72</v>
      </c>
      <c r="N109" s="7">
        <v>60.8</v>
      </c>
    </row>
    <row r="110" spans="1:14" ht="15.75">
      <c r="A110" s="2"/>
      <c r="B110" s="5">
        <v>31</v>
      </c>
      <c r="C110" s="7"/>
      <c r="D110" s="7"/>
      <c r="E110" s="7"/>
      <c r="F110" s="8" t="s">
        <v>18</v>
      </c>
      <c r="G110" s="7">
        <v>74.819999999999993</v>
      </c>
      <c r="H110" s="8" t="s">
        <v>18</v>
      </c>
      <c r="I110" s="6">
        <v>297.7</v>
      </c>
      <c r="J110" s="7">
        <v>59.46</v>
      </c>
      <c r="K110" s="9" t="s">
        <v>18</v>
      </c>
      <c r="L110" s="6">
        <v>100</v>
      </c>
      <c r="M110" s="9" t="s">
        <v>18</v>
      </c>
      <c r="N110" s="6">
        <v>65.33</v>
      </c>
    </row>
    <row r="111" spans="1:14" ht="15.75">
      <c r="A111" s="2" t="s">
        <v>19</v>
      </c>
      <c r="B111" s="2"/>
      <c r="C111" s="11">
        <f t="shared" ref="C111:N111" si="4">SUM(C80:C110)</f>
        <v>0</v>
      </c>
      <c r="D111" s="11">
        <f t="shared" si="4"/>
        <v>0</v>
      </c>
      <c r="E111" s="11">
        <f t="shared" si="4"/>
        <v>0</v>
      </c>
      <c r="F111" s="11">
        <f t="shared" si="4"/>
        <v>1534.04</v>
      </c>
      <c r="G111" s="11">
        <f t="shared" si="4"/>
        <v>2757.49</v>
      </c>
      <c r="H111" s="11">
        <f t="shared" si="4"/>
        <v>850.11999999999989</v>
      </c>
      <c r="I111" s="11">
        <f t="shared" si="4"/>
        <v>5753.9299999999994</v>
      </c>
      <c r="J111" s="11">
        <f t="shared" si="4"/>
        <v>4549.26</v>
      </c>
      <c r="K111" s="11">
        <f t="shared" si="4"/>
        <v>1254.2299999999991</v>
      </c>
      <c r="L111" s="11">
        <f t="shared" si="4"/>
        <v>1801.0000000000002</v>
      </c>
      <c r="M111" s="11">
        <f t="shared" si="4"/>
        <v>1954.9000000000005</v>
      </c>
      <c r="N111" s="33">
        <f t="shared" si="4"/>
        <v>1805.6</v>
      </c>
    </row>
    <row r="112" spans="1:14" ht="15.75">
      <c r="A112" s="2" t="s">
        <v>20</v>
      </c>
      <c r="B112" s="2"/>
      <c r="C112" s="12">
        <f t="shared" ref="C112:N112" si="5">C111*1.9835</f>
        <v>0</v>
      </c>
      <c r="D112" s="12">
        <f t="shared" si="5"/>
        <v>0</v>
      </c>
      <c r="E112" s="12">
        <f t="shared" si="5"/>
        <v>0</v>
      </c>
      <c r="F112" s="12">
        <f t="shared" si="5"/>
        <v>3042.7683400000001</v>
      </c>
      <c r="G112" s="12">
        <f t="shared" si="5"/>
        <v>5469.4814149999993</v>
      </c>
      <c r="H112" s="12">
        <f t="shared" si="5"/>
        <v>1686.2130199999999</v>
      </c>
      <c r="I112" s="12">
        <f t="shared" si="5"/>
        <v>11412.920155</v>
      </c>
      <c r="J112" s="12">
        <f t="shared" si="5"/>
        <v>9023.4572100000005</v>
      </c>
      <c r="K112" s="31">
        <f t="shared" si="5"/>
        <v>2487.7652049999983</v>
      </c>
      <c r="L112" s="12">
        <f t="shared" si="5"/>
        <v>3572.2835000000005</v>
      </c>
      <c r="M112" s="31">
        <f t="shared" si="5"/>
        <v>3877.5441500000011</v>
      </c>
      <c r="N112" s="39">
        <f t="shared" si="5"/>
        <v>3581.4076</v>
      </c>
    </row>
    <row r="113" spans="1:14" ht="15.75">
      <c r="A113" s="2"/>
      <c r="B113" s="2"/>
      <c r="C113" s="11"/>
      <c r="D113" s="11"/>
      <c r="E113" s="11"/>
      <c r="F113" s="11"/>
      <c r="G113" s="11"/>
      <c r="H113" s="11"/>
      <c r="I113" s="11"/>
      <c r="J113" s="11"/>
      <c r="K113" s="11" t="s">
        <v>21</v>
      </c>
      <c r="L113" s="11"/>
      <c r="M113" s="13">
        <f>COUNTA(E80:N110)-4-4</f>
        <v>266</v>
      </c>
      <c r="N113" s="33" t="s">
        <v>22</v>
      </c>
    </row>
    <row r="114" spans="1:14" ht="16.5" thickBot="1">
      <c r="A114" s="14">
        <v>2002</v>
      </c>
      <c r="B114" s="14" t="s">
        <v>23</v>
      </c>
      <c r="C114" s="14"/>
      <c r="D114" s="14"/>
      <c r="E114" s="14"/>
      <c r="F114" s="15">
        <f>SUM(E111:N111)</f>
        <v>22260.569999999996</v>
      </c>
      <c r="G114" s="16" t="s">
        <v>19</v>
      </c>
      <c r="H114" s="16"/>
      <c r="I114" s="15">
        <f>F114*1.9835</f>
        <v>44153.840594999994</v>
      </c>
      <c r="J114" s="16" t="s">
        <v>24</v>
      </c>
      <c r="K114" s="14" t="s">
        <v>25</v>
      </c>
      <c r="L114" s="14"/>
      <c r="M114" s="17">
        <v>267</v>
      </c>
      <c r="N114" s="14" t="s">
        <v>22</v>
      </c>
    </row>
    <row r="115" spans="1:14" ht="15.75">
      <c r="A115" s="1" t="s">
        <v>0</v>
      </c>
      <c r="B115" s="2"/>
      <c r="C115" s="2"/>
      <c r="D115" s="18"/>
      <c r="E115" s="1"/>
      <c r="F115" s="1"/>
      <c r="G115" s="1"/>
      <c r="H115" s="18"/>
      <c r="I115" s="1"/>
      <c r="J115" s="2"/>
      <c r="K115" s="2"/>
      <c r="L115" s="35"/>
      <c r="M115" s="2"/>
    </row>
    <row r="116" spans="1:14" ht="15.75">
      <c r="A116" s="2" t="s">
        <v>2</v>
      </c>
      <c r="B116" s="2"/>
      <c r="C116" s="2"/>
      <c r="D116" s="2"/>
      <c r="E116" s="1" t="s">
        <v>3</v>
      </c>
      <c r="F116" s="2"/>
      <c r="G116" s="2" t="s">
        <v>4</v>
      </c>
      <c r="H116" s="2"/>
      <c r="I116" s="2" t="s">
        <v>5</v>
      </c>
      <c r="J116" s="2"/>
      <c r="K116" s="2"/>
      <c r="L116" s="35"/>
      <c r="M116" s="2"/>
    </row>
    <row r="117" spans="1:14" ht="16.5" thickBot="1">
      <c r="A117" s="3" t="s">
        <v>6</v>
      </c>
      <c r="B117" s="3" t="s">
        <v>7</v>
      </c>
      <c r="C117" s="4" t="s">
        <v>101</v>
      </c>
      <c r="D117" s="4" t="s">
        <v>102</v>
      </c>
      <c r="E117" s="4" t="s">
        <v>8</v>
      </c>
      <c r="F117" s="4" t="s">
        <v>9</v>
      </c>
      <c r="G117" s="4" t="s">
        <v>10</v>
      </c>
      <c r="H117" s="4" t="s">
        <v>11</v>
      </c>
      <c r="I117" s="4" t="s">
        <v>12</v>
      </c>
      <c r="J117" s="4" t="s">
        <v>13</v>
      </c>
      <c r="K117" s="4" t="s">
        <v>14</v>
      </c>
      <c r="L117" s="4" t="s">
        <v>15</v>
      </c>
      <c r="M117" s="4" t="s">
        <v>16</v>
      </c>
      <c r="N117" s="4" t="s">
        <v>17</v>
      </c>
    </row>
    <row r="118" spans="1:14" ht="16.5" thickTop="1">
      <c r="A118" s="1">
        <v>2003</v>
      </c>
      <c r="B118" s="5">
        <v>1</v>
      </c>
      <c r="C118" s="6">
        <v>60.46</v>
      </c>
      <c r="D118" s="6">
        <v>56.97</v>
      </c>
      <c r="E118" s="6"/>
      <c r="F118" s="6"/>
      <c r="G118" s="6">
        <v>142.87</v>
      </c>
      <c r="H118" s="6">
        <v>29.65</v>
      </c>
      <c r="I118" s="6">
        <v>22</v>
      </c>
      <c r="J118" s="6">
        <v>48.65</v>
      </c>
      <c r="K118" s="6">
        <v>15.85</v>
      </c>
      <c r="L118" s="32">
        <v>15.87</v>
      </c>
      <c r="M118" s="6">
        <v>23.79</v>
      </c>
      <c r="N118" s="32">
        <v>49.66</v>
      </c>
    </row>
    <row r="119" spans="1:14" ht="15.75">
      <c r="A119" s="2"/>
      <c r="B119" s="5">
        <v>2</v>
      </c>
      <c r="C119" s="6">
        <v>65.239999999999995</v>
      </c>
      <c r="D119" s="6">
        <v>70</v>
      </c>
      <c r="E119" s="6"/>
      <c r="F119" s="6"/>
      <c r="G119" s="6">
        <v>265.85000000000002</v>
      </c>
      <c r="H119" s="6">
        <v>33.83</v>
      </c>
      <c r="I119" s="6">
        <v>18.82</v>
      </c>
      <c r="J119" s="6">
        <v>58.91</v>
      </c>
      <c r="K119" s="6">
        <v>15.7</v>
      </c>
      <c r="L119" s="7">
        <v>16.87</v>
      </c>
      <c r="M119" s="6">
        <v>23.84</v>
      </c>
      <c r="N119" s="7">
        <v>42.32</v>
      </c>
    </row>
    <row r="120" spans="1:14" ht="15.75">
      <c r="A120" s="2"/>
      <c r="B120" s="5">
        <v>3</v>
      </c>
      <c r="C120" s="6">
        <v>70.599999999999994</v>
      </c>
      <c r="D120" s="6">
        <v>70</v>
      </c>
      <c r="E120" s="6"/>
      <c r="F120" s="6"/>
      <c r="G120" s="6">
        <v>187.09</v>
      </c>
      <c r="H120" s="6">
        <v>23.72</v>
      </c>
      <c r="I120" s="6">
        <v>15.62</v>
      </c>
      <c r="J120" s="6">
        <v>55.9</v>
      </c>
      <c r="K120" s="6">
        <v>15.68</v>
      </c>
      <c r="L120" s="7">
        <v>18.309999999999999</v>
      </c>
      <c r="M120" s="6">
        <v>28.67</v>
      </c>
      <c r="N120" s="7">
        <v>38.56</v>
      </c>
    </row>
    <row r="121" spans="1:14" ht="15.75">
      <c r="A121" s="2"/>
      <c r="B121" s="5">
        <v>4</v>
      </c>
      <c r="C121" s="6">
        <v>57.49</v>
      </c>
      <c r="D121" s="6">
        <v>70</v>
      </c>
      <c r="E121" s="6"/>
      <c r="F121" s="6"/>
      <c r="G121" s="6">
        <v>127.77</v>
      </c>
      <c r="H121" s="6">
        <v>25.79</v>
      </c>
      <c r="I121" s="6">
        <v>20.93</v>
      </c>
      <c r="J121" s="6">
        <v>33.11</v>
      </c>
      <c r="K121" s="6">
        <v>15.27</v>
      </c>
      <c r="L121" s="7">
        <v>17.04</v>
      </c>
      <c r="M121" s="6">
        <v>33.46</v>
      </c>
      <c r="N121" s="7">
        <v>39.31</v>
      </c>
    </row>
    <row r="122" spans="1:14" ht="15.75">
      <c r="A122" s="2"/>
      <c r="B122" s="5">
        <v>5</v>
      </c>
      <c r="C122" s="6">
        <v>67.760000000000005</v>
      </c>
      <c r="D122" s="6">
        <v>68</v>
      </c>
      <c r="E122" s="6"/>
      <c r="F122" s="6"/>
      <c r="G122" s="6">
        <v>110.77</v>
      </c>
      <c r="H122" s="6">
        <v>28.26</v>
      </c>
      <c r="I122" s="6">
        <v>18.920000000000002</v>
      </c>
      <c r="J122" s="6">
        <v>28.64</v>
      </c>
      <c r="K122" s="6">
        <v>15.27</v>
      </c>
      <c r="L122" s="7">
        <v>17.170000000000002</v>
      </c>
      <c r="M122" s="6">
        <v>41.27</v>
      </c>
      <c r="N122" s="7">
        <v>39.61</v>
      </c>
    </row>
    <row r="123" spans="1:14" ht="15.75">
      <c r="A123" s="2"/>
      <c r="B123" s="5">
        <v>6</v>
      </c>
      <c r="C123" s="6">
        <v>72.89</v>
      </c>
      <c r="D123" s="6">
        <v>68</v>
      </c>
      <c r="E123" s="6"/>
      <c r="F123" s="6"/>
      <c r="G123" s="6">
        <v>103.84</v>
      </c>
      <c r="H123" s="6">
        <v>26.92</v>
      </c>
      <c r="I123" s="6">
        <v>25.21</v>
      </c>
      <c r="J123" s="6">
        <v>28.99</v>
      </c>
      <c r="K123" s="6">
        <v>15.27</v>
      </c>
      <c r="L123" s="7">
        <v>16.48</v>
      </c>
      <c r="M123" s="6">
        <v>44.05</v>
      </c>
      <c r="N123" s="7">
        <v>31.82</v>
      </c>
    </row>
    <row r="124" spans="1:14" ht="15.75">
      <c r="A124" s="2"/>
      <c r="B124" s="5">
        <v>7</v>
      </c>
      <c r="C124" s="6">
        <v>75.94</v>
      </c>
      <c r="D124" s="6">
        <v>67</v>
      </c>
      <c r="E124" s="6"/>
      <c r="F124" s="6"/>
      <c r="G124" s="6">
        <v>99.97</v>
      </c>
      <c r="H124" s="6">
        <v>26.27</v>
      </c>
      <c r="I124" s="6">
        <v>26.59</v>
      </c>
      <c r="J124" s="6">
        <v>17.16</v>
      </c>
      <c r="K124" s="6">
        <v>14.75</v>
      </c>
      <c r="L124" s="7">
        <v>16.29</v>
      </c>
      <c r="M124" s="6">
        <v>34.97</v>
      </c>
      <c r="N124" s="7">
        <v>28.54</v>
      </c>
    </row>
    <row r="125" spans="1:14" ht="15.75">
      <c r="A125" s="2"/>
      <c r="B125" s="5">
        <v>8</v>
      </c>
      <c r="C125" s="6">
        <v>61.54</v>
      </c>
      <c r="D125" s="6">
        <v>65.39</v>
      </c>
      <c r="E125" s="6"/>
      <c r="F125" s="6">
        <v>17.86</v>
      </c>
      <c r="G125" s="6">
        <v>96.9</v>
      </c>
      <c r="H125" s="6">
        <v>26.27</v>
      </c>
      <c r="I125" s="6">
        <v>23.56</v>
      </c>
      <c r="J125" s="6">
        <v>9.2200000000000006</v>
      </c>
      <c r="K125" s="6">
        <v>14.54</v>
      </c>
      <c r="L125" s="7">
        <v>16.170000000000002</v>
      </c>
      <c r="M125" s="6">
        <v>33.380000000000003</v>
      </c>
      <c r="N125" s="7">
        <v>34.950000000000003</v>
      </c>
    </row>
    <row r="126" spans="1:14" ht="15.75">
      <c r="A126" s="2"/>
      <c r="B126" s="5">
        <v>9</v>
      </c>
      <c r="C126" s="6">
        <v>66.86</v>
      </c>
      <c r="D126" s="6">
        <v>64.3</v>
      </c>
      <c r="E126" s="6"/>
      <c r="F126" s="6">
        <v>57.67</v>
      </c>
      <c r="G126" s="6">
        <v>135.88</v>
      </c>
      <c r="H126" s="6">
        <v>29.52</v>
      </c>
      <c r="I126" s="6">
        <v>30.89</v>
      </c>
      <c r="J126" s="6">
        <v>25.42</v>
      </c>
      <c r="K126" s="6">
        <v>14.54</v>
      </c>
      <c r="L126" s="7">
        <v>16</v>
      </c>
      <c r="M126" s="6">
        <v>32.39</v>
      </c>
      <c r="N126" s="7">
        <v>42.45</v>
      </c>
    </row>
    <row r="127" spans="1:14" ht="15.75">
      <c r="A127" s="2"/>
      <c r="B127" s="5">
        <v>10</v>
      </c>
      <c r="C127" s="6">
        <v>62.52</v>
      </c>
      <c r="D127" s="6">
        <v>61.71</v>
      </c>
      <c r="E127" s="6"/>
      <c r="F127" s="6">
        <v>77.47</v>
      </c>
      <c r="G127" s="6">
        <v>200.56</v>
      </c>
      <c r="H127" s="6">
        <v>46.32</v>
      </c>
      <c r="I127" s="6">
        <v>31.92</v>
      </c>
      <c r="J127" s="6">
        <v>40.49</v>
      </c>
      <c r="K127" s="6">
        <v>13.83</v>
      </c>
      <c r="L127" s="7">
        <v>16.02</v>
      </c>
      <c r="M127" s="6">
        <v>31.95</v>
      </c>
      <c r="N127" s="7">
        <v>37.619999999999997</v>
      </c>
    </row>
    <row r="128" spans="1:14" ht="15.75">
      <c r="A128" s="2"/>
      <c r="B128" s="5">
        <v>11</v>
      </c>
      <c r="C128" s="6">
        <v>55.02</v>
      </c>
      <c r="D128" s="6">
        <v>61.01</v>
      </c>
      <c r="E128" s="6"/>
      <c r="F128" s="6">
        <v>74.319999999999993</v>
      </c>
      <c r="G128" s="6">
        <v>120.99</v>
      </c>
      <c r="H128" s="6">
        <v>33.78</v>
      </c>
      <c r="I128" s="6">
        <v>36.590000000000003</v>
      </c>
      <c r="J128" s="6">
        <v>24.68</v>
      </c>
      <c r="K128" s="6">
        <v>15.61</v>
      </c>
      <c r="L128" s="7">
        <v>16.350000000000001</v>
      </c>
      <c r="M128" s="6">
        <v>33.83</v>
      </c>
      <c r="N128" s="7">
        <v>30.17</v>
      </c>
    </row>
    <row r="129" spans="1:14" ht="15.75">
      <c r="A129" s="2"/>
      <c r="B129" s="5">
        <v>12</v>
      </c>
      <c r="C129" s="6">
        <v>38.549999999999997</v>
      </c>
      <c r="D129" s="6">
        <v>57.24</v>
      </c>
      <c r="E129" s="6"/>
      <c r="F129" s="6">
        <v>66.8</v>
      </c>
      <c r="G129" s="6">
        <v>113.8</v>
      </c>
      <c r="H129" s="6">
        <v>29.26</v>
      </c>
      <c r="I129" s="6">
        <v>57.66</v>
      </c>
      <c r="J129" s="6">
        <v>18.149999999999999</v>
      </c>
      <c r="K129" s="6">
        <v>58.21</v>
      </c>
      <c r="L129" s="7">
        <v>18.05</v>
      </c>
      <c r="M129" s="6">
        <v>36.020000000000003</v>
      </c>
      <c r="N129" s="7">
        <v>31.15</v>
      </c>
    </row>
    <row r="130" spans="1:14" ht="15.75">
      <c r="A130" s="2"/>
      <c r="B130" s="5">
        <v>13</v>
      </c>
      <c r="C130" s="6">
        <v>34.67</v>
      </c>
      <c r="D130" s="6">
        <v>64.84</v>
      </c>
      <c r="E130" s="6"/>
      <c r="F130" s="6">
        <v>62.29</v>
      </c>
      <c r="G130" s="6">
        <v>23.02</v>
      </c>
      <c r="H130" s="6">
        <v>29.05</v>
      </c>
      <c r="I130" s="6">
        <v>60</v>
      </c>
      <c r="J130" s="6">
        <v>16.43</v>
      </c>
      <c r="K130" s="6">
        <v>156.77000000000001</v>
      </c>
      <c r="L130" s="7">
        <v>20.36</v>
      </c>
      <c r="M130" s="6">
        <v>34.520000000000003</v>
      </c>
      <c r="N130" s="7">
        <v>34.15</v>
      </c>
    </row>
    <row r="131" spans="1:14" ht="15.75">
      <c r="A131" s="2"/>
      <c r="B131" s="5">
        <v>14</v>
      </c>
      <c r="C131" s="6">
        <v>37.49</v>
      </c>
      <c r="D131" s="6">
        <v>33</v>
      </c>
      <c r="E131" s="6"/>
      <c r="F131" s="6">
        <v>60.7</v>
      </c>
      <c r="G131" s="6"/>
      <c r="H131" s="6">
        <v>29.56</v>
      </c>
      <c r="I131" s="6">
        <v>47.4</v>
      </c>
      <c r="J131" s="6">
        <v>14.88</v>
      </c>
      <c r="K131" s="6">
        <v>109.09</v>
      </c>
      <c r="L131" s="7">
        <v>19.54</v>
      </c>
      <c r="M131" s="6">
        <v>32.22</v>
      </c>
      <c r="N131" s="7">
        <v>35.090000000000003</v>
      </c>
    </row>
    <row r="132" spans="1:14" ht="15.75">
      <c r="A132" s="2"/>
      <c r="B132" s="5">
        <v>15</v>
      </c>
      <c r="C132" s="6">
        <v>49.67</v>
      </c>
      <c r="D132" s="6"/>
      <c r="E132" s="6"/>
      <c r="F132" s="6">
        <v>59.82</v>
      </c>
      <c r="G132" s="6">
        <v>3.33</v>
      </c>
      <c r="H132" s="6">
        <v>30.89</v>
      </c>
      <c r="I132" s="6">
        <v>43.68</v>
      </c>
      <c r="J132" s="6">
        <v>29.57</v>
      </c>
      <c r="K132" s="6">
        <v>43.69</v>
      </c>
      <c r="L132" s="7">
        <v>19.260000000000002</v>
      </c>
      <c r="M132" s="6">
        <v>33.78</v>
      </c>
      <c r="N132" s="7">
        <v>38.65</v>
      </c>
    </row>
    <row r="133" spans="1:14" ht="15.75">
      <c r="A133" s="2"/>
      <c r="B133" s="5">
        <v>16</v>
      </c>
      <c r="C133" s="6">
        <v>60.12</v>
      </c>
      <c r="D133" s="6"/>
      <c r="E133" s="6"/>
      <c r="F133" s="6">
        <v>59.07</v>
      </c>
      <c r="G133" s="6">
        <v>10</v>
      </c>
      <c r="H133" s="6">
        <v>20.55</v>
      </c>
      <c r="I133" s="6">
        <v>35.15</v>
      </c>
      <c r="J133" s="6">
        <v>52.68</v>
      </c>
      <c r="K133" s="6">
        <v>28.55</v>
      </c>
      <c r="L133" s="7">
        <v>20.260000000000002</v>
      </c>
      <c r="M133" s="6">
        <v>34.96</v>
      </c>
      <c r="N133" s="7">
        <v>39.9</v>
      </c>
    </row>
    <row r="134" spans="1:14" ht="15.75">
      <c r="A134" s="2"/>
      <c r="B134" s="5">
        <v>17</v>
      </c>
      <c r="C134" s="6">
        <v>53.89</v>
      </c>
      <c r="D134" s="6"/>
      <c r="E134" s="6"/>
      <c r="F134" s="6">
        <v>64.180000000000007</v>
      </c>
      <c r="G134" s="6">
        <v>10</v>
      </c>
      <c r="H134" s="6">
        <v>7.58</v>
      </c>
      <c r="I134" s="6">
        <v>27.12</v>
      </c>
      <c r="J134" s="6">
        <v>40.24</v>
      </c>
      <c r="K134" s="6">
        <v>23.09</v>
      </c>
      <c r="L134" s="7">
        <v>19.739999999999998</v>
      </c>
      <c r="M134" s="6">
        <v>34.86</v>
      </c>
      <c r="N134" s="7">
        <v>40.950000000000003</v>
      </c>
    </row>
    <row r="135" spans="1:14" ht="15.75">
      <c r="A135" s="2"/>
      <c r="B135" s="5">
        <v>18</v>
      </c>
      <c r="C135" s="6">
        <v>51.75</v>
      </c>
      <c r="D135" s="6"/>
      <c r="E135" s="6"/>
      <c r="F135" s="6">
        <v>61.88</v>
      </c>
      <c r="G135" s="6">
        <v>10</v>
      </c>
      <c r="H135" s="6">
        <v>5.39</v>
      </c>
      <c r="I135" s="6">
        <v>25.52</v>
      </c>
      <c r="J135" s="6">
        <v>24.72</v>
      </c>
      <c r="K135" s="6">
        <v>20.07</v>
      </c>
      <c r="L135" s="7">
        <v>19.559999999999999</v>
      </c>
      <c r="M135" s="6">
        <v>35.57</v>
      </c>
      <c r="N135" s="7">
        <v>41.64</v>
      </c>
    </row>
    <row r="136" spans="1:14" ht="15.75">
      <c r="A136" s="2"/>
      <c r="B136" s="5">
        <v>19</v>
      </c>
      <c r="C136" s="6">
        <v>50.94</v>
      </c>
      <c r="D136" s="6"/>
      <c r="E136" s="6"/>
      <c r="F136" s="6">
        <v>61.43</v>
      </c>
      <c r="G136" s="6">
        <v>9.9700000000000006</v>
      </c>
      <c r="H136" s="6">
        <v>4.7</v>
      </c>
      <c r="I136" s="6">
        <v>27.34</v>
      </c>
      <c r="J136" s="6">
        <v>143.94</v>
      </c>
      <c r="K136" s="6">
        <v>18</v>
      </c>
      <c r="L136" s="7">
        <v>21.51</v>
      </c>
      <c r="M136" s="6">
        <v>36.07</v>
      </c>
      <c r="N136" s="7">
        <v>44.56</v>
      </c>
    </row>
    <row r="137" spans="1:14" ht="15.75">
      <c r="A137" s="2"/>
      <c r="B137" s="5">
        <v>20</v>
      </c>
      <c r="C137" s="6">
        <v>50.38</v>
      </c>
      <c r="D137" s="6"/>
      <c r="E137" s="6"/>
      <c r="F137" s="6">
        <v>63.03</v>
      </c>
      <c r="G137" s="6">
        <v>10.62</v>
      </c>
      <c r="H137" s="6">
        <v>3.77</v>
      </c>
      <c r="I137" s="6">
        <v>36.29</v>
      </c>
      <c r="J137" s="6">
        <v>176.77</v>
      </c>
      <c r="K137" s="6">
        <v>16.34</v>
      </c>
      <c r="L137" s="7">
        <v>23.01</v>
      </c>
      <c r="M137" s="6">
        <v>33.78</v>
      </c>
      <c r="N137" s="7">
        <v>45.87</v>
      </c>
    </row>
    <row r="138" spans="1:14" ht="15.75">
      <c r="A138" s="2"/>
      <c r="B138" s="5">
        <v>21</v>
      </c>
      <c r="C138" s="6">
        <v>48.32</v>
      </c>
      <c r="D138" s="6"/>
      <c r="E138" s="6"/>
      <c r="F138" s="6">
        <v>62.78</v>
      </c>
      <c r="G138" s="6">
        <v>10.62</v>
      </c>
      <c r="H138" s="6">
        <v>8.4700000000000006</v>
      </c>
      <c r="I138" s="6">
        <v>55.99</v>
      </c>
      <c r="J138" s="6">
        <v>143.33000000000001</v>
      </c>
      <c r="K138" s="6">
        <v>16</v>
      </c>
      <c r="L138" s="7">
        <v>22.44</v>
      </c>
      <c r="M138" s="6">
        <v>33.950000000000003</v>
      </c>
      <c r="N138" s="7">
        <v>47.65</v>
      </c>
    </row>
    <row r="139" spans="1:14" ht="15.75">
      <c r="A139" s="2"/>
      <c r="B139" s="5">
        <v>22</v>
      </c>
      <c r="C139" s="6">
        <v>61.14</v>
      </c>
      <c r="D139" s="6"/>
      <c r="E139" s="6"/>
      <c r="F139" s="6">
        <v>61.58</v>
      </c>
      <c r="G139" s="6">
        <v>12.12</v>
      </c>
      <c r="H139" s="6">
        <v>19.670000000000002</v>
      </c>
      <c r="I139" s="6">
        <v>48.59</v>
      </c>
      <c r="J139" s="6">
        <v>110</v>
      </c>
      <c r="K139" s="6">
        <v>16</v>
      </c>
      <c r="L139" s="7">
        <v>20.74</v>
      </c>
      <c r="M139" s="6">
        <v>34</v>
      </c>
      <c r="N139" s="7">
        <v>49.39</v>
      </c>
    </row>
    <row r="140" spans="1:14" ht="15.75">
      <c r="A140" s="2"/>
      <c r="B140" s="5">
        <v>23</v>
      </c>
      <c r="C140" s="6">
        <v>61.06</v>
      </c>
      <c r="D140" s="6"/>
      <c r="E140" s="6"/>
      <c r="F140" s="6">
        <v>61.23</v>
      </c>
      <c r="G140" s="6">
        <v>31.53</v>
      </c>
      <c r="H140" s="6">
        <v>35.18</v>
      </c>
      <c r="I140" s="6">
        <v>43.13</v>
      </c>
      <c r="J140" s="6">
        <v>78.260000000000005</v>
      </c>
      <c r="K140" s="6">
        <v>16.7</v>
      </c>
      <c r="L140" s="7">
        <v>20.3</v>
      </c>
      <c r="M140" s="6">
        <v>33.619999999999997</v>
      </c>
      <c r="N140" s="7">
        <v>47.09</v>
      </c>
    </row>
    <row r="141" spans="1:14" ht="15.75">
      <c r="A141" s="2"/>
      <c r="B141" s="5">
        <v>24</v>
      </c>
      <c r="C141" s="6">
        <v>60</v>
      </c>
      <c r="D141" s="6"/>
      <c r="E141" s="6"/>
      <c r="F141" s="6">
        <v>62.37</v>
      </c>
      <c r="G141" s="6">
        <v>42.38</v>
      </c>
      <c r="H141" s="6">
        <v>31.94</v>
      </c>
      <c r="I141" s="6">
        <v>52.45</v>
      </c>
      <c r="J141" s="6">
        <v>70.069999999999993</v>
      </c>
      <c r="K141" s="6">
        <v>16.68</v>
      </c>
      <c r="L141" s="7">
        <v>20.73</v>
      </c>
      <c r="M141" s="6">
        <v>30.17</v>
      </c>
      <c r="N141" s="7">
        <v>45.32</v>
      </c>
    </row>
    <row r="142" spans="1:14" ht="15.75">
      <c r="A142" s="2"/>
      <c r="B142" s="5">
        <v>25</v>
      </c>
      <c r="C142" s="6">
        <v>50</v>
      </c>
      <c r="D142" s="6"/>
      <c r="E142" s="6"/>
      <c r="F142" s="6">
        <v>105.72</v>
      </c>
      <c r="G142" s="6">
        <v>50.72</v>
      </c>
      <c r="H142" s="6">
        <v>28.66</v>
      </c>
      <c r="I142" s="6">
        <v>45.09</v>
      </c>
      <c r="J142" s="6">
        <v>62.99</v>
      </c>
      <c r="K142" s="6">
        <v>16.46</v>
      </c>
      <c r="L142" s="7">
        <v>20.309999999999999</v>
      </c>
      <c r="M142" s="6">
        <v>27.73</v>
      </c>
      <c r="N142" s="7">
        <v>45.97</v>
      </c>
    </row>
    <row r="143" spans="1:14" ht="15.75">
      <c r="A143" s="2"/>
      <c r="B143" s="5">
        <v>26</v>
      </c>
      <c r="C143" s="6">
        <v>47</v>
      </c>
      <c r="D143" s="6"/>
      <c r="E143" s="6"/>
      <c r="F143" s="6">
        <v>113.64</v>
      </c>
      <c r="G143" s="6">
        <v>54.32</v>
      </c>
      <c r="H143" s="6">
        <v>27.98</v>
      </c>
      <c r="I143" s="6">
        <v>31.37</v>
      </c>
      <c r="J143" s="6">
        <v>63.59</v>
      </c>
      <c r="K143" s="6">
        <v>15.61</v>
      </c>
      <c r="L143" s="7">
        <v>19.010000000000002</v>
      </c>
      <c r="M143" s="6">
        <v>30.13</v>
      </c>
      <c r="N143" s="7">
        <v>49.05</v>
      </c>
    </row>
    <row r="144" spans="1:14" ht="15.75">
      <c r="A144" s="2"/>
      <c r="B144" s="5">
        <v>27</v>
      </c>
      <c r="C144" s="6">
        <v>45</v>
      </c>
      <c r="D144" s="6"/>
      <c r="E144" s="6"/>
      <c r="F144" s="6">
        <v>95.56</v>
      </c>
      <c r="G144" s="6">
        <v>39.880000000000003</v>
      </c>
      <c r="H144" s="6">
        <v>25.16</v>
      </c>
      <c r="I144" s="6">
        <v>26.95</v>
      </c>
      <c r="J144" s="6">
        <v>70.09</v>
      </c>
      <c r="K144" s="6">
        <v>15.27</v>
      </c>
      <c r="L144" s="7">
        <v>18.8</v>
      </c>
      <c r="M144" s="6">
        <v>36.96</v>
      </c>
      <c r="N144" s="7">
        <v>51.56</v>
      </c>
    </row>
    <row r="145" spans="1:14" ht="15.75">
      <c r="A145" s="2"/>
      <c r="B145" s="5">
        <v>28</v>
      </c>
      <c r="C145" s="6">
        <v>44</v>
      </c>
      <c r="D145" s="6"/>
      <c r="E145" s="6"/>
      <c r="F145" s="6">
        <v>84.3</v>
      </c>
      <c r="G145" s="6">
        <v>25.39</v>
      </c>
      <c r="H145" s="6">
        <v>18.309999999999999</v>
      </c>
      <c r="I145" s="6">
        <v>22.33</v>
      </c>
      <c r="J145" s="6">
        <v>69.650000000000006</v>
      </c>
      <c r="K145" s="6">
        <v>15.22</v>
      </c>
      <c r="L145" s="7">
        <v>20.51</v>
      </c>
      <c r="M145" s="6">
        <v>40.450000000000003</v>
      </c>
      <c r="N145" s="7">
        <v>53.73</v>
      </c>
    </row>
    <row r="146" spans="1:14" ht="15.75">
      <c r="A146" s="2"/>
      <c r="B146" s="5">
        <v>29</v>
      </c>
      <c r="C146" s="6">
        <v>43.43</v>
      </c>
      <c r="D146" s="8" t="s">
        <v>18</v>
      </c>
      <c r="E146" s="6"/>
      <c r="F146" s="6">
        <v>78.05</v>
      </c>
      <c r="G146" s="6">
        <v>26.27</v>
      </c>
      <c r="H146" s="6">
        <v>17.399999999999999</v>
      </c>
      <c r="I146" s="6">
        <v>28.23</v>
      </c>
      <c r="J146" s="6">
        <v>50</v>
      </c>
      <c r="K146" s="6">
        <v>14.83</v>
      </c>
      <c r="L146" s="7">
        <v>23.79</v>
      </c>
      <c r="M146" s="6">
        <v>34.450000000000003</v>
      </c>
      <c r="N146" s="7">
        <v>45.09</v>
      </c>
    </row>
    <row r="147" spans="1:14" ht="15.75">
      <c r="A147" s="2"/>
      <c r="B147" s="5">
        <v>30</v>
      </c>
      <c r="C147" s="6">
        <v>43.43</v>
      </c>
      <c r="D147" s="8" t="s">
        <v>18</v>
      </c>
      <c r="E147" s="6"/>
      <c r="F147" s="6">
        <v>84.65</v>
      </c>
      <c r="G147" s="6">
        <v>27.89</v>
      </c>
      <c r="H147" s="6">
        <v>15.21</v>
      </c>
      <c r="I147" s="6">
        <v>26.16</v>
      </c>
      <c r="J147" s="6">
        <v>35</v>
      </c>
      <c r="K147" s="6">
        <v>14.54</v>
      </c>
      <c r="L147" s="7">
        <v>24.13</v>
      </c>
      <c r="M147" s="6">
        <v>36.68</v>
      </c>
      <c r="N147" s="7">
        <v>41.27</v>
      </c>
    </row>
    <row r="148" spans="1:14" ht="15.75">
      <c r="A148" s="2"/>
      <c r="B148" s="5">
        <v>31</v>
      </c>
      <c r="C148" s="7">
        <v>44.52</v>
      </c>
      <c r="D148" s="8" t="s">
        <v>18</v>
      </c>
      <c r="E148" s="6"/>
      <c r="F148" s="9" t="s">
        <v>18</v>
      </c>
      <c r="G148" s="6">
        <v>29.05</v>
      </c>
      <c r="H148" s="9" t="s">
        <v>18</v>
      </c>
      <c r="I148" s="6">
        <v>27.8</v>
      </c>
      <c r="J148" s="6">
        <v>16</v>
      </c>
      <c r="K148" s="9" t="s">
        <v>18</v>
      </c>
      <c r="L148" s="5">
        <v>24.99</v>
      </c>
      <c r="M148" s="9" t="s">
        <v>18</v>
      </c>
      <c r="N148" s="6">
        <v>42.41</v>
      </c>
    </row>
    <row r="149" spans="1:14" ht="15.75">
      <c r="A149" s="2" t="s">
        <v>19</v>
      </c>
      <c r="B149" s="2"/>
      <c r="C149" s="11">
        <f t="shared" ref="C149:L149" si="6">SUM(C118:C148)</f>
        <v>1691.68</v>
      </c>
      <c r="D149" s="11">
        <f t="shared" si="6"/>
        <v>877.46</v>
      </c>
      <c r="E149" s="11">
        <f>SUM(E118:E148)</f>
        <v>0</v>
      </c>
      <c r="F149" s="11">
        <f t="shared" si="6"/>
        <v>1596.4</v>
      </c>
      <c r="G149" s="11">
        <f t="shared" si="6"/>
        <v>2133.3999999999996</v>
      </c>
      <c r="H149" s="11">
        <f t="shared" si="6"/>
        <v>719.06</v>
      </c>
      <c r="I149" s="11">
        <f t="shared" si="6"/>
        <v>1039.3000000000002</v>
      </c>
      <c r="J149" s="11">
        <f t="shared" si="6"/>
        <v>1657.5299999999997</v>
      </c>
      <c r="K149" s="11">
        <f t="shared" si="6"/>
        <v>797.43000000000006</v>
      </c>
      <c r="L149" s="36">
        <f t="shared" si="6"/>
        <v>599.61</v>
      </c>
      <c r="M149" s="11">
        <f>SUM(M118:M148)</f>
        <v>1011.5200000000001</v>
      </c>
      <c r="N149" s="33">
        <f>SUM(N118:N148)</f>
        <v>1285.5</v>
      </c>
    </row>
    <row r="150" spans="1:14" ht="15.75">
      <c r="A150" s="2" t="s">
        <v>20</v>
      </c>
      <c r="B150" s="2"/>
      <c r="C150" s="31">
        <f t="shared" ref="C150:L150" si="7">C149*1.9835</f>
        <v>3355.4472800000003</v>
      </c>
      <c r="D150" s="31">
        <f t="shared" si="7"/>
        <v>1740.44191</v>
      </c>
      <c r="E150" s="12">
        <f t="shared" si="7"/>
        <v>0</v>
      </c>
      <c r="F150" s="31">
        <f t="shared" si="7"/>
        <v>3166.4594000000002</v>
      </c>
      <c r="G150" s="31">
        <f t="shared" si="7"/>
        <v>4231.598899999999</v>
      </c>
      <c r="H150" s="12">
        <f t="shared" si="7"/>
        <v>1426.25551</v>
      </c>
      <c r="I150" s="12">
        <f t="shared" si="7"/>
        <v>2061.4515500000002</v>
      </c>
      <c r="J150" s="40">
        <f t="shared" si="7"/>
        <v>3287.7107549999996</v>
      </c>
      <c r="K150" s="31">
        <f t="shared" si="7"/>
        <v>1581.7024050000002</v>
      </c>
      <c r="L150" s="39">
        <f t="shared" si="7"/>
        <v>1189.3264349999999</v>
      </c>
      <c r="M150" s="31">
        <f>M149*1.9835</f>
        <v>2006.3499200000003</v>
      </c>
      <c r="N150" s="39">
        <f>N149*1.9835</f>
        <v>2549.7892500000003</v>
      </c>
    </row>
    <row r="151" spans="1:14" ht="15.75">
      <c r="A151" s="2"/>
      <c r="B151" s="2"/>
      <c r="C151" s="11"/>
      <c r="D151" s="11"/>
      <c r="E151" s="11"/>
      <c r="F151" s="11"/>
      <c r="G151" s="11"/>
      <c r="H151" s="11"/>
      <c r="I151" s="11"/>
      <c r="J151" s="11"/>
      <c r="K151" s="11" t="s">
        <v>21</v>
      </c>
      <c r="L151" s="11"/>
      <c r="M151" s="13">
        <f>COUNTA(C118:N148)-7</f>
        <v>312</v>
      </c>
      <c r="N151" s="33" t="s">
        <v>22</v>
      </c>
    </row>
    <row r="152" spans="1:14" ht="16.5" thickBot="1">
      <c r="A152" s="14">
        <v>2003</v>
      </c>
      <c r="B152" s="14" t="s">
        <v>23</v>
      </c>
      <c r="C152" s="14"/>
      <c r="D152" s="15">
        <f>SUM(C149:N149)</f>
        <v>13408.890000000001</v>
      </c>
      <c r="E152" s="16" t="s">
        <v>19</v>
      </c>
      <c r="F152" s="16"/>
      <c r="G152" s="15">
        <f>D152*1.9835</f>
        <v>26596.533315000004</v>
      </c>
      <c r="H152" s="16" t="s">
        <v>24</v>
      </c>
      <c r="I152" s="14"/>
      <c r="J152" s="14"/>
      <c r="K152" s="14" t="s">
        <v>25</v>
      </c>
      <c r="L152" s="14"/>
      <c r="M152" s="17">
        <v>365</v>
      </c>
      <c r="N152" s="14" t="s">
        <v>22</v>
      </c>
    </row>
    <row r="153" spans="1:14" ht="15.75">
      <c r="A153" s="1" t="s">
        <v>0</v>
      </c>
      <c r="B153" s="2"/>
      <c r="C153" s="2"/>
      <c r="D153" s="18"/>
      <c r="E153" s="1"/>
      <c r="F153" s="1"/>
      <c r="G153" s="1"/>
      <c r="H153" s="18"/>
      <c r="I153" s="1"/>
      <c r="J153" s="2"/>
      <c r="K153" s="2"/>
      <c r="L153" s="2"/>
      <c r="M153" s="2"/>
    </row>
    <row r="154" spans="1:14" ht="15.75">
      <c r="A154" s="2" t="s">
        <v>2</v>
      </c>
      <c r="B154" s="2"/>
      <c r="C154" s="2"/>
      <c r="D154" s="2"/>
      <c r="E154" s="1" t="s">
        <v>3</v>
      </c>
      <c r="F154" s="2"/>
      <c r="G154" s="2" t="s">
        <v>4</v>
      </c>
      <c r="H154" s="2"/>
      <c r="I154" s="2" t="s">
        <v>5</v>
      </c>
      <c r="J154" s="2"/>
      <c r="K154" s="2"/>
      <c r="L154" s="2"/>
      <c r="M154" s="2"/>
    </row>
    <row r="155" spans="1:14" ht="16.5" thickBot="1">
      <c r="A155" s="3" t="s">
        <v>6</v>
      </c>
      <c r="B155" s="3" t="s">
        <v>7</v>
      </c>
      <c r="C155" s="4" t="s">
        <v>101</v>
      </c>
      <c r="D155" s="4" t="s">
        <v>102</v>
      </c>
      <c r="E155" s="4" t="s">
        <v>8</v>
      </c>
      <c r="F155" s="4" t="s">
        <v>9</v>
      </c>
      <c r="G155" s="4" t="s">
        <v>10</v>
      </c>
      <c r="H155" s="4" t="s">
        <v>11</v>
      </c>
      <c r="I155" s="4" t="s">
        <v>12</v>
      </c>
      <c r="J155" s="4" t="s">
        <v>13</v>
      </c>
      <c r="K155" s="4" t="s">
        <v>14</v>
      </c>
      <c r="L155" s="4" t="s">
        <v>15</v>
      </c>
      <c r="M155" s="4" t="s">
        <v>16</v>
      </c>
      <c r="N155" s="4" t="s">
        <v>17</v>
      </c>
    </row>
    <row r="156" spans="1:14" ht="16.5" thickTop="1">
      <c r="A156" s="1">
        <v>2004</v>
      </c>
      <c r="B156" s="5">
        <v>1</v>
      </c>
      <c r="C156" s="6">
        <v>43.11</v>
      </c>
      <c r="D156" s="6">
        <v>40</v>
      </c>
      <c r="E156" s="6"/>
      <c r="F156" s="6">
        <v>68.13</v>
      </c>
      <c r="G156" s="6">
        <v>35</v>
      </c>
      <c r="H156" s="6">
        <v>8.85</v>
      </c>
      <c r="I156" s="6">
        <v>8</v>
      </c>
      <c r="J156" s="6"/>
      <c r="K156" s="6"/>
      <c r="L156" s="6"/>
      <c r="M156" s="6"/>
      <c r="N156" s="32">
        <v>25.54</v>
      </c>
    </row>
    <row r="157" spans="1:14" ht="15.75">
      <c r="A157" s="2"/>
      <c r="B157" s="5">
        <v>2</v>
      </c>
      <c r="C157" s="6">
        <v>44.85</v>
      </c>
      <c r="D157" s="6">
        <v>40</v>
      </c>
      <c r="E157" s="6"/>
      <c r="F157" s="6">
        <v>66.03</v>
      </c>
      <c r="G157" s="6">
        <v>37.54</v>
      </c>
      <c r="H157" s="6">
        <v>7.65</v>
      </c>
      <c r="I157" s="6">
        <v>9</v>
      </c>
      <c r="J157" s="6"/>
      <c r="K157" s="6"/>
      <c r="L157" s="6"/>
      <c r="M157" s="6"/>
      <c r="N157" s="7">
        <v>18.73</v>
      </c>
    </row>
    <row r="158" spans="1:14" ht="15.75">
      <c r="A158" s="2"/>
      <c r="B158" s="5">
        <v>3</v>
      </c>
      <c r="C158" s="6">
        <v>46.42</v>
      </c>
      <c r="D158" s="6">
        <v>35</v>
      </c>
      <c r="E158" s="6"/>
      <c r="F158" s="6">
        <v>64.59</v>
      </c>
      <c r="G158" s="6">
        <v>50.07</v>
      </c>
      <c r="H158" s="6">
        <v>6.89</v>
      </c>
      <c r="I158" s="6">
        <v>10</v>
      </c>
      <c r="J158" s="6"/>
      <c r="K158" s="6"/>
      <c r="L158" s="6"/>
      <c r="M158" s="6"/>
      <c r="N158" s="7">
        <v>26.31</v>
      </c>
    </row>
    <row r="159" spans="1:14" ht="15.75">
      <c r="A159" s="2"/>
      <c r="B159" s="5">
        <v>4</v>
      </c>
      <c r="C159" s="6">
        <v>46.7</v>
      </c>
      <c r="D159" s="6">
        <v>30</v>
      </c>
      <c r="E159" s="6"/>
      <c r="F159" s="6">
        <v>62.34</v>
      </c>
      <c r="G159" s="6">
        <v>45.07</v>
      </c>
      <c r="H159" s="6"/>
      <c r="I159" s="6">
        <v>10</v>
      </c>
      <c r="J159" s="6"/>
      <c r="K159" s="6"/>
      <c r="L159" s="6"/>
      <c r="M159" s="6"/>
      <c r="N159" s="7">
        <v>25.03</v>
      </c>
    </row>
    <row r="160" spans="1:14" ht="15.75">
      <c r="A160" s="2"/>
      <c r="B160" s="5">
        <v>5</v>
      </c>
      <c r="C160" s="6">
        <v>45.08</v>
      </c>
      <c r="D160" s="6">
        <v>30</v>
      </c>
      <c r="E160" s="6"/>
      <c r="F160" s="6">
        <v>59.97</v>
      </c>
      <c r="G160" s="6">
        <v>43.18</v>
      </c>
      <c r="H160" s="6"/>
      <c r="I160" s="6">
        <v>12</v>
      </c>
      <c r="J160" s="6"/>
      <c r="K160" s="6"/>
      <c r="L160" s="6"/>
      <c r="M160" s="6"/>
      <c r="N160" s="7">
        <v>33.85</v>
      </c>
    </row>
    <row r="161" spans="1:14" ht="15.75">
      <c r="A161" s="2"/>
      <c r="B161" s="5">
        <v>6</v>
      </c>
      <c r="C161" s="6">
        <v>44.78</v>
      </c>
      <c r="D161" s="6">
        <v>30</v>
      </c>
      <c r="E161" s="6"/>
      <c r="F161" s="6">
        <v>61.79</v>
      </c>
      <c r="G161" s="6">
        <v>41.25</v>
      </c>
      <c r="H161" s="6"/>
      <c r="I161" s="6">
        <v>14</v>
      </c>
      <c r="J161" s="6"/>
      <c r="K161" s="6"/>
      <c r="L161" s="6"/>
      <c r="M161" s="6"/>
      <c r="N161" s="7">
        <v>38.520000000000003</v>
      </c>
    </row>
    <row r="162" spans="1:14" ht="15.75">
      <c r="A162" s="2"/>
      <c r="B162" s="5">
        <v>7</v>
      </c>
      <c r="C162" s="6">
        <v>44.54</v>
      </c>
      <c r="D162" s="6">
        <v>30</v>
      </c>
      <c r="E162" s="6"/>
      <c r="F162" s="6">
        <v>62.77</v>
      </c>
      <c r="G162" s="6">
        <v>37.979999999999997</v>
      </c>
      <c r="H162" s="6"/>
      <c r="I162" s="6">
        <v>9</v>
      </c>
      <c r="J162" s="6"/>
      <c r="K162" s="6"/>
      <c r="L162" s="6"/>
      <c r="M162" s="6"/>
      <c r="N162" s="7">
        <v>29.29</v>
      </c>
    </row>
    <row r="163" spans="1:14" ht="15.75">
      <c r="A163" s="2"/>
      <c r="B163" s="5">
        <v>8</v>
      </c>
      <c r="C163" s="6">
        <v>45.25</v>
      </c>
      <c r="D163" s="6">
        <v>30</v>
      </c>
      <c r="E163" s="6"/>
      <c r="F163" s="6">
        <v>70.98</v>
      </c>
      <c r="G163" s="6">
        <v>34.78</v>
      </c>
      <c r="H163" s="6"/>
      <c r="I163" s="6">
        <v>17</v>
      </c>
      <c r="J163" s="6"/>
      <c r="K163" s="6"/>
      <c r="L163" s="6"/>
      <c r="M163" s="6"/>
      <c r="N163" s="7">
        <v>36.81</v>
      </c>
    </row>
    <row r="164" spans="1:14" ht="15.75">
      <c r="A164" s="2"/>
      <c r="B164" s="5">
        <v>9</v>
      </c>
      <c r="C164" s="6">
        <v>44.41</v>
      </c>
      <c r="D164" s="6">
        <v>30</v>
      </c>
      <c r="E164" s="6"/>
      <c r="F164" s="6">
        <v>71.23</v>
      </c>
      <c r="G164" s="6">
        <v>33.43</v>
      </c>
      <c r="H164" s="6"/>
      <c r="I164" s="6">
        <v>10</v>
      </c>
      <c r="J164" s="6"/>
      <c r="K164" s="6"/>
      <c r="L164" s="6"/>
      <c r="M164" s="6"/>
      <c r="N164" s="7">
        <v>35.200000000000003</v>
      </c>
    </row>
    <row r="165" spans="1:14" ht="15.75">
      <c r="A165" s="2"/>
      <c r="B165" s="5">
        <v>10</v>
      </c>
      <c r="C165" s="6">
        <v>43</v>
      </c>
      <c r="D165" s="6">
        <v>30</v>
      </c>
      <c r="E165" s="6"/>
      <c r="F165" s="6">
        <v>65.989999999999995</v>
      </c>
      <c r="G165" s="6">
        <v>39.11</v>
      </c>
      <c r="H165" s="6"/>
      <c r="I165" s="6">
        <v>9</v>
      </c>
      <c r="J165" s="6"/>
      <c r="K165" s="6"/>
      <c r="L165" s="6"/>
      <c r="M165" s="6"/>
      <c r="N165" s="7">
        <v>35.1</v>
      </c>
    </row>
    <row r="166" spans="1:14" ht="15.75">
      <c r="A166" s="2"/>
      <c r="B166" s="5">
        <v>11</v>
      </c>
      <c r="C166" s="6">
        <v>42.93</v>
      </c>
      <c r="D166" s="6">
        <v>30</v>
      </c>
      <c r="E166" s="6"/>
      <c r="F166" s="6">
        <v>64.680000000000007</v>
      </c>
      <c r="G166" s="6">
        <v>46.84</v>
      </c>
      <c r="H166" s="6"/>
      <c r="I166" s="6">
        <v>4</v>
      </c>
      <c r="J166" s="6"/>
      <c r="K166" s="6"/>
      <c r="L166" s="6"/>
      <c r="M166" s="6"/>
      <c r="N166" s="7">
        <v>34.299999999999997</v>
      </c>
    </row>
    <row r="167" spans="1:14" ht="15.75">
      <c r="A167" s="2"/>
      <c r="B167" s="5">
        <v>12</v>
      </c>
      <c r="C167" s="6">
        <v>42.55</v>
      </c>
      <c r="D167" s="6">
        <v>30</v>
      </c>
      <c r="E167" s="6"/>
      <c r="F167" s="6">
        <v>62.36</v>
      </c>
      <c r="G167" s="6">
        <v>45.82</v>
      </c>
      <c r="H167" s="6"/>
      <c r="I167" s="6">
        <v>4</v>
      </c>
      <c r="J167" s="6"/>
      <c r="K167" s="6"/>
      <c r="L167" s="6"/>
      <c r="M167" s="6"/>
      <c r="N167" s="7">
        <v>31.67</v>
      </c>
    </row>
    <row r="168" spans="1:14" ht="15.75">
      <c r="A168" s="2"/>
      <c r="B168" s="5">
        <v>13</v>
      </c>
      <c r="C168" s="6">
        <v>40.840000000000003</v>
      </c>
      <c r="D168" s="6">
        <v>30</v>
      </c>
      <c r="E168" s="6"/>
      <c r="F168" s="6">
        <v>64.099999999999994</v>
      </c>
      <c r="G168" s="6">
        <v>44.12</v>
      </c>
      <c r="H168" s="6"/>
      <c r="I168" s="6"/>
      <c r="J168" s="6"/>
      <c r="K168" s="6"/>
      <c r="L168" s="6"/>
      <c r="M168" s="6"/>
      <c r="N168" s="7">
        <v>35.119999999999997</v>
      </c>
    </row>
    <row r="169" spans="1:14" ht="15.75">
      <c r="A169" s="2"/>
      <c r="B169" s="5">
        <v>14</v>
      </c>
      <c r="C169" s="6">
        <v>39.06</v>
      </c>
      <c r="D169" s="6">
        <v>30</v>
      </c>
      <c r="E169" s="6"/>
      <c r="F169" s="6">
        <v>69.319999999999993</v>
      </c>
      <c r="G169" s="6">
        <v>39.92</v>
      </c>
      <c r="H169" s="6"/>
      <c r="I169" s="6"/>
      <c r="J169" s="6"/>
      <c r="K169" s="6"/>
      <c r="L169" s="6"/>
      <c r="M169" s="6"/>
      <c r="N169" s="7">
        <v>39.01</v>
      </c>
    </row>
    <row r="170" spans="1:14" ht="15.75">
      <c r="A170" s="2"/>
      <c r="B170" s="5">
        <v>15</v>
      </c>
      <c r="C170" s="6">
        <v>43.42</v>
      </c>
      <c r="D170" s="6">
        <v>40</v>
      </c>
      <c r="E170" s="6"/>
      <c r="F170" s="6">
        <v>69.540000000000006</v>
      </c>
      <c r="G170" s="6">
        <v>29.97</v>
      </c>
      <c r="H170" s="6"/>
      <c r="I170" s="6"/>
      <c r="J170" s="6"/>
      <c r="K170" s="6"/>
      <c r="L170" s="6"/>
      <c r="M170" s="6"/>
      <c r="N170" s="7">
        <v>19.59</v>
      </c>
    </row>
    <row r="171" spans="1:14" ht="15.75">
      <c r="A171" s="2"/>
      <c r="B171" s="5">
        <v>16</v>
      </c>
      <c r="C171" s="6">
        <v>42.09</v>
      </c>
      <c r="D171" s="6">
        <v>45</v>
      </c>
      <c r="E171" s="6"/>
      <c r="F171" s="6">
        <v>69.209999999999994</v>
      </c>
      <c r="G171" s="6">
        <v>33.11</v>
      </c>
      <c r="H171" s="6"/>
      <c r="I171" s="6"/>
      <c r="J171" s="6"/>
      <c r="K171" s="6"/>
      <c r="L171" s="6"/>
      <c r="M171" s="6"/>
      <c r="N171" s="7">
        <v>23.21</v>
      </c>
    </row>
    <row r="172" spans="1:14" ht="15.75">
      <c r="A172" s="2"/>
      <c r="B172" s="5">
        <v>17</v>
      </c>
      <c r="C172" s="6">
        <v>40.06</v>
      </c>
      <c r="D172" s="6">
        <v>45</v>
      </c>
      <c r="E172" s="6"/>
      <c r="F172" s="6">
        <v>65.930000000000007</v>
      </c>
      <c r="G172" s="6">
        <v>35.619999999999997</v>
      </c>
      <c r="H172" s="6"/>
      <c r="I172" s="6"/>
      <c r="J172" s="6"/>
      <c r="K172" s="6"/>
      <c r="L172" s="6"/>
      <c r="M172" s="6"/>
      <c r="N172" s="7">
        <v>31.88</v>
      </c>
    </row>
    <row r="173" spans="1:14" ht="15.75">
      <c r="A173" s="2"/>
      <c r="B173" s="5">
        <v>18</v>
      </c>
      <c r="C173" s="6">
        <v>38.53</v>
      </c>
      <c r="D173" s="6">
        <v>45</v>
      </c>
      <c r="E173" s="6"/>
      <c r="F173" s="6">
        <v>61.26</v>
      </c>
      <c r="G173" s="6">
        <v>38.659999999999997</v>
      </c>
      <c r="H173" s="6"/>
      <c r="I173" s="6"/>
      <c r="J173" s="6"/>
      <c r="K173" s="6"/>
      <c r="L173" s="6"/>
      <c r="M173" s="6">
        <v>27.87</v>
      </c>
      <c r="N173" s="7">
        <v>36.76</v>
      </c>
    </row>
    <row r="174" spans="1:14" ht="15.75">
      <c r="A174" s="2"/>
      <c r="B174" s="5">
        <v>19</v>
      </c>
      <c r="C174" s="6">
        <v>38.479999999999997</v>
      </c>
      <c r="D174" s="6">
        <v>45</v>
      </c>
      <c r="E174" s="6"/>
      <c r="F174" s="6">
        <v>61.02</v>
      </c>
      <c r="G174" s="6">
        <v>46.05</v>
      </c>
      <c r="H174" s="6"/>
      <c r="I174" s="6"/>
      <c r="J174" s="6"/>
      <c r="K174" s="6"/>
      <c r="L174" s="6"/>
      <c r="M174" s="6">
        <v>30.16</v>
      </c>
      <c r="N174" s="7">
        <v>43.82</v>
      </c>
    </row>
    <row r="175" spans="1:14" ht="15.75">
      <c r="A175" s="2"/>
      <c r="B175" s="5">
        <v>20</v>
      </c>
      <c r="C175" s="6">
        <v>41.01</v>
      </c>
      <c r="D175" s="6">
        <v>30</v>
      </c>
      <c r="E175" s="6"/>
      <c r="F175" s="6">
        <v>57.56</v>
      </c>
      <c r="G175" s="6">
        <v>48.33</v>
      </c>
      <c r="H175" s="6"/>
      <c r="I175" s="6"/>
      <c r="J175" s="6"/>
      <c r="K175" s="6"/>
      <c r="L175" s="6"/>
      <c r="M175" s="6">
        <v>41.29</v>
      </c>
      <c r="N175" s="7">
        <v>32.130000000000003</v>
      </c>
    </row>
    <row r="176" spans="1:14" ht="15.75">
      <c r="A176" s="2"/>
      <c r="B176" s="5">
        <v>21</v>
      </c>
      <c r="C176" s="6">
        <v>46.22</v>
      </c>
      <c r="D176" s="6">
        <v>10</v>
      </c>
      <c r="E176" s="6"/>
      <c r="F176" s="6">
        <v>57.79</v>
      </c>
      <c r="G176" s="6">
        <v>48.26</v>
      </c>
      <c r="H176" s="6"/>
      <c r="I176" s="6"/>
      <c r="J176" s="6"/>
      <c r="K176" s="6"/>
      <c r="L176" s="6"/>
      <c r="M176" s="6">
        <v>36.909999999999997</v>
      </c>
      <c r="N176" s="7">
        <v>33.799999999999997</v>
      </c>
    </row>
    <row r="177" spans="1:14" ht="15.75">
      <c r="A177" s="2"/>
      <c r="B177" s="5">
        <v>22</v>
      </c>
      <c r="C177" s="6">
        <v>41.28</v>
      </c>
      <c r="D177" s="6"/>
      <c r="E177" s="6"/>
      <c r="F177" s="6">
        <v>55.71</v>
      </c>
      <c r="G177" s="6">
        <v>38.299999999999997</v>
      </c>
      <c r="H177" s="6"/>
      <c r="I177" s="6"/>
      <c r="J177" s="6"/>
      <c r="K177" s="6"/>
      <c r="L177" s="6"/>
      <c r="M177" s="6">
        <v>34.729999999999997</v>
      </c>
      <c r="N177" s="7">
        <v>41.36</v>
      </c>
    </row>
    <row r="178" spans="1:14" ht="15.75">
      <c r="A178" s="2"/>
      <c r="B178" s="5">
        <v>23</v>
      </c>
      <c r="C178" s="6">
        <v>53.66</v>
      </c>
      <c r="D178" s="6"/>
      <c r="E178" s="6">
        <v>20</v>
      </c>
      <c r="F178" s="6">
        <v>53.97</v>
      </c>
      <c r="G178" s="6">
        <v>40.479999999999997</v>
      </c>
      <c r="H178" s="6">
        <v>20</v>
      </c>
      <c r="I178" s="6"/>
      <c r="J178" s="6"/>
      <c r="K178" s="6"/>
      <c r="L178" s="6"/>
      <c r="M178" s="6">
        <v>34.979999999999997</v>
      </c>
      <c r="N178" s="7">
        <v>33.69</v>
      </c>
    </row>
    <row r="179" spans="1:14" ht="15.75">
      <c r="A179" s="2"/>
      <c r="B179" s="5">
        <v>24</v>
      </c>
      <c r="C179" s="6">
        <v>52.3</v>
      </c>
      <c r="D179" s="6"/>
      <c r="E179" s="6">
        <v>37.840000000000003</v>
      </c>
      <c r="F179" s="6">
        <v>61.81</v>
      </c>
      <c r="G179" s="6">
        <v>38.270000000000003</v>
      </c>
      <c r="H179" s="6">
        <v>9</v>
      </c>
      <c r="I179" s="6"/>
      <c r="J179" s="6"/>
      <c r="K179" s="6"/>
      <c r="L179" s="6"/>
      <c r="M179" s="6">
        <v>31.2</v>
      </c>
      <c r="N179" s="7">
        <v>17.760000000000002</v>
      </c>
    </row>
    <row r="180" spans="1:14" ht="15.75">
      <c r="A180" s="2"/>
      <c r="B180" s="5">
        <v>25</v>
      </c>
      <c r="C180" s="6">
        <v>59.95</v>
      </c>
      <c r="D180" s="6"/>
      <c r="E180" s="6">
        <v>65.67</v>
      </c>
      <c r="F180" s="6">
        <v>70.19</v>
      </c>
      <c r="G180" s="6">
        <v>31.19</v>
      </c>
      <c r="H180" s="6"/>
      <c r="I180" s="6"/>
      <c r="J180" s="6"/>
      <c r="K180" s="6"/>
      <c r="L180" s="6"/>
      <c r="M180" s="6">
        <v>29.33</v>
      </c>
      <c r="N180" s="7">
        <v>16.440000000000001</v>
      </c>
    </row>
    <row r="181" spans="1:14" ht="15.75">
      <c r="A181" s="2"/>
      <c r="B181" s="5">
        <v>26</v>
      </c>
      <c r="C181" s="6">
        <v>43.06</v>
      </c>
      <c r="D181" s="6"/>
      <c r="E181" s="6">
        <v>66.459999999999994</v>
      </c>
      <c r="F181" s="6">
        <v>73.94</v>
      </c>
      <c r="G181" s="6">
        <v>19.190000000000001</v>
      </c>
      <c r="H181" s="6"/>
      <c r="I181" s="6"/>
      <c r="J181" s="6"/>
      <c r="K181" s="6"/>
      <c r="L181" s="6"/>
      <c r="M181" s="6">
        <v>29.19</v>
      </c>
      <c r="N181" s="7">
        <v>16.22</v>
      </c>
    </row>
    <row r="182" spans="1:14" ht="15.75">
      <c r="A182" s="2"/>
      <c r="B182" s="5">
        <v>27</v>
      </c>
      <c r="C182" s="6">
        <v>40</v>
      </c>
      <c r="D182" s="6"/>
      <c r="E182" s="6">
        <v>64.86</v>
      </c>
      <c r="F182" s="6">
        <v>72.75</v>
      </c>
      <c r="G182" s="6">
        <v>17.13</v>
      </c>
      <c r="H182" s="6"/>
      <c r="I182" s="6"/>
      <c r="J182" s="6"/>
      <c r="K182" s="6"/>
      <c r="L182" s="6"/>
      <c r="M182" s="6">
        <v>30.76</v>
      </c>
      <c r="N182" s="7">
        <v>17.96</v>
      </c>
    </row>
    <row r="183" spans="1:14" ht="15.75">
      <c r="A183" s="2"/>
      <c r="B183" s="5">
        <v>28</v>
      </c>
      <c r="C183" s="6">
        <v>40</v>
      </c>
      <c r="D183" s="6"/>
      <c r="E183" s="6">
        <v>71.44</v>
      </c>
      <c r="F183" s="6">
        <v>65.459999999999994</v>
      </c>
      <c r="G183" s="6">
        <v>13.03</v>
      </c>
      <c r="H183" s="6"/>
      <c r="I183" s="6"/>
      <c r="J183" s="6"/>
      <c r="K183" s="6"/>
      <c r="L183" s="6"/>
      <c r="M183" s="6">
        <v>31.06</v>
      </c>
      <c r="N183" s="7">
        <v>21.66</v>
      </c>
    </row>
    <row r="184" spans="1:14" ht="15.75">
      <c r="A184" s="2"/>
      <c r="B184" s="5">
        <v>29</v>
      </c>
      <c r="C184" s="6">
        <v>40</v>
      </c>
      <c r="D184" s="6"/>
      <c r="E184" s="6">
        <v>84.04</v>
      </c>
      <c r="F184" s="6">
        <v>61.06</v>
      </c>
      <c r="G184" s="6">
        <v>9.85</v>
      </c>
      <c r="H184" s="6"/>
      <c r="I184" s="6"/>
      <c r="J184" s="6"/>
      <c r="K184" s="6"/>
      <c r="L184" s="6"/>
      <c r="M184" s="6">
        <v>30.83</v>
      </c>
      <c r="N184" s="7">
        <v>25.38</v>
      </c>
    </row>
    <row r="185" spans="1:14" ht="15.75">
      <c r="A185" s="2"/>
      <c r="B185" s="5">
        <v>30</v>
      </c>
      <c r="C185" s="6">
        <v>40</v>
      </c>
      <c r="D185" s="8" t="s">
        <v>18</v>
      </c>
      <c r="E185" s="6">
        <v>83.8</v>
      </c>
      <c r="F185" s="6">
        <v>32.47</v>
      </c>
      <c r="G185" s="6">
        <v>10.83</v>
      </c>
      <c r="H185" s="6"/>
      <c r="I185" s="6"/>
      <c r="J185" s="6"/>
      <c r="K185" s="6"/>
      <c r="L185" s="6"/>
      <c r="M185" s="6">
        <v>30.83</v>
      </c>
      <c r="N185" s="7">
        <v>28.47</v>
      </c>
    </row>
    <row r="186" spans="1:14" ht="15.75">
      <c r="A186" s="2"/>
      <c r="B186" s="5">
        <v>31</v>
      </c>
      <c r="C186" s="7">
        <v>40</v>
      </c>
      <c r="D186" s="8" t="s">
        <v>18</v>
      </c>
      <c r="E186" s="7">
        <v>74.680000000000007</v>
      </c>
      <c r="F186" s="8" t="s">
        <v>18</v>
      </c>
      <c r="G186" s="7">
        <v>9.59</v>
      </c>
      <c r="H186" s="8" t="s">
        <v>18</v>
      </c>
      <c r="I186" s="6"/>
      <c r="J186" s="6"/>
      <c r="K186" s="6"/>
      <c r="L186" s="6"/>
      <c r="M186" s="9" t="s">
        <v>18</v>
      </c>
      <c r="N186" s="5">
        <v>36.93</v>
      </c>
    </row>
    <row r="187" spans="1:14" ht="15.75">
      <c r="A187" s="2" t="s">
        <v>19</v>
      </c>
      <c r="B187" s="2"/>
      <c r="C187" s="11">
        <f t="shared" ref="C187:N187" si="8">SUM(C156:C186)</f>
        <v>1353.58</v>
      </c>
      <c r="D187" s="11">
        <f t="shared" si="8"/>
        <v>705</v>
      </c>
      <c r="E187" s="11">
        <f t="shared" si="8"/>
        <v>568.79</v>
      </c>
      <c r="F187" s="11">
        <f t="shared" si="8"/>
        <v>1903.95</v>
      </c>
      <c r="G187" s="11">
        <f t="shared" si="8"/>
        <v>1081.9699999999998</v>
      </c>
      <c r="H187" s="11">
        <f t="shared" si="8"/>
        <v>52.39</v>
      </c>
      <c r="I187" s="11">
        <f t="shared" si="8"/>
        <v>116</v>
      </c>
      <c r="J187" s="11">
        <f t="shared" si="8"/>
        <v>0</v>
      </c>
      <c r="K187" s="11">
        <f t="shared" si="8"/>
        <v>0</v>
      </c>
      <c r="L187" s="11">
        <f t="shared" si="8"/>
        <v>0</v>
      </c>
      <c r="M187" s="11">
        <f t="shared" si="8"/>
        <v>419.13999999999993</v>
      </c>
      <c r="N187" s="11">
        <f t="shared" si="8"/>
        <v>921.54000000000008</v>
      </c>
    </row>
    <row r="188" spans="1:14" ht="15.75">
      <c r="A188" s="2" t="s">
        <v>20</v>
      </c>
      <c r="B188" s="2"/>
      <c r="C188" s="31">
        <f t="shared" ref="C188:N188" si="9">C187*1.9835</f>
        <v>2684.82593</v>
      </c>
      <c r="D188" s="12">
        <f t="shared" si="9"/>
        <v>1398.3675000000001</v>
      </c>
      <c r="E188" s="12">
        <f t="shared" si="9"/>
        <v>1128.1949649999999</v>
      </c>
      <c r="F188" s="12">
        <f t="shared" si="9"/>
        <v>3776.484825</v>
      </c>
      <c r="G188" s="12">
        <v>2150</v>
      </c>
      <c r="H188" s="31">
        <f t="shared" si="9"/>
        <v>103.915565</v>
      </c>
      <c r="I188" s="31">
        <f t="shared" si="9"/>
        <v>230.08600000000001</v>
      </c>
      <c r="J188" s="12">
        <f t="shared" si="9"/>
        <v>0</v>
      </c>
      <c r="K188" s="12">
        <f t="shared" si="9"/>
        <v>0</v>
      </c>
      <c r="L188" s="12">
        <f t="shared" si="9"/>
        <v>0</v>
      </c>
      <c r="M188" s="31">
        <f t="shared" si="9"/>
        <v>831.36418999999989</v>
      </c>
      <c r="N188" s="31">
        <f t="shared" si="9"/>
        <v>1827.8745900000001</v>
      </c>
    </row>
    <row r="189" spans="1:14" ht="15.75">
      <c r="A189" s="2"/>
      <c r="B189" s="2"/>
      <c r="C189" s="11"/>
      <c r="D189" s="11"/>
      <c r="E189" s="11"/>
      <c r="F189" s="11"/>
      <c r="G189" s="11"/>
      <c r="H189" s="11"/>
      <c r="I189" s="11"/>
      <c r="J189" s="11"/>
      <c r="K189" s="11" t="s">
        <v>21</v>
      </c>
      <c r="L189" s="11"/>
      <c r="M189" s="13">
        <f>COUNTA(C156:N186)-6</f>
        <v>182</v>
      </c>
      <c r="N189" s="11" t="s">
        <v>22</v>
      </c>
    </row>
    <row r="190" spans="1:14" ht="16.5" thickBot="1">
      <c r="A190" s="14">
        <v>2004</v>
      </c>
      <c r="B190" s="14" t="s">
        <v>23</v>
      </c>
      <c r="C190" s="14"/>
      <c r="D190" s="14"/>
      <c r="E190" s="14"/>
      <c r="F190" s="15">
        <f>SUM(C187:N187)</f>
        <v>7122.36</v>
      </c>
      <c r="G190" s="16" t="s">
        <v>19</v>
      </c>
      <c r="H190" s="16"/>
      <c r="I190" s="15">
        <f>F190*1.9835</f>
        <v>14127.201059999999</v>
      </c>
      <c r="J190" s="16" t="s">
        <v>24</v>
      </c>
      <c r="K190" s="14" t="s">
        <v>25</v>
      </c>
      <c r="L190" s="14"/>
      <c r="M190" s="17">
        <v>366</v>
      </c>
      <c r="N190" s="14" t="s">
        <v>22</v>
      </c>
    </row>
    <row r="191" spans="1:14" ht="15.75">
      <c r="A191" s="1" t="s">
        <v>0</v>
      </c>
      <c r="B191" s="2"/>
      <c r="C191" s="2"/>
      <c r="D191" s="18"/>
      <c r="E191" s="1"/>
      <c r="F191" s="1"/>
      <c r="G191" s="1"/>
      <c r="H191" s="18"/>
      <c r="I191" s="1"/>
      <c r="J191" s="2"/>
      <c r="K191" s="2"/>
      <c r="L191" s="2"/>
      <c r="M191" s="2"/>
    </row>
    <row r="192" spans="1:14" ht="15.75">
      <c r="A192" s="2" t="s">
        <v>2</v>
      </c>
      <c r="B192" s="2"/>
      <c r="C192" s="2"/>
      <c r="D192" s="2"/>
      <c r="E192" s="1" t="s">
        <v>3</v>
      </c>
      <c r="F192" s="2"/>
      <c r="G192" s="2" t="s">
        <v>4</v>
      </c>
      <c r="H192" s="2"/>
      <c r="I192" s="2" t="s">
        <v>5</v>
      </c>
      <c r="J192" s="2"/>
      <c r="K192" s="2"/>
      <c r="L192" s="2"/>
      <c r="M192" s="2"/>
    </row>
    <row r="193" spans="1:14" ht="16.5" thickBot="1">
      <c r="A193" s="3" t="s">
        <v>6</v>
      </c>
      <c r="B193" s="3" t="s">
        <v>7</v>
      </c>
      <c r="C193" s="4" t="s">
        <v>101</v>
      </c>
      <c r="D193" s="4" t="s">
        <v>102</v>
      </c>
      <c r="E193" s="4" t="s">
        <v>8</v>
      </c>
      <c r="F193" s="4" t="s">
        <v>9</v>
      </c>
      <c r="G193" s="4" t="s">
        <v>10</v>
      </c>
      <c r="H193" s="4" t="s">
        <v>11</v>
      </c>
      <c r="I193" s="4" t="s">
        <v>12</v>
      </c>
      <c r="J193" s="4" t="s">
        <v>13</v>
      </c>
      <c r="K193" s="4" t="s">
        <v>14</v>
      </c>
      <c r="L193" s="4" t="s">
        <v>15</v>
      </c>
      <c r="M193" s="4" t="s">
        <v>16</v>
      </c>
      <c r="N193" s="4" t="s">
        <v>17</v>
      </c>
    </row>
    <row r="194" spans="1:14" ht="16.5" thickTop="1">
      <c r="A194" s="1">
        <v>2005</v>
      </c>
      <c r="B194" s="5">
        <v>1</v>
      </c>
      <c r="C194" s="6">
        <v>42.75</v>
      </c>
      <c r="D194" s="6">
        <v>53.432100000000005</v>
      </c>
      <c r="E194" s="6">
        <v>54.42</v>
      </c>
      <c r="F194" s="6">
        <v>81.650000000000006</v>
      </c>
      <c r="G194" s="6">
        <v>75.56</v>
      </c>
      <c r="H194" s="6">
        <v>43.58</v>
      </c>
      <c r="I194" s="6">
        <v>0</v>
      </c>
      <c r="J194" s="6">
        <v>0</v>
      </c>
      <c r="K194" s="6">
        <v>15.32</v>
      </c>
      <c r="L194" s="6">
        <v>3.47</v>
      </c>
      <c r="M194" s="6">
        <v>21.86</v>
      </c>
      <c r="N194" s="32">
        <v>28.01</v>
      </c>
    </row>
    <row r="195" spans="1:14" ht="15.75">
      <c r="A195" s="2"/>
      <c r="B195" s="5">
        <v>2</v>
      </c>
      <c r="C195" s="6">
        <v>50.07</v>
      </c>
      <c r="D195" s="6">
        <v>57.91</v>
      </c>
      <c r="E195" s="6">
        <v>52.42</v>
      </c>
      <c r="F195" s="6">
        <v>84.2</v>
      </c>
      <c r="G195" s="6">
        <v>74.55</v>
      </c>
      <c r="H195" s="6">
        <v>48.69</v>
      </c>
      <c r="I195" s="6">
        <v>0</v>
      </c>
      <c r="J195" s="6">
        <v>0</v>
      </c>
      <c r="K195" s="6">
        <v>29.67</v>
      </c>
      <c r="L195" s="6">
        <v>5.43</v>
      </c>
      <c r="M195" s="6">
        <v>20.83</v>
      </c>
      <c r="N195" s="7">
        <v>23.8</v>
      </c>
    </row>
    <row r="196" spans="1:14" ht="15.75">
      <c r="A196" s="2"/>
      <c r="B196" s="5">
        <v>3</v>
      </c>
      <c r="C196" s="6">
        <v>40.14</v>
      </c>
      <c r="D196" s="6">
        <v>60.14</v>
      </c>
      <c r="E196" s="6">
        <v>56.42</v>
      </c>
      <c r="F196" s="6">
        <v>80.84</v>
      </c>
      <c r="G196" s="6">
        <v>71.94</v>
      </c>
      <c r="H196" s="6">
        <v>51.19</v>
      </c>
      <c r="I196" s="6">
        <v>0</v>
      </c>
      <c r="J196" s="6">
        <v>0</v>
      </c>
      <c r="K196" s="6">
        <v>29.12</v>
      </c>
      <c r="L196" s="6">
        <v>6.69</v>
      </c>
      <c r="M196" s="6">
        <v>22.04</v>
      </c>
      <c r="N196" s="7">
        <v>23.62</v>
      </c>
    </row>
    <row r="197" spans="1:14" ht="15.75">
      <c r="A197" s="2"/>
      <c r="B197" s="5">
        <v>4</v>
      </c>
      <c r="C197" s="6">
        <v>38.630000000000003</v>
      </c>
      <c r="D197" s="6">
        <v>65.42</v>
      </c>
      <c r="E197" s="6">
        <v>56.93</v>
      </c>
      <c r="F197" s="6">
        <v>78.23</v>
      </c>
      <c r="G197" s="6">
        <v>68.91</v>
      </c>
      <c r="H197" s="6">
        <v>68.16</v>
      </c>
      <c r="I197" s="6">
        <v>0</v>
      </c>
      <c r="J197" s="6">
        <v>0</v>
      </c>
      <c r="K197" s="6">
        <v>31.47</v>
      </c>
      <c r="L197" s="6">
        <v>7.68</v>
      </c>
      <c r="M197" s="6">
        <v>22.91</v>
      </c>
      <c r="N197" s="7">
        <v>20.02</v>
      </c>
    </row>
    <row r="198" spans="1:14" ht="15.75">
      <c r="A198" s="2"/>
      <c r="B198" s="5">
        <v>5</v>
      </c>
      <c r="C198" s="6">
        <v>26.76</v>
      </c>
      <c r="D198" s="6">
        <v>67.040000000000006</v>
      </c>
      <c r="E198" s="6">
        <v>55.85</v>
      </c>
      <c r="F198" s="6">
        <v>75.930000000000007</v>
      </c>
      <c r="G198" s="6">
        <v>67.19</v>
      </c>
      <c r="H198" s="6">
        <v>92.7</v>
      </c>
      <c r="I198" s="6">
        <v>0</v>
      </c>
      <c r="J198" s="6">
        <v>0</v>
      </c>
      <c r="K198" s="6">
        <v>35.75</v>
      </c>
      <c r="L198" s="6">
        <v>6.36</v>
      </c>
      <c r="M198" s="6">
        <v>23.25</v>
      </c>
      <c r="N198" s="7">
        <v>18.53</v>
      </c>
    </row>
    <row r="199" spans="1:14" ht="15.75">
      <c r="A199" s="2"/>
      <c r="B199" s="5">
        <v>6</v>
      </c>
      <c r="C199" s="6">
        <v>14.58</v>
      </c>
      <c r="D199" s="6">
        <v>74.680000000000007</v>
      </c>
      <c r="E199" s="6">
        <v>55.5</v>
      </c>
      <c r="F199" s="6">
        <v>74.45</v>
      </c>
      <c r="G199" s="6">
        <v>68.430000000000007</v>
      </c>
      <c r="H199" s="6">
        <v>178.01</v>
      </c>
      <c r="I199" s="6">
        <v>0</v>
      </c>
      <c r="J199" s="6">
        <v>0</v>
      </c>
      <c r="K199" s="6">
        <v>40.020000000000003</v>
      </c>
      <c r="L199" s="6">
        <v>4.3600000000000003</v>
      </c>
      <c r="M199" s="6">
        <v>22.64</v>
      </c>
      <c r="N199" s="7">
        <v>18.100000000000001</v>
      </c>
    </row>
    <row r="200" spans="1:14" ht="15.75">
      <c r="A200" s="2"/>
      <c r="B200" s="5">
        <v>7</v>
      </c>
      <c r="C200" s="6">
        <v>11.85</v>
      </c>
      <c r="D200" s="6">
        <v>79.22</v>
      </c>
      <c r="E200" s="6">
        <v>55.78</v>
      </c>
      <c r="F200" s="6">
        <v>77.459999999999994</v>
      </c>
      <c r="G200" s="6">
        <v>69.89</v>
      </c>
      <c r="H200" s="6">
        <v>209.06</v>
      </c>
      <c r="I200" s="6">
        <v>0</v>
      </c>
      <c r="J200" s="6">
        <v>0</v>
      </c>
      <c r="K200" s="6">
        <v>39.200000000000003</v>
      </c>
      <c r="L200" s="6">
        <v>2.3199999999999998</v>
      </c>
      <c r="M200" s="6">
        <v>22.5</v>
      </c>
      <c r="N200" s="7">
        <v>11.07</v>
      </c>
    </row>
    <row r="201" spans="1:14" ht="15.75">
      <c r="A201" s="2"/>
      <c r="B201" s="5">
        <v>8</v>
      </c>
      <c r="C201" s="6">
        <v>16.88</v>
      </c>
      <c r="D201" s="6">
        <v>48.58</v>
      </c>
      <c r="E201" s="6">
        <v>53.89</v>
      </c>
      <c r="F201" s="6">
        <v>85.47</v>
      </c>
      <c r="G201" s="6">
        <v>70.94</v>
      </c>
      <c r="H201" s="6">
        <v>114.89</v>
      </c>
      <c r="I201" s="6">
        <v>0</v>
      </c>
      <c r="J201" s="6">
        <v>0</v>
      </c>
      <c r="K201" s="6">
        <v>37.68</v>
      </c>
      <c r="L201" s="6">
        <v>3.49</v>
      </c>
      <c r="M201" s="6">
        <v>23.71</v>
      </c>
      <c r="N201" s="7">
        <v>17.98</v>
      </c>
    </row>
    <row r="202" spans="1:14" ht="15.75">
      <c r="A202" s="2"/>
      <c r="B202" s="5">
        <v>9</v>
      </c>
      <c r="C202" s="6">
        <v>21.32</v>
      </c>
      <c r="D202" s="6">
        <v>47.9</v>
      </c>
      <c r="E202" s="6">
        <v>52.01</v>
      </c>
      <c r="F202" s="6">
        <v>183.34</v>
      </c>
      <c r="G202" s="6">
        <v>69.5</v>
      </c>
      <c r="H202" s="6">
        <v>71.84</v>
      </c>
      <c r="I202" s="6">
        <v>0</v>
      </c>
      <c r="J202" s="6">
        <v>0</v>
      </c>
      <c r="K202" s="6">
        <v>39.06</v>
      </c>
      <c r="L202" s="6">
        <v>5.67</v>
      </c>
      <c r="M202" s="6">
        <v>24.61</v>
      </c>
      <c r="N202" s="7">
        <v>12.6</v>
      </c>
    </row>
    <row r="203" spans="1:14" ht="15.75">
      <c r="A203" s="2"/>
      <c r="B203" s="5">
        <v>10</v>
      </c>
      <c r="C203" s="6">
        <v>21.99</v>
      </c>
      <c r="D203" s="6">
        <v>46.47</v>
      </c>
      <c r="E203" s="6">
        <v>52.32</v>
      </c>
      <c r="F203" s="6">
        <v>175.77</v>
      </c>
      <c r="G203" s="6">
        <v>64.959999999999994</v>
      </c>
      <c r="H203" s="6">
        <v>53.09</v>
      </c>
      <c r="I203" s="6">
        <v>0</v>
      </c>
      <c r="J203" s="6">
        <v>0</v>
      </c>
      <c r="K203" s="6">
        <v>34.229999999999997</v>
      </c>
      <c r="L203" s="6">
        <v>7.58</v>
      </c>
      <c r="M203" s="6">
        <v>23.43</v>
      </c>
      <c r="N203" s="7">
        <v>12.16</v>
      </c>
    </row>
    <row r="204" spans="1:14" ht="15.75">
      <c r="A204" s="2"/>
      <c r="B204" s="5">
        <v>11</v>
      </c>
      <c r="C204" s="6">
        <v>17.54</v>
      </c>
      <c r="D204" s="6">
        <v>46.93</v>
      </c>
      <c r="E204" s="6">
        <v>52.74</v>
      </c>
      <c r="F204" s="6">
        <v>122.33</v>
      </c>
      <c r="G204" s="6">
        <v>63.96</v>
      </c>
      <c r="H204" s="6">
        <v>56.94</v>
      </c>
      <c r="I204" s="6">
        <v>0</v>
      </c>
      <c r="J204" s="6">
        <v>0</v>
      </c>
      <c r="K204" s="6">
        <v>33.26</v>
      </c>
      <c r="L204" s="6">
        <v>9.16</v>
      </c>
      <c r="M204" s="6">
        <v>22.59</v>
      </c>
      <c r="N204" s="7">
        <v>14.97</v>
      </c>
    </row>
    <row r="205" spans="1:14" ht="15.75">
      <c r="A205" s="2"/>
      <c r="B205" s="5">
        <v>12</v>
      </c>
      <c r="C205" s="6">
        <v>15.08</v>
      </c>
      <c r="D205" s="6">
        <v>49.4</v>
      </c>
      <c r="E205" s="6">
        <v>49.78</v>
      </c>
      <c r="F205" s="6">
        <v>110.43</v>
      </c>
      <c r="G205" s="6">
        <v>60.3</v>
      </c>
      <c r="H205" s="6">
        <v>90.18</v>
      </c>
      <c r="I205" s="6">
        <v>0</v>
      </c>
      <c r="J205" s="6">
        <v>0</v>
      </c>
      <c r="K205" s="6">
        <v>17.59</v>
      </c>
      <c r="L205" s="6">
        <v>11.38</v>
      </c>
      <c r="M205" s="6">
        <v>23.78</v>
      </c>
      <c r="N205" s="7">
        <v>17.420000000000002</v>
      </c>
    </row>
    <row r="206" spans="1:14" ht="15.75">
      <c r="A206" s="2"/>
      <c r="B206" s="5">
        <v>13</v>
      </c>
      <c r="C206" s="6">
        <v>17.559999999999999</v>
      </c>
      <c r="D206" s="6">
        <v>68.790000000000006</v>
      </c>
      <c r="E206" s="6">
        <v>50.26</v>
      </c>
      <c r="F206" s="6">
        <v>118.15</v>
      </c>
      <c r="G206" s="6">
        <v>74.83</v>
      </c>
      <c r="H206" s="6">
        <v>120.93</v>
      </c>
      <c r="I206" s="6">
        <v>0</v>
      </c>
      <c r="J206" s="6">
        <v>0</v>
      </c>
      <c r="K206" s="6">
        <v>6.57</v>
      </c>
      <c r="L206" s="6">
        <v>20.100000000000001</v>
      </c>
      <c r="M206" s="6">
        <v>25.92</v>
      </c>
      <c r="N206" s="7">
        <v>20.72</v>
      </c>
    </row>
    <row r="207" spans="1:14" ht="15.75">
      <c r="A207" s="2"/>
      <c r="B207" s="5">
        <v>14</v>
      </c>
      <c r="C207" s="6">
        <v>23.16</v>
      </c>
      <c r="D207" s="6">
        <v>82.8</v>
      </c>
      <c r="E207" s="6">
        <v>49.54</v>
      </c>
      <c r="F207" s="6">
        <v>136.6</v>
      </c>
      <c r="G207" s="6">
        <v>137.35</v>
      </c>
      <c r="H207" s="6">
        <v>117.73</v>
      </c>
      <c r="I207" s="6">
        <v>0</v>
      </c>
      <c r="J207" s="6">
        <v>0</v>
      </c>
      <c r="K207" s="6">
        <v>6.23</v>
      </c>
      <c r="L207" s="6">
        <v>20.3</v>
      </c>
      <c r="M207" s="6">
        <v>24.63</v>
      </c>
      <c r="N207" s="7">
        <v>23.38</v>
      </c>
    </row>
    <row r="208" spans="1:14" ht="15.75">
      <c r="A208" s="2"/>
      <c r="B208" s="5">
        <v>15</v>
      </c>
      <c r="C208" s="6">
        <v>23.64</v>
      </c>
      <c r="D208" s="6">
        <v>81.48</v>
      </c>
      <c r="E208" s="6">
        <v>48.25</v>
      </c>
      <c r="F208" s="6">
        <v>123.01</v>
      </c>
      <c r="G208" s="6">
        <v>107.72</v>
      </c>
      <c r="H208" s="6">
        <v>93.12</v>
      </c>
      <c r="I208" s="6">
        <v>0</v>
      </c>
      <c r="J208" s="6">
        <v>0</v>
      </c>
      <c r="K208" s="6">
        <v>5.08</v>
      </c>
      <c r="L208" s="6">
        <v>19.45</v>
      </c>
      <c r="M208" s="6">
        <v>24.54</v>
      </c>
      <c r="N208" s="7">
        <v>26.13</v>
      </c>
    </row>
    <row r="209" spans="1:14" ht="15.75">
      <c r="A209" s="2"/>
      <c r="B209" s="5">
        <v>16</v>
      </c>
      <c r="C209" s="6">
        <v>21.77</v>
      </c>
      <c r="D209" s="6">
        <v>89.4</v>
      </c>
      <c r="E209" s="6">
        <v>49.18</v>
      </c>
      <c r="F209" s="6">
        <v>105.11</v>
      </c>
      <c r="G209" s="6">
        <v>71.64</v>
      </c>
      <c r="H209" s="6">
        <v>70.05</v>
      </c>
      <c r="I209" s="6">
        <v>0</v>
      </c>
      <c r="J209" s="6">
        <v>0</v>
      </c>
      <c r="K209" s="6">
        <v>5.47</v>
      </c>
      <c r="L209" s="6">
        <v>17.45</v>
      </c>
      <c r="M209" s="6">
        <v>23.16</v>
      </c>
      <c r="N209" s="7">
        <v>27.46</v>
      </c>
    </row>
    <row r="210" spans="1:14" ht="15.75">
      <c r="A210" s="2"/>
      <c r="B210" s="5">
        <v>17</v>
      </c>
      <c r="C210" s="6">
        <v>20.25</v>
      </c>
      <c r="D210" s="6">
        <v>79.19</v>
      </c>
      <c r="E210" s="6">
        <v>49.93</v>
      </c>
      <c r="F210" s="6">
        <v>99.2</v>
      </c>
      <c r="G210" s="6">
        <v>61.97</v>
      </c>
      <c r="H210" s="6">
        <v>43.9</v>
      </c>
      <c r="I210" s="6">
        <v>0</v>
      </c>
      <c r="J210" s="6">
        <v>0</v>
      </c>
      <c r="K210" s="6">
        <v>4.53</v>
      </c>
      <c r="L210" s="6">
        <v>16.47</v>
      </c>
      <c r="M210" s="6">
        <v>21.93</v>
      </c>
      <c r="N210" s="7">
        <v>26.39</v>
      </c>
    </row>
    <row r="211" spans="1:14" ht="15.75">
      <c r="A211" s="2"/>
      <c r="B211" s="5">
        <v>18</v>
      </c>
      <c r="C211" s="6">
        <v>19.89</v>
      </c>
      <c r="D211" s="6">
        <v>69.099999999999994</v>
      </c>
      <c r="E211" s="6">
        <v>50.51</v>
      </c>
      <c r="F211" s="6">
        <v>93.22</v>
      </c>
      <c r="G211" s="6">
        <v>57.34</v>
      </c>
      <c r="H211" s="6">
        <v>30.41</v>
      </c>
      <c r="I211" s="6">
        <v>0</v>
      </c>
      <c r="J211" s="6">
        <v>0</v>
      </c>
      <c r="K211" s="6">
        <v>4.42</v>
      </c>
      <c r="L211" s="6">
        <v>16.57</v>
      </c>
      <c r="M211" s="6">
        <v>23.56</v>
      </c>
      <c r="N211" s="7">
        <v>26.73</v>
      </c>
    </row>
    <row r="212" spans="1:14" ht="15.75">
      <c r="A212" s="2"/>
      <c r="B212" s="5">
        <v>19</v>
      </c>
      <c r="C212" s="6">
        <v>20.100000000000001</v>
      </c>
      <c r="D212" s="6">
        <v>62.41</v>
      </c>
      <c r="E212" s="6">
        <v>50.43</v>
      </c>
      <c r="F212" s="6">
        <v>90.4</v>
      </c>
      <c r="G212" s="6">
        <v>54.31</v>
      </c>
      <c r="H212" s="6">
        <v>135.31</v>
      </c>
      <c r="I212" s="6">
        <v>0</v>
      </c>
      <c r="J212" s="6">
        <v>0</v>
      </c>
      <c r="K212" s="6">
        <v>5.31</v>
      </c>
      <c r="L212" s="6">
        <v>16.04</v>
      </c>
      <c r="M212" s="6">
        <v>25.33</v>
      </c>
      <c r="N212" s="7">
        <v>25.24</v>
      </c>
    </row>
    <row r="213" spans="1:14" ht="15.75">
      <c r="A213" s="2"/>
      <c r="B213" s="5">
        <v>20</v>
      </c>
      <c r="C213" s="6">
        <v>19.54</v>
      </c>
      <c r="D213" s="6">
        <v>60.59</v>
      </c>
      <c r="E213" s="6">
        <v>47.85</v>
      </c>
      <c r="F213" s="6">
        <v>89.59</v>
      </c>
      <c r="G213" s="6">
        <v>49.58</v>
      </c>
      <c r="H213" s="6">
        <v>174.63</v>
      </c>
      <c r="I213" s="6">
        <v>0</v>
      </c>
      <c r="J213" s="6">
        <v>0</v>
      </c>
      <c r="K213" s="6">
        <v>5.29</v>
      </c>
      <c r="L213" s="6">
        <v>15.4</v>
      </c>
      <c r="M213" s="6">
        <v>26.2</v>
      </c>
      <c r="N213" s="7">
        <v>22.84</v>
      </c>
    </row>
    <row r="214" spans="1:14" ht="15.75">
      <c r="A214" s="2"/>
      <c r="B214" s="5">
        <v>21</v>
      </c>
      <c r="C214" s="6">
        <v>24.69</v>
      </c>
      <c r="D214" s="6">
        <v>60.75</v>
      </c>
      <c r="E214" s="6">
        <v>48.47</v>
      </c>
      <c r="F214" s="6">
        <v>86.5</v>
      </c>
      <c r="G214" s="6">
        <v>46.83</v>
      </c>
      <c r="H214" s="6">
        <v>84.42</v>
      </c>
      <c r="I214" s="6">
        <v>0</v>
      </c>
      <c r="J214" s="6">
        <v>0</v>
      </c>
      <c r="K214" s="6">
        <v>4.72</v>
      </c>
      <c r="L214" s="6">
        <v>22.74</v>
      </c>
      <c r="M214" s="6">
        <v>27.58</v>
      </c>
      <c r="N214" s="7">
        <v>22.73</v>
      </c>
    </row>
    <row r="215" spans="1:14" ht="15.75">
      <c r="A215" s="2"/>
      <c r="B215" s="5">
        <v>22</v>
      </c>
      <c r="C215" s="6">
        <v>28.95</v>
      </c>
      <c r="D215" s="6">
        <v>58.18</v>
      </c>
      <c r="E215" s="6">
        <v>64.959999999999994</v>
      </c>
      <c r="F215" s="6">
        <v>83.82</v>
      </c>
      <c r="G215" s="6">
        <v>47.59</v>
      </c>
      <c r="H215" s="6">
        <v>25.08</v>
      </c>
      <c r="I215" s="6">
        <v>0</v>
      </c>
      <c r="J215" s="6">
        <v>0</v>
      </c>
      <c r="K215" s="6">
        <v>4.8099999999999996</v>
      </c>
      <c r="L215" s="6">
        <v>23.51</v>
      </c>
      <c r="M215" s="6">
        <v>28.03</v>
      </c>
      <c r="N215" s="7">
        <v>19.329999999999998</v>
      </c>
    </row>
    <row r="216" spans="1:14" ht="15.75">
      <c r="A216" s="2"/>
      <c r="B216" s="5">
        <v>23</v>
      </c>
      <c r="C216" s="6">
        <v>29.55</v>
      </c>
      <c r="D216" s="6">
        <v>56.13</v>
      </c>
      <c r="E216" s="6">
        <v>105.03</v>
      </c>
      <c r="F216" s="6">
        <v>78.77</v>
      </c>
      <c r="G216" s="6">
        <v>42.91</v>
      </c>
      <c r="H216" s="6">
        <v>19.850000000000001</v>
      </c>
      <c r="I216" s="6">
        <v>0</v>
      </c>
      <c r="J216" s="6">
        <v>76.959999999999994</v>
      </c>
      <c r="K216" s="6">
        <v>3.19</v>
      </c>
      <c r="L216" s="6">
        <v>21.47</v>
      </c>
      <c r="M216" s="6">
        <v>28.15</v>
      </c>
      <c r="N216" s="7">
        <v>24.35</v>
      </c>
    </row>
    <row r="217" spans="1:14" ht="15.75">
      <c r="A217" s="2"/>
      <c r="B217" s="5">
        <v>24</v>
      </c>
      <c r="C217" s="6">
        <v>28.97</v>
      </c>
      <c r="D217" s="6">
        <v>54</v>
      </c>
      <c r="E217" s="6">
        <v>111.63</v>
      </c>
      <c r="F217" s="6">
        <v>75.52</v>
      </c>
      <c r="G217" s="6">
        <v>40.020000000000003</v>
      </c>
      <c r="H217" s="6">
        <v>29.12</v>
      </c>
      <c r="I217" s="6">
        <v>0</v>
      </c>
      <c r="J217" s="6">
        <v>140.29</v>
      </c>
      <c r="K217" s="6">
        <v>2.0499999999999998</v>
      </c>
      <c r="L217" s="6">
        <v>19.86</v>
      </c>
      <c r="M217" s="6">
        <v>28.53</v>
      </c>
      <c r="N217" s="7">
        <v>26.2</v>
      </c>
    </row>
    <row r="218" spans="1:14" ht="15.75">
      <c r="A218" s="2"/>
      <c r="B218" s="5">
        <v>25</v>
      </c>
      <c r="C218" s="6">
        <v>33.42</v>
      </c>
      <c r="D218" s="6">
        <v>52.12</v>
      </c>
      <c r="E218" s="6">
        <v>109.94</v>
      </c>
      <c r="F218" s="6">
        <v>74.47</v>
      </c>
      <c r="G218" s="6">
        <v>39.43</v>
      </c>
      <c r="H218" s="6">
        <v>34.64</v>
      </c>
      <c r="I218" s="6">
        <v>0</v>
      </c>
      <c r="J218" s="6">
        <v>183.13</v>
      </c>
      <c r="K218" s="6">
        <v>3.42</v>
      </c>
      <c r="L218" s="6">
        <v>18.73</v>
      </c>
      <c r="M218" s="6">
        <v>28.19</v>
      </c>
      <c r="N218" s="7">
        <v>32.270000000000003</v>
      </c>
    </row>
    <row r="219" spans="1:14" ht="15.75">
      <c r="A219" s="2"/>
      <c r="B219" s="5">
        <v>26</v>
      </c>
      <c r="C219" s="6">
        <v>33.99</v>
      </c>
      <c r="D219" s="6">
        <v>52.16</v>
      </c>
      <c r="E219" s="6">
        <v>96.19</v>
      </c>
      <c r="F219" s="6">
        <v>75.75</v>
      </c>
      <c r="G219" s="6">
        <v>37.89</v>
      </c>
      <c r="H219" s="6">
        <v>31.19</v>
      </c>
      <c r="I219" s="6">
        <v>0</v>
      </c>
      <c r="J219" s="6">
        <v>111.46</v>
      </c>
      <c r="K219" s="6">
        <v>3.93</v>
      </c>
      <c r="L219" s="6">
        <v>18.84</v>
      </c>
      <c r="M219" s="6">
        <v>26.9</v>
      </c>
      <c r="N219" s="7">
        <v>36.840000000000003</v>
      </c>
    </row>
    <row r="220" spans="1:14" ht="15.75">
      <c r="A220" s="2"/>
      <c r="B220" s="5">
        <v>27</v>
      </c>
      <c r="C220" s="6">
        <v>42.11</v>
      </c>
      <c r="D220" s="6">
        <v>52</v>
      </c>
      <c r="E220" s="6">
        <v>85.94</v>
      </c>
      <c r="F220" s="6">
        <v>74.53</v>
      </c>
      <c r="G220" s="6">
        <v>38.72</v>
      </c>
      <c r="H220" s="6">
        <v>10.83</v>
      </c>
      <c r="I220" s="6">
        <v>0</v>
      </c>
      <c r="J220" s="6">
        <v>85.09</v>
      </c>
      <c r="K220" s="6">
        <v>3.74</v>
      </c>
      <c r="L220" s="6">
        <v>19.88</v>
      </c>
      <c r="M220" s="6">
        <v>27.96</v>
      </c>
      <c r="N220" s="7">
        <v>40.76</v>
      </c>
    </row>
    <row r="221" spans="1:14" ht="15.75">
      <c r="A221" s="2"/>
      <c r="B221" s="5">
        <v>28</v>
      </c>
      <c r="C221" s="6">
        <v>47.88</v>
      </c>
      <c r="D221" s="6">
        <v>53</v>
      </c>
      <c r="E221" s="6">
        <v>81.819999999999993</v>
      </c>
      <c r="F221" s="6">
        <v>73.59</v>
      </c>
      <c r="G221" s="6">
        <v>37.47</v>
      </c>
      <c r="H221" s="6">
        <v>0</v>
      </c>
      <c r="I221" s="6">
        <v>0</v>
      </c>
      <c r="J221" s="6">
        <v>72.849999999999994</v>
      </c>
      <c r="K221" s="6">
        <v>3.59</v>
      </c>
      <c r="L221" s="6">
        <v>20.46</v>
      </c>
      <c r="M221" s="6">
        <v>31.61</v>
      </c>
      <c r="N221" s="7">
        <v>42.93</v>
      </c>
    </row>
    <row r="222" spans="1:14" ht="15.75">
      <c r="A222" s="2"/>
      <c r="B222" s="5">
        <v>29</v>
      </c>
      <c r="C222" s="6">
        <v>52.23</v>
      </c>
      <c r="D222" s="8" t="s">
        <v>18</v>
      </c>
      <c r="E222" s="6">
        <v>83.96</v>
      </c>
      <c r="F222" s="6">
        <v>76.09</v>
      </c>
      <c r="G222" s="6">
        <v>36.020000000000003</v>
      </c>
      <c r="H222" s="6">
        <v>0</v>
      </c>
      <c r="I222" s="6">
        <v>0</v>
      </c>
      <c r="J222" s="6">
        <v>63.08</v>
      </c>
      <c r="K222" s="6">
        <v>3.17</v>
      </c>
      <c r="L222" s="6">
        <v>20.62</v>
      </c>
      <c r="M222" s="6">
        <v>36.69</v>
      </c>
      <c r="N222" s="7">
        <v>49.06</v>
      </c>
    </row>
    <row r="223" spans="1:14" ht="15.75">
      <c r="A223" s="2"/>
      <c r="B223" s="5">
        <v>30</v>
      </c>
      <c r="C223" s="6">
        <v>53.09</v>
      </c>
      <c r="D223" s="8" t="s">
        <v>18</v>
      </c>
      <c r="E223" s="6">
        <v>80.55</v>
      </c>
      <c r="F223" s="6">
        <v>77.459999999999994</v>
      </c>
      <c r="G223" s="6">
        <v>40.67</v>
      </c>
      <c r="H223" s="6">
        <v>0</v>
      </c>
      <c r="I223" s="6">
        <v>0</v>
      </c>
      <c r="J223" s="6">
        <v>35.6</v>
      </c>
      <c r="K223" s="6">
        <v>2.4700000000000002</v>
      </c>
      <c r="L223" s="6">
        <v>21.53</v>
      </c>
      <c r="M223" s="6">
        <v>29.1</v>
      </c>
      <c r="N223" s="7">
        <v>50.2</v>
      </c>
    </row>
    <row r="224" spans="1:14" ht="15.75">
      <c r="A224" s="2"/>
      <c r="B224" s="5">
        <v>31</v>
      </c>
      <c r="C224" s="7">
        <v>51.12</v>
      </c>
      <c r="D224" s="8" t="s">
        <v>18</v>
      </c>
      <c r="E224" s="7">
        <v>78.78</v>
      </c>
      <c r="F224" s="8" t="s">
        <v>18</v>
      </c>
      <c r="G224" s="7">
        <v>41.6</v>
      </c>
      <c r="H224" s="8" t="s">
        <v>18</v>
      </c>
      <c r="I224" s="6">
        <v>0</v>
      </c>
      <c r="J224" s="7">
        <v>19.18</v>
      </c>
      <c r="K224" s="9" t="s">
        <v>18</v>
      </c>
      <c r="L224" s="10">
        <v>22.62</v>
      </c>
      <c r="M224" s="9" t="s">
        <v>18</v>
      </c>
      <c r="N224" s="5">
        <v>54.71</v>
      </c>
    </row>
    <row r="225" spans="1:14" ht="15.75">
      <c r="A225" s="2" t="s">
        <v>19</v>
      </c>
      <c r="B225" s="2"/>
      <c r="C225" s="11">
        <f t="shared" ref="C225:N225" si="10">SUM(C194:C224)</f>
        <v>909.5</v>
      </c>
      <c r="D225" s="11">
        <f t="shared" si="10"/>
        <v>1729.2221</v>
      </c>
      <c r="E225" s="11">
        <f t="shared" si="10"/>
        <v>1991.28</v>
      </c>
      <c r="F225" s="11">
        <f t="shared" si="10"/>
        <v>2861.8800000000006</v>
      </c>
      <c r="G225" s="11">
        <f t="shared" si="10"/>
        <v>1890.0200000000002</v>
      </c>
      <c r="H225" s="11">
        <f t="shared" si="10"/>
        <v>2099.54</v>
      </c>
      <c r="I225" s="11">
        <f t="shared" si="10"/>
        <v>0</v>
      </c>
      <c r="J225" s="11">
        <f t="shared" si="10"/>
        <v>787.64</v>
      </c>
      <c r="K225" s="11">
        <f t="shared" si="10"/>
        <v>460.36000000000013</v>
      </c>
      <c r="L225" s="11">
        <f t="shared" si="10"/>
        <v>445.63</v>
      </c>
      <c r="M225" s="11">
        <f t="shared" si="10"/>
        <v>762.16</v>
      </c>
      <c r="N225" s="11">
        <f t="shared" si="10"/>
        <v>816.55</v>
      </c>
    </row>
    <row r="226" spans="1:14" ht="15.75">
      <c r="A226" s="2" t="s">
        <v>20</v>
      </c>
      <c r="B226" s="2"/>
      <c r="C226" s="12">
        <f t="shared" ref="C226:N226" si="11">C225*1.9835</f>
        <v>1803.99325</v>
      </c>
      <c r="D226" s="12">
        <f t="shared" si="11"/>
        <v>3429.9120353499998</v>
      </c>
      <c r="E226" s="12">
        <f t="shared" si="11"/>
        <v>3949.70388</v>
      </c>
      <c r="F226" s="12">
        <f t="shared" si="11"/>
        <v>5676.5389800000012</v>
      </c>
      <c r="G226" s="12">
        <f t="shared" si="11"/>
        <v>3748.8546700000006</v>
      </c>
      <c r="H226" s="12">
        <f t="shared" si="11"/>
        <v>4164.4375900000005</v>
      </c>
      <c r="I226" s="12">
        <f t="shared" si="11"/>
        <v>0</v>
      </c>
      <c r="J226" s="12">
        <f t="shared" si="11"/>
        <v>1562.28394</v>
      </c>
      <c r="K226" s="12">
        <f t="shared" si="11"/>
        <v>913.12406000000033</v>
      </c>
      <c r="L226" s="12">
        <f t="shared" si="11"/>
        <v>883.907105</v>
      </c>
      <c r="M226" s="12">
        <f t="shared" si="11"/>
        <v>1511.7443599999999</v>
      </c>
      <c r="N226" s="12">
        <f t="shared" si="11"/>
        <v>1619.626925</v>
      </c>
    </row>
    <row r="227" spans="1:14" ht="15.75">
      <c r="A227" s="2"/>
      <c r="B227" s="2"/>
      <c r="C227" s="11"/>
      <c r="D227" s="11"/>
      <c r="E227" s="11"/>
      <c r="F227" s="11"/>
      <c r="G227" s="11"/>
      <c r="H227" s="11"/>
      <c r="I227" s="11"/>
      <c r="J227" s="11"/>
      <c r="K227" s="11" t="s">
        <v>21</v>
      </c>
      <c r="L227" s="11"/>
      <c r="M227" s="13">
        <f>COUNTA(C194:N224)-7</f>
        <v>365</v>
      </c>
      <c r="N227" s="11" t="s">
        <v>22</v>
      </c>
    </row>
    <row r="228" spans="1:14" ht="16.5" thickBot="1">
      <c r="A228" s="14">
        <v>2005</v>
      </c>
      <c r="B228" s="14" t="s">
        <v>23</v>
      </c>
      <c r="C228" s="14"/>
      <c r="D228" s="14"/>
      <c r="E228" s="14"/>
      <c r="F228" s="15">
        <f>SUM(C225:N225)</f>
        <v>14753.782099999999</v>
      </c>
      <c r="G228" s="16" t="s">
        <v>19</v>
      </c>
      <c r="H228" s="16"/>
      <c r="I228" s="15">
        <f>F228*1.9835</f>
        <v>29264.126795349999</v>
      </c>
      <c r="J228" s="16" t="s">
        <v>24</v>
      </c>
      <c r="K228" s="14" t="s">
        <v>25</v>
      </c>
      <c r="L228" s="14"/>
      <c r="M228" s="17">
        <v>0</v>
      </c>
      <c r="N228" s="14" t="s">
        <v>22</v>
      </c>
    </row>
    <row r="229" spans="1:14" ht="15.75">
      <c r="A229" s="1" t="s">
        <v>0</v>
      </c>
      <c r="B229" s="2"/>
      <c r="C229" s="2"/>
      <c r="D229" s="18"/>
      <c r="E229" s="1"/>
      <c r="F229" s="1"/>
      <c r="G229" s="1"/>
      <c r="H229" s="18"/>
      <c r="I229" s="1"/>
      <c r="J229" s="2"/>
      <c r="K229" s="2"/>
      <c r="L229" s="2"/>
      <c r="M229" s="2"/>
    </row>
    <row r="230" spans="1:14" ht="15.75">
      <c r="A230" s="2" t="s">
        <v>2</v>
      </c>
      <c r="B230" s="2"/>
      <c r="C230" s="2"/>
      <c r="D230" s="2"/>
      <c r="E230" s="1" t="s">
        <v>3</v>
      </c>
      <c r="F230" s="2"/>
      <c r="G230" s="2" t="s">
        <v>4</v>
      </c>
      <c r="H230" s="2"/>
      <c r="I230" s="2" t="s">
        <v>5</v>
      </c>
      <c r="J230" s="2"/>
      <c r="K230" s="2"/>
      <c r="L230" s="2"/>
      <c r="M230" s="2"/>
    </row>
    <row r="231" spans="1:14" ht="16.5" thickBot="1">
      <c r="A231" s="3" t="s">
        <v>6</v>
      </c>
      <c r="B231" s="3" t="s">
        <v>7</v>
      </c>
      <c r="C231" s="4" t="s">
        <v>101</v>
      </c>
      <c r="D231" s="4" t="s">
        <v>102</v>
      </c>
      <c r="E231" s="4" t="s">
        <v>8</v>
      </c>
      <c r="F231" s="4" t="s">
        <v>9</v>
      </c>
      <c r="G231" s="4" t="s">
        <v>10</v>
      </c>
      <c r="H231" s="4" t="s">
        <v>11</v>
      </c>
      <c r="I231" s="4" t="s">
        <v>12</v>
      </c>
      <c r="J231" s="4" t="s">
        <v>13</v>
      </c>
      <c r="K231" s="4" t="s">
        <v>14</v>
      </c>
      <c r="L231" s="4" t="s">
        <v>15</v>
      </c>
      <c r="M231" s="4" t="s">
        <v>16</v>
      </c>
      <c r="N231" s="4" t="s">
        <v>17</v>
      </c>
    </row>
    <row r="232" spans="1:14" ht="16.5" thickTop="1">
      <c r="A232" s="1">
        <v>2006</v>
      </c>
      <c r="B232" s="5">
        <v>1</v>
      </c>
      <c r="C232" s="6">
        <v>43</v>
      </c>
      <c r="D232" s="6">
        <v>37</v>
      </c>
      <c r="E232" s="6">
        <v>46</v>
      </c>
      <c r="F232" s="6">
        <v>73</v>
      </c>
      <c r="G232" s="6">
        <v>61</v>
      </c>
      <c r="H232" s="6"/>
      <c r="I232" s="6"/>
      <c r="J232" s="6"/>
      <c r="K232" s="6"/>
      <c r="L232" s="6">
        <v>5</v>
      </c>
      <c r="M232" s="6">
        <v>17</v>
      </c>
      <c r="N232" s="32">
        <v>23</v>
      </c>
    </row>
    <row r="233" spans="1:14" ht="15.75">
      <c r="A233" s="2"/>
      <c r="B233" s="5">
        <v>2</v>
      </c>
      <c r="C233" s="6">
        <v>56</v>
      </c>
      <c r="D233" s="6">
        <v>38</v>
      </c>
      <c r="E233" s="6">
        <v>44</v>
      </c>
      <c r="F233" s="6">
        <v>76</v>
      </c>
      <c r="G233" s="6">
        <v>57</v>
      </c>
      <c r="H233" s="6"/>
      <c r="I233" s="6"/>
      <c r="J233" s="6"/>
      <c r="K233" s="6"/>
      <c r="L233" s="6">
        <v>5</v>
      </c>
      <c r="M233" s="6">
        <v>17</v>
      </c>
      <c r="N233" s="7">
        <v>19</v>
      </c>
    </row>
    <row r="234" spans="1:14" ht="15.75">
      <c r="A234" s="2"/>
      <c r="B234" s="5">
        <v>3</v>
      </c>
      <c r="C234" s="6">
        <v>52</v>
      </c>
      <c r="D234" s="6">
        <v>39</v>
      </c>
      <c r="E234" s="6">
        <v>41</v>
      </c>
      <c r="F234" s="6">
        <v>72</v>
      </c>
      <c r="G234" s="6">
        <v>55</v>
      </c>
      <c r="H234" s="6"/>
      <c r="I234" s="6">
        <v>13</v>
      </c>
      <c r="J234" s="6"/>
      <c r="K234" s="6"/>
      <c r="L234" s="6">
        <v>7</v>
      </c>
      <c r="M234" s="6">
        <v>17</v>
      </c>
      <c r="N234" s="7">
        <v>19</v>
      </c>
    </row>
    <row r="235" spans="1:14" ht="15.75">
      <c r="A235" s="2"/>
      <c r="B235" s="5">
        <v>4</v>
      </c>
      <c r="C235" s="6">
        <v>46</v>
      </c>
      <c r="D235" s="6">
        <v>38</v>
      </c>
      <c r="E235" s="6">
        <v>39</v>
      </c>
      <c r="F235" s="6">
        <v>69</v>
      </c>
      <c r="G235" s="6">
        <v>64</v>
      </c>
      <c r="H235" s="6"/>
      <c r="I235" s="6">
        <v>184</v>
      </c>
      <c r="J235" s="6"/>
      <c r="K235" s="6"/>
      <c r="L235" s="6">
        <v>10</v>
      </c>
      <c r="M235" s="6">
        <v>18</v>
      </c>
      <c r="N235" s="7">
        <v>15</v>
      </c>
    </row>
    <row r="236" spans="1:14" ht="15.75">
      <c r="A236" s="2"/>
      <c r="B236" s="5">
        <v>5</v>
      </c>
      <c r="C236" s="6">
        <v>43</v>
      </c>
      <c r="D236" s="6">
        <v>36</v>
      </c>
      <c r="E236" s="6">
        <v>39</v>
      </c>
      <c r="F236" s="6">
        <v>60</v>
      </c>
      <c r="G236" s="6">
        <v>71</v>
      </c>
      <c r="H236" s="6"/>
      <c r="I236" s="6"/>
      <c r="J236" s="6"/>
      <c r="K236" s="6"/>
      <c r="L236" s="6">
        <v>10</v>
      </c>
      <c r="M236" s="6">
        <v>20</v>
      </c>
      <c r="N236" s="7">
        <v>20</v>
      </c>
    </row>
    <row r="237" spans="1:14" ht="15.75">
      <c r="A237" s="2"/>
      <c r="B237" s="5">
        <v>6</v>
      </c>
      <c r="C237" s="6">
        <v>41</v>
      </c>
      <c r="D237" s="6">
        <v>35</v>
      </c>
      <c r="E237" s="6">
        <v>42</v>
      </c>
      <c r="F237" s="6">
        <v>60</v>
      </c>
      <c r="G237" s="6">
        <v>62</v>
      </c>
      <c r="H237" s="6"/>
      <c r="I237" s="6"/>
      <c r="J237" s="6"/>
      <c r="K237" s="6"/>
      <c r="L237" s="6">
        <v>13</v>
      </c>
      <c r="M237" s="6">
        <v>22</v>
      </c>
      <c r="N237" s="7">
        <v>22</v>
      </c>
    </row>
    <row r="238" spans="1:14" ht="15.75">
      <c r="A238" s="2"/>
      <c r="B238" s="5">
        <v>7</v>
      </c>
      <c r="C238" s="6">
        <v>38</v>
      </c>
      <c r="D238" s="6">
        <v>36</v>
      </c>
      <c r="E238" s="6">
        <v>39</v>
      </c>
      <c r="F238" s="6">
        <v>59</v>
      </c>
      <c r="G238" s="6">
        <v>58</v>
      </c>
      <c r="H238" s="6"/>
      <c r="I238" s="6"/>
      <c r="J238" s="6"/>
      <c r="K238" s="6"/>
      <c r="L238" s="6">
        <v>13</v>
      </c>
      <c r="M238" s="6">
        <v>23</v>
      </c>
      <c r="N238" s="7">
        <v>27</v>
      </c>
    </row>
    <row r="239" spans="1:14" ht="15.75">
      <c r="A239" s="2"/>
      <c r="B239" s="5">
        <v>8</v>
      </c>
      <c r="C239" s="6">
        <v>40</v>
      </c>
      <c r="D239" s="6">
        <v>36</v>
      </c>
      <c r="E239" s="6">
        <v>40</v>
      </c>
      <c r="F239" s="6">
        <v>67</v>
      </c>
      <c r="G239" s="6">
        <v>58</v>
      </c>
      <c r="H239" s="6"/>
      <c r="I239" s="6"/>
      <c r="J239" s="6"/>
      <c r="K239" s="6">
        <v>15</v>
      </c>
      <c r="L239" s="6">
        <v>13</v>
      </c>
      <c r="M239" s="6">
        <v>23</v>
      </c>
      <c r="N239" s="7">
        <v>22</v>
      </c>
    </row>
    <row r="240" spans="1:14" ht="15.75">
      <c r="A240" s="2"/>
      <c r="B240" s="5">
        <v>9</v>
      </c>
      <c r="C240" s="6">
        <v>41</v>
      </c>
      <c r="D240" s="6">
        <v>37</v>
      </c>
      <c r="E240" s="6">
        <v>41</v>
      </c>
      <c r="F240" s="6">
        <v>77</v>
      </c>
      <c r="G240" s="6">
        <v>20</v>
      </c>
      <c r="H240" s="6"/>
      <c r="I240" s="6"/>
      <c r="J240" s="6"/>
      <c r="K240" s="6">
        <v>22</v>
      </c>
      <c r="L240" s="6">
        <v>13</v>
      </c>
      <c r="M240" s="6">
        <v>25</v>
      </c>
      <c r="N240" s="7">
        <v>19</v>
      </c>
    </row>
    <row r="241" spans="1:14" ht="15.75">
      <c r="A241" s="2"/>
      <c r="B241" s="5">
        <v>10</v>
      </c>
      <c r="C241" s="6">
        <v>40</v>
      </c>
      <c r="D241" s="6">
        <v>35</v>
      </c>
      <c r="E241" s="6">
        <v>41</v>
      </c>
      <c r="F241" s="6">
        <v>70</v>
      </c>
      <c r="G241" s="6"/>
      <c r="H241" s="6"/>
      <c r="I241" s="6">
        <v>26</v>
      </c>
      <c r="J241" s="6"/>
      <c r="K241" s="6">
        <v>4</v>
      </c>
      <c r="L241" s="6">
        <v>13</v>
      </c>
      <c r="M241" s="6">
        <v>24</v>
      </c>
      <c r="N241" s="7">
        <v>27</v>
      </c>
    </row>
    <row r="242" spans="1:14" ht="15.75">
      <c r="A242" s="2"/>
      <c r="B242" s="5">
        <v>11</v>
      </c>
      <c r="C242" s="6">
        <v>31</v>
      </c>
      <c r="D242" s="6">
        <v>38</v>
      </c>
      <c r="E242" s="6">
        <v>41</v>
      </c>
      <c r="F242" s="6">
        <v>67</v>
      </c>
      <c r="G242" s="6"/>
      <c r="H242" s="6"/>
      <c r="I242" s="6">
        <v>199</v>
      </c>
      <c r="J242" s="6"/>
      <c r="K242" s="6">
        <v>18</v>
      </c>
      <c r="L242" s="6">
        <v>13</v>
      </c>
      <c r="M242" s="6">
        <v>22</v>
      </c>
      <c r="N242" s="7">
        <v>34</v>
      </c>
    </row>
    <row r="243" spans="1:14" ht="15.75">
      <c r="A243" s="2"/>
      <c r="B243" s="5">
        <v>12</v>
      </c>
      <c r="C243" s="6">
        <v>39</v>
      </c>
      <c r="D243" s="6">
        <v>23</v>
      </c>
      <c r="E243" s="6">
        <v>42</v>
      </c>
      <c r="F243" s="6">
        <v>65</v>
      </c>
      <c r="G243" s="6"/>
      <c r="H243" s="6"/>
      <c r="I243" s="6">
        <v>145</v>
      </c>
      <c r="J243" s="6"/>
      <c r="K243" s="6">
        <v>20</v>
      </c>
      <c r="L243" s="6">
        <v>13</v>
      </c>
      <c r="M243" s="6">
        <v>21</v>
      </c>
      <c r="N243" s="7">
        <v>37</v>
      </c>
    </row>
    <row r="244" spans="1:14" ht="15.75">
      <c r="A244" s="2"/>
      <c r="B244" s="5">
        <v>13</v>
      </c>
      <c r="C244" s="6">
        <v>43</v>
      </c>
      <c r="D244" s="6">
        <v>19</v>
      </c>
      <c r="E244" s="6">
        <v>39</v>
      </c>
      <c r="F244" s="6">
        <v>60</v>
      </c>
      <c r="G244" s="6"/>
      <c r="H244" s="6"/>
      <c r="I244" s="6">
        <v>197</v>
      </c>
      <c r="J244" s="6"/>
      <c r="K244" s="6">
        <v>15</v>
      </c>
      <c r="L244" s="6">
        <v>14</v>
      </c>
      <c r="M244" s="6">
        <v>22</v>
      </c>
      <c r="N244" s="7">
        <v>43</v>
      </c>
    </row>
    <row r="245" spans="1:14" ht="15.75">
      <c r="A245" s="2"/>
      <c r="B245" s="5">
        <v>14</v>
      </c>
      <c r="C245" s="6">
        <v>41</v>
      </c>
      <c r="D245" s="6">
        <v>31</v>
      </c>
      <c r="E245" s="6">
        <v>39</v>
      </c>
      <c r="F245" s="6">
        <v>60</v>
      </c>
      <c r="G245" s="6"/>
      <c r="H245" s="6"/>
      <c r="I245" s="6">
        <v>140</v>
      </c>
      <c r="J245" s="6"/>
      <c r="K245" s="6">
        <v>12</v>
      </c>
      <c r="L245" s="6">
        <v>14</v>
      </c>
      <c r="M245" s="6">
        <v>30</v>
      </c>
      <c r="N245" s="7">
        <v>50</v>
      </c>
    </row>
    <row r="246" spans="1:14" ht="15.75">
      <c r="A246" s="2"/>
      <c r="B246" s="5">
        <v>15</v>
      </c>
      <c r="C246" s="6">
        <v>39</v>
      </c>
      <c r="D246" s="6">
        <v>53</v>
      </c>
      <c r="E246" s="6">
        <v>39</v>
      </c>
      <c r="F246" s="6">
        <v>59</v>
      </c>
      <c r="G246" s="6"/>
      <c r="H246" s="6"/>
      <c r="I246" s="6"/>
      <c r="J246" s="6"/>
      <c r="K246" s="6">
        <v>10</v>
      </c>
      <c r="L246" s="6">
        <v>14</v>
      </c>
      <c r="M246" s="6">
        <v>30</v>
      </c>
      <c r="N246" s="7">
        <v>40</v>
      </c>
    </row>
    <row r="247" spans="1:14" ht="15.75">
      <c r="A247" s="2"/>
      <c r="B247" s="5">
        <v>16</v>
      </c>
      <c r="C247" s="6">
        <v>41</v>
      </c>
      <c r="D247" s="6">
        <v>45</v>
      </c>
      <c r="E247" s="6">
        <v>39</v>
      </c>
      <c r="F247" s="6">
        <v>56</v>
      </c>
      <c r="G247" s="6"/>
      <c r="H247" s="6"/>
      <c r="I247" s="6"/>
      <c r="J247" s="6"/>
      <c r="K247" s="6">
        <v>6</v>
      </c>
      <c r="L247" s="6">
        <v>16</v>
      </c>
      <c r="M247" s="6">
        <v>30</v>
      </c>
      <c r="N247" s="7">
        <v>34</v>
      </c>
    </row>
    <row r="248" spans="1:14" ht="15.75">
      <c r="A248" s="2"/>
      <c r="B248" s="5">
        <v>17</v>
      </c>
      <c r="C248" s="6">
        <v>40</v>
      </c>
      <c r="D248" s="6">
        <v>33</v>
      </c>
      <c r="E248" s="6">
        <v>39</v>
      </c>
      <c r="F248" s="6">
        <v>54</v>
      </c>
      <c r="G248" s="6"/>
      <c r="H248" s="6"/>
      <c r="I248" s="6">
        <v>5</v>
      </c>
      <c r="J248" s="6"/>
      <c r="K248" s="6">
        <v>5</v>
      </c>
      <c r="L248" s="6">
        <v>18</v>
      </c>
      <c r="M248" s="6">
        <v>29</v>
      </c>
      <c r="N248" s="7">
        <v>34</v>
      </c>
    </row>
    <row r="249" spans="1:14" ht="15.75">
      <c r="A249" s="2"/>
      <c r="B249" s="5">
        <v>18</v>
      </c>
      <c r="C249" s="6">
        <v>36</v>
      </c>
      <c r="D249" s="6">
        <v>19</v>
      </c>
      <c r="E249" s="6">
        <v>38</v>
      </c>
      <c r="F249" s="6">
        <v>53</v>
      </c>
      <c r="G249" s="6"/>
      <c r="H249" s="6"/>
      <c r="I249" s="6"/>
      <c r="J249" s="6"/>
      <c r="K249" s="6">
        <v>5</v>
      </c>
      <c r="L249" s="6">
        <v>18</v>
      </c>
      <c r="M249" s="6">
        <v>32</v>
      </c>
      <c r="N249" s="7">
        <v>31</v>
      </c>
    </row>
    <row r="250" spans="1:14" ht="15.75">
      <c r="A250" s="2"/>
      <c r="B250" s="5">
        <v>19</v>
      </c>
      <c r="C250" s="6">
        <v>37</v>
      </c>
      <c r="D250" s="6">
        <v>18</v>
      </c>
      <c r="E250" s="6">
        <v>38</v>
      </c>
      <c r="F250" s="6">
        <v>53</v>
      </c>
      <c r="G250" s="6"/>
      <c r="H250" s="6"/>
      <c r="I250" s="6">
        <v>30</v>
      </c>
      <c r="J250" s="6"/>
      <c r="K250" s="6">
        <v>5</v>
      </c>
      <c r="L250" s="6">
        <v>17</v>
      </c>
      <c r="M250" s="6">
        <v>32</v>
      </c>
      <c r="N250" s="7">
        <v>29</v>
      </c>
    </row>
    <row r="251" spans="1:14" ht="15.75">
      <c r="A251" s="2"/>
      <c r="B251" s="5">
        <v>20</v>
      </c>
      <c r="C251" s="6">
        <v>41</v>
      </c>
      <c r="D251" s="6">
        <v>19</v>
      </c>
      <c r="E251" s="6">
        <v>44</v>
      </c>
      <c r="F251" s="6">
        <v>48</v>
      </c>
      <c r="G251" s="6"/>
      <c r="H251" s="6"/>
      <c r="I251" s="6"/>
      <c r="J251" s="6"/>
      <c r="K251" s="6">
        <v>5</v>
      </c>
      <c r="L251" s="6">
        <v>14</v>
      </c>
      <c r="M251" s="6">
        <v>32</v>
      </c>
      <c r="N251" s="7">
        <v>22</v>
      </c>
    </row>
    <row r="252" spans="1:14" ht="15.75">
      <c r="A252" s="2"/>
      <c r="B252" s="5">
        <v>21</v>
      </c>
      <c r="C252" s="6">
        <v>40</v>
      </c>
      <c r="D252" s="6">
        <v>24</v>
      </c>
      <c r="E252" s="6">
        <v>47</v>
      </c>
      <c r="F252" s="6">
        <v>47</v>
      </c>
      <c r="G252" s="6"/>
      <c r="H252" s="6">
        <v>50</v>
      </c>
      <c r="I252" s="6"/>
      <c r="J252" s="6"/>
      <c r="K252" s="6">
        <v>5</v>
      </c>
      <c r="L252" s="6">
        <v>15</v>
      </c>
      <c r="M252" s="6">
        <v>32</v>
      </c>
      <c r="N252" s="7">
        <v>42</v>
      </c>
    </row>
    <row r="253" spans="1:14" ht="15.75">
      <c r="A253" s="2"/>
      <c r="B253" s="5">
        <v>22</v>
      </c>
      <c r="C253" s="6">
        <v>37</v>
      </c>
      <c r="D253" s="6">
        <v>27</v>
      </c>
      <c r="E253" s="6">
        <v>49</v>
      </c>
      <c r="F253" s="6">
        <v>48</v>
      </c>
      <c r="G253" s="6"/>
      <c r="H253" s="6">
        <v>75</v>
      </c>
      <c r="I253" s="6"/>
      <c r="J253" s="6">
        <v>26</v>
      </c>
      <c r="K253" s="6">
        <v>5</v>
      </c>
      <c r="L253" s="6">
        <v>18</v>
      </c>
      <c r="M253" s="6">
        <v>33</v>
      </c>
      <c r="N253" s="7">
        <v>49</v>
      </c>
    </row>
    <row r="254" spans="1:14" ht="15.75">
      <c r="A254" s="2"/>
      <c r="B254" s="5">
        <v>23</v>
      </c>
      <c r="C254" s="6">
        <v>38</v>
      </c>
      <c r="D254" s="6">
        <v>32</v>
      </c>
      <c r="E254" s="6">
        <v>71</v>
      </c>
      <c r="F254" s="6">
        <v>49</v>
      </c>
      <c r="G254" s="6"/>
      <c r="H254" s="6">
        <v>53</v>
      </c>
      <c r="I254" s="6"/>
      <c r="J254" s="6">
        <v>13</v>
      </c>
      <c r="K254" s="6">
        <v>12</v>
      </c>
      <c r="L254" s="6">
        <v>15</v>
      </c>
      <c r="M254" s="6">
        <v>33</v>
      </c>
      <c r="N254" s="7">
        <v>44</v>
      </c>
    </row>
    <row r="255" spans="1:14" ht="15.75">
      <c r="A255" s="2"/>
      <c r="B255" s="5">
        <v>24</v>
      </c>
      <c r="C255" s="6">
        <v>34</v>
      </c>
      <c r="D255" s="6">
        <v>41</v>
      </c>
      <c r="E255" s="6">
        <v>52</v>
      </c>
      <c r="F255" s="6">
        <v>48</v>
      </c>
      <c r="G255" s="6"/>
      <c r="H255" s="6">
        <v>53</v>
      </c>
      <c r="I255" s="6"/>
      <c r="J255" s="6">
        <v>7</v>
      </c>
      <c r="K255" s="6">
        <v>7</v>
      </c>
      <c r="L255" s="6">
        <v>14</v>
      </c>
      <c r="M255" s="6">
        <v>34</v>
      </c>
      <c r="N255" s="7">
        <v>39</v>
      </c>
    </row>
    <row r="256" spans="1:14" ht="15.75">
      <c r="A256" s="2"/>
      <c r="B256" s="5">
        <v>25</v>
      </c>
      <c r="C256" s="6">
        <v>37</v>
      </c>
      <c r="D256" s="6">
        <v>63</v>
      </c>
      <c r="E256" s="6">
        <v>51</v>
      </c>
      <c r="F256" s="6">
        <v>47</v>
      </c>
      <c r="G256" s="6"/>
      <c r="H256" s="6">
        <v>5</v>
      </c>
      <c r="I256" s="6"/>
      <c r="J256" s="6"/>
      <c r="K256" s="6">
        <v>5</v>
      </c>
      <c r="L256" s="6">
        <v>15</v>
      </c>
      <c r="M256" s="6">
        <v>34</v>
      </c>
      <c r="N256" s="7">
        <v>34</v>
      </c>
    </row>
    <row r="257" spans="1:14" ht="15.75">
      <c r="A257" s="2"/>
      <c r="B257" s="5">
        <v>26</v>
      </c>
      <c r="C257" s="6">
        <v>38</v>
      </c>
      <c r="D257" s="6">
        <v>52</v>
      </c>
      <c r="E257" s="6">
        <v>51</v>
      </c>
      <c r="F257" s="6">
        <v>49</v>
      </c>
      <c r="G257" s="6"/>
      <c r="H257" s="6">
        <v>5</v>
      </c>
      <c r="I257" s="6"/>
      <c r="J257" s="6"/>
      <c r="K257" s="6">
        <v>5</v>
      </c>
      <c r="L257" s="6">
        <v>17</v>
      </c>
      <c r="M257" s="6">
        <v>33</v>
      </c>
      <c r="N257" s="7">
        <v>35</v>
      </c>
    </row>
    <row r="258" spans="1:14" ht="15.75">
      <c r="A258" s="2"/>
      <c r="B258" s="5">
        <v>27</v>
      </c>
      <c r="C258" s="6">
        <v>39</v>
      </c>
      <c r="D258" s="6">
        <v>43</v>
      </c>
      <c r="E258" s="6">
        <v>54</v>
      </c>
      <c r="F258" s="6">
        <v>53</v>
      </c>
      <c r="G258" s="6"/>
      <c r="H258" s="6"/>
      <c r="I258" s="6"/>
      <c r="J258" s="6"/>
      <c r="K258" s="6">
        <v>5</v>
      </c>
      <c r="L258" s="6">
        <v>18</v>
      </c>
      <c r="M258" s="6">
        <v>32</v>
      </c>
      <c r="N258" s="7">
        <v>24</v>
      </c>
    </row>
    <row r="259" spans="1:14" ht="15.75">
      <c r="A259" s="2"/>
      <c r="B259" s="5">
        <v>28</v>
      </c>
      <c r="C259" s="6">
        <v>41</v>
      </c>
      <c r="D259" s="6">
        <v>45</v>
      </c>
      <c r="E259" s="6">
        <v>63</v>
      </c>
      <c r="F259" s="6">
        <v>53</v>
      </c>
      <c r="G259" s="6"/>
      <c r="H259" s="6"/>
      <c r="I259" s="6"/>
      <c r="J259" s="6"/>
      <c r="K259" s="6">
        <v>5</v>
      </c>
      <c r="L259" s="6">
        <v>20</v>
      </c>
      <c r="M259" s="6">
        <v>32</v>
      </c>
      <c r="N259" s="7">
        <v>34</v>
      </c>
    </row>
    <row r="260" spans="1:14" ht="15.75">
      <c r="A260" s="2"/>
      <c r="B260" s="5">
        <v>29</v>
      </c>
      <c r="C260" s="6">
        <v>41</v>
      </c>
      <c r="D260" s="8" t="s">
        <v>18</v>
      </c>
      <c r="E260" s="6">
        <v>65</v>
      </c>
      <c r="F260" s="6">
        <v>54</v>
      </c>
      <c r="G260" s="6"/>
      <c r="H260" s="6"/>
      <c r="I260" s="6"/>
      <c r="J260" s="6"/>
      <c r="K260" s="6">
        <v>5</v>
      </c>
      <c r="L260" s="6">
        <v>18</v>
      </c>
      <c r="M260" s="6">
        <v>34</v>
      </c>
      <c r="N260" s="7">
        <v>35</v>
      </c>
    </row>
    <row r="261" spans="1:14" ht="15.75">
      <c r="A261" s="2"/>
      <c r="B261" s="5">
        <v>30</v>
      </c>
      <c r="C261" s="6">
        <v>38</v>
      </c>
      <c r="D261" s="8" t="s">
        <v>18</v>
      </c>
      <c r="E261" s="7">
        <v>65</v>
      </c>
      <c r="F261" s="6">
        <v>63</v>
      </c>
      <c r="G261" s="6"/>
      <c r="H261" s="6"/>
      <c r="I261" s="6"/>
      <c r="J261" s="6"/>
      <c r="K261" s="6">
        <v>5</v>
      </c>
      <c r="L261" s="6">
        <v>18</v>
      </c>
      <c r="M261" s="6">
        <v>29</v>
      </c>
      <c r="N261" s="7">
        <v>37</v>
      </c>
    </row>
    <row r="262" spans="1:14" ht="15.75">
      <c r="A262" s="2"/>
      <c r="B262" s="5">
        <v>31</v>
      </c>
      <c r="C262" s="7">
        <v>36</v>
      </c>
      <c r="D262" s="8" t="s">
        <v>18</v>
      </c>
      <c r="E262" s="42">
        <v>65</v>
      </c>
      <c r="F262" s="8" t="s">
        <v>18</v>
      </c>
      <c r="G262" s="7"/>
      <c r="H262" s="8" t="s">
        <v>18</v>
      </c>
      <c r="I262" s="6"/>
      <c r="J262" s="7"/>
      <c r="K262" s="9" t="s">
        <v>18</v>
      </c>
      <c r="L262" s="10">
        <v>19</v>
      </c>
      <c r="M262" s="9" t="s">
        <v>18</v>
      </c>
      <c r="N262" s="5">
        <v>50</v>
      </c>
    </row>
    <row r="263" spans="1:14" ht="15.75">
      <c r="A263" s="2" t="s">
        <v>19</v>
      </c>
      <c r="B263" s="2"/>
      <c r="C263" s="11">
        <f t="shared" ref="C263:N263" si="12">SUM(C232:C262)</f>
        <v>1247</v>
      </c>
      <c r="D263" s="11">
        <f t="shared" si="12"/>
        <v>992</v>
      </c>
      <c r="E263" s="11">
        <f>SUM(E232:E262)</f>
        <v>1443</v>
      </c>
      <c r="F263" s="11">
        <f t="shared" si="12"/>
        <v>1769</v>
      </c>
      <c r="G263" s="11">
        <f t="shared" si="12"/>
        <v>506</v>
      </c>
      <c r="H263" s="11">
        <f t="shared" si="12"/>
        <v>241</v>
      </c>
      <c r="I263" s="11">
        <f t="shared" si="12"/>
        <v>939</v>
      </c>
      <c r="J263" s="11">
        <f t="shared" si="12"/>
        <v>46</v>
      </c>
      <c r="K263" s="11">
        <f t="shared" si="12"/>
        <v>201</v>
      </c>
      <c r="L263" s="11">
        <f t="shared" si="12"/>
        <v>440</v>
      </c>
      <c r="M263" s="11">
        <f t="shared" si="12"/>
        <v>812</v>
      </c>
      <c r="N263" s="11">
        <f t="shared" si="12"/>
        <v>990</v>
      </c>
    </row>
    <row r="264" spans="1:14" ht="15.75">
      <c r="A264" s="2" t="s">
        <v>20</v>
      </c>
      <c r="B264" s="2"/>
      <c r="C264" s="12">
        <f t="shared" ref="C264:N264" si="13">C263*1.9835</f>
        <v>2473.4245000000001</v>
      </c>
      <c r="D264" s="12">
        <f t="shared" si="13"/>
        <v>1967.6320000000001</v>
      </c>
      <c r="E264" s="12">
        <f t="shared" si="13"/>
        <v>2862.1905000000002</v>
      </c>
      <c r="F264" s="12">
        <f t="shared" si="13"/>
        <v>3508.8115000000003</v>
      </c>
      <c r="G264" s="12">
        <f t="shared" si="13"/>
        <v>1003.6510000000001</v>
      </c>
      <c r="H264" s="12">
        <f t="shared" si="13"/>
        <v>478.02350000000001</v>
      </c>
      <c r="I264" s="12">
        <f t="shared" si="13"/>
        <v>1862.5065</v>
      </c>
      <c r="J264" s="12">
        <f t="shared" si="13"/>
        <v>91.241</v>
      </c>
      <c r="K264" s="12">
        <f t="shared" si="13"/>
        <v>398.68349999999998</v>
      </c>
      <c r="L264" s="12">
        <f t="shared" si="13"/>
        <v>872.74</v>
      </c>
      <c r="M264" s="12">
        <f t="shared" si="13"/>
        <v>1610.6020000000001</v>
      </c>
      <c r="N264" s="12">
        <f t="shared" si="13"/>
        <v>1963.665</v>
      </c>
    </row>
    <row r="265" spans="1:14" ht="15.75">
      <c r="A265" s="2"/>
      <c r="B265" s="2"/>
      <c r="C265" s="11"/>
      <c r="D265" s="11"/>
      <c r="E265" s="11"/>
      <c r="F265" s="11"/>
      <c r="G265" s="11"/>
      <c r="H265" s="11"/>
      <c r="I265" s="11"/>
      <c r="J265" s="11"/>
      <c r="K265" s="11" t="s">
        <v>21</v>
      </c>
      <c r="L265" s="11"/>
      <c r="M265" s="13">
        <f>COUNTA(C232:N262)-7</f>
        <v>262</v>
      </c>
      <c r="N265" s="11" t="s">
        <v>22</v>
      </c>
    </row>
    <row r="266" spans="1:14" ht="16.5" thickBot="1">
      <c r="A266" s="14">
        <v>2006</v>
      </c>
      <c r="B266" s="14" t="s">
        <v>23</v>
      </c>
      <c r="C266" s="14"/>
      <c r="D266" s="14"/>
      <c r="E266" s="14"/>
      <c r="F266" s="15">
        <f>SUM(C263:N263)</f>
        <v>9626</v>
      </c>
      <c r="G266" s="16" t="s">
        <v>19</v>
      </c>
      <c r="H266" s="16"/>
      <c r="I266" s="15">
        <f>F266*1.9835</f>
        <v>19093.171000000002</v>
      </c>
      <c r="J266" s="16" t="s">
        <v>24</v>
      </c>
      <c r="K266" s="14" t="s">
        <v>25</v>
      </c>
      <c r="L266" s="14"/>
      <c r="M266" s="17">
        <v>0</v>
      </c>
      <c r="N266" s="14" t="s">
        <v>22</v>
      </c>
    </row>
    <row r="267" spans="1:14" ht="15.75">
      <c r="A267" s="1" t="s">
        <v>0</v>
      </c>
      <c r="B267" s="2"/>
      <c r="C267" s="2"/>
      <c r="D267" s="18"/>
      <c r="E267" s="1"/>
      <c r="F267" s="1"/>
      <c r="G267" s="1"/>
      <c r="H267" s="18"/>
      <c r="I267" s="1"/>
      <c r="J267" s="2"/>
      <c r="K267" s="2"/>
      <c r="L267" s="2"/>
      <c r="M267" s="2"/>
    </row>
    <row r="268" spans="1:14" ht="15.75">
      <c r="A268" s="2" t="s">
        <v>2</v>
      </c>
      <c r="B268" s="2"/>
      <c r="C268" s="2"/>
      <c r="D268" s="2"/>
      <c r="E268" s="1" t="s">
        <v>3</v>
      </c>
      <c r="F268" s="2"/>
      <c r="G268" s="2" t="s">
        <v>4</v>
      </c>
      <c r="H268" s="2"/>
      <c r="I268" s="2" t="s">
        <v>5</v>
      </c>
      <c r="J268" s="2"/>
      <c r="K268" s="2"/>
      <c r="L268" s="2"/>
      <c r="M268" s="2"/>
    </row>
    <row r="269" spans="1:14" ht="16.5" thickBot="1">
      <c r="A269" s="3" t="s">
        <v>6</v>
      </c>
      <c r="B269" s="3" t="s">
        <v>7</v>
      </c>
      <c r="C269" s="4" t="s">
        <v>101</v>
      </c>
      <c r="D269" s="4" t="s">
        <v>102</v>
      </c>
      <c r="E269" s="4" t="s">
        <v>8</v>
      </c>
      <c r="F269" s="4" t="s">
        <v>9</v>
      </c>
      <c r="G269" s="4" t="s">
        <v>10</v>
      </c>
      <c r="H269" s="4" t="s">
        <v>11</v>
      </c>
      <c r="I269" s="4" t="s">
        <v>12</v>
      </c>
      <c r="J269" s="4" t="s">
        <v>13</v>
      </c>
      <c r="K269" s="4" t="s">
        <v>14</v>
      </c>
      <c r="L269" s="4" t="s">
        <v>15</v>
      </c>
      <c r="M269" s="4" t="s">
        <v>16</v>
      </c>
      <c r="N269" s="4" t="s">
        <v>17</v>
      </c>
    </row>
    <row r="270" spans="1:14" ht="16.5" thickTop="1">
      <c r="A270" s="1">
        <v>2007</v>
      </c>
      <c r="B270" s="5">
        <v>1</v>
      </c>
      <c r="C270" s="6">
        <v>57</v>
      </c>
      <c r="D270" s="6">
        <v>25</v>
      </c>
      <c r="E270" s="6">
        <v>100</v>
      </c>
      <c r="F270" s="6">
        <v>65</v>
      </c>
      <c r="G270" s="6">
        <v>103</v>
      </c>
      <c r="H270" s="6"/>
      <c r="I270" s="6">
        <v>62</v>
      </c>
      <c r="J270" s="6">
        <v>219.97</v>
      </c>
      <c r="K270" s="6">
        <v>154</v>
      </c>
      <c r="L270" s="6">
        <v>37.75</v>
      </c>
      <c r="M270" s="6"/>
      <c r="N270" s="32"/>
    </row>
    <row r="271" spans="1:14" ht="15.75">
      <c r="A271" s="2"/>
      <c r="B271" s="5">
        <v>2</v>
      </c>
      <c r="C271" s="6">
        <v>38</v>
      </c>
      <c r="D271" s="6">
        <v>23</v>
      </c>
      <c r="E271" s="6">
        <v>91</v>
      </c>
      <c r="F271" s="6">
        <v>78</v>
      </c>
      <c r="G271" s="6">
        <v>84</v>
      </c>
      <c r="H271" s="6"/>
      <c r="I271" s="6">
        <v>62</v>
      </c>
      <c r="J271" s="6">
        <v>118.69</v>
      </c>
      <c r="K271" s="6">
        <v>84</v>
      </c>
      <c r="L271" s="6">
        <v>40.909999999999997</v>
      </c>
      <c r="M271" s="6"/>
      <c r="N271" s="7"/>
    </row>
    <row r="272" spans="1:14" ht="15.75">
      <c r="A272" s="2"/>
      <c r="B272" s="5">
        <v>3</v>
      </c>
      <c r="C272" s="6">
        <v>30</v>
      </c>
      <c r="D272" s="6">
        <v>19</v>
      </c>
      <c r="E272" s="6">
        <v>83</v>
      </c>
      <c r="F272" s="6">
        <v>73</v>
      </c>
      <c r="G272" s="6">
        <v>70</v>
      </c>
      <c r="H272" s="6"/>
      <c r="I272" s="6">
        <v>83.1</v>
      </c>
      <c r="J272" s="6">
        <v>138.69999999999999</v>
      </c>
      <c r="K272" s="6">
        <v>73</v>
      </c>
      <c r="L272" s="6">
        <v>46.06</v>
      </c>
      <c r="M272" s="6"/>
      <c r="N272" s="7"/>
    </row>
    <row r="273" spans="1:14" ht="15.75">
      <c r="A273" s="2"/>
      <c r="B273" s="5">
        <v>4</v>
      </c>
      <c r="C273" s="6">
        <v>40</v>
      </c>
      <c r="D273" s="6">
        <v>23</v>
      </c>
      <c r="E273" s="6">
        <v>69</v>
      </c>
      <c r="F273" s="6">
        <v>68</v>
      </c>
      <c r="G273" s="6">
        <v>63</v>
      </c>
      <c r="H273" s="6"/>
      <c r="I273" s="6">
        <v>85</v>
      </c>
      <c r="J273" s="6">
        <v>129.43</v>
      </c>
      <c r="K273" s="6">
        <v>65</v>
      </c>
      <c r="L273" s="6">
        <v>0.2</v>
      </c>
      <c r="M273" s="6"/>
      <c r="N273" s="7"/>
    </row>
    <row r="274" spans="1:14" ht="15.75">
      <c r="A274" s="2"/>
      <c r="B274" s="5">
        <v>5</v>
      </c>
      <c r="C274" s="6">
        <v>50</v>
      </c>
      <c r="D274" s="6">
        <v>21</v>
      </c>
      <c r="E274" s="6">
        <v>67</v>
      </c>
      <c r="F274" s="6">
        <v>60</v>
      </c>
      <c r="G274" s="6">
        <v>69</v>
      </c>
      <c r="H274" s="6"/>
      <c r="I274" s="6">
        <v>90</v>
      </c>
      <c r="J274" s="6">
        <v>113.55</v>
      </c>
      <c r="K274" s="6">
        <v>59</v>
      </c>
      <c r="L274" s="6"/>
      <c r="M274" s="6"/>
      <c r="N274" s="7"/>
    </row>
    <row r="275" spans="1:14" ht="15.75">
      <c r="A275" s="2"/>
      <c r="B275" s="5">
        <v>6</v>
      </c>
      <c r="C275" s="6">
        <v>60</v>
      </c>
      <c r="D275" s="6">
        <v>23</v>
      </c>
      <c r="E275" s="6">
        <v>66</v>
      </c>
      <c r="F275" s="6">
        <v>57</v>
      </c>
      <c r="G275" s="6">
        <v>130</v>
      </c>
      <c r="H275" s="6"/>
      <c r="I275" s="6">
        <v>108.57</v>
      </c>
      <c r="J275" s="6">
        <v>106.65</v>
      </c>
      <c r="K275" s="6">
        <v>54</v>
      </c>
      <c r="L275" s="6"/>
      <c r="M275" s="6"/>
      <c r="N275" s="7"/>
    </row>
    <row r="276" spans="1:14" ht="15.75">
      <c r="A276" s="2"/>
      <c r="B276" s="5">
        <v>7</v>
      </c>
      <c r="C276" s="6">
        <v>38</v>
      </c>
      <c r="D276" s="6">
        <v>25</v>
      </c>
      <c r="E276" s="6">
        <v>62</v>
      </c>
      <c r="F276" s="6">
        <v>60</v>
      </c>
      <c r="G276" s="6">
        <v>249</v>
      </c>
      <c r="H276" s="6"/>
      <c r="I276" s="6">
        <v>103.29</v>
      </c>
      <c r="J276" s="6">
        <v>93.37</v>
      </c>
      <c r="K276" s="6">
        <v>55</v>
      </c>
      <c r="L276" s="6"/>
      <c r="M276" s="6"/>
      <c r="N276" s="7"/>
    </row>
    <row r="277" spans="1:14" ht="15.75">
      <c r="A277" s="2"/>
      <c r="B277" s="5">
        <v>8</v>
      </c>
      <c r="C277" s="6">
        <v>43</v>
      </c>
      <c r="D277" s="6">
        <v>28</v>
      </c>
      <c r="E277" s="6">
        <v>59</v>
      </c>
      <c r="F277" s="6">
        <v>59</v>
      </c>
      <c r="G277" s="6">
        <v>218</v>
      </c>
      <c r="H277" s="6"/>
      <c r="I277" s="6">
        <v>106.19</v>
      </c>
      <c r="J277" s="6">
        <v>82.68</v>
      </c>
      <c r="K277" s="6">
        <v>59</v>
      </c>
      <c r="L277" s="6"/>
      <c r="M277" s="6"/>
      <c r="N277" s="7"/>
    </row>
    <row r="278" spans="1:14" ht="15.75">
      <c r="A278" s="2"/>
      <c r="B278" s="5">
        <v>9</v>
      </c>
      <c r="C278" s="6">
        <v>75</v>
      </c>
      <c r="D278" s="6">
        <v>28</v>
      </c>
      <c r="E278" s="6">
        <v>57</v>
      </c>
      <c r="F278" s="6">
        <v>58</v>
      </c>
      <c r="G278" s="6">
        <v>310</v>
      </c>
      <c r="H278" s="6"/>
      <c r="I278" s="6">
        <v>100.66</v>
      </c>
      <c r="J278" s="6">
        <v>72.44</v>
      </c>
      <c r="K278" s="6">
        <v>56</v>
      </c>
      <c r="L278" s="6"/>
      <c r="M278" s="6"/>
      <c r="N278" s="7"/>
    </row>
    <row r="279" spans="1:14" ht="15.75">
      <c r="A279" s="2"/>
      <c r="B279" s="5">
        <v>10</v>
      </c>
      <c r="C279" s="6">
        <v>43</v>
      </c>
      <c r="D279" s="6">
        <v>30</v>
      </c>
      <c r="E279" s="6">
        <v>58</v>
      </c>
      <c r="F279" s="6">
        <v>58</v>
      </c>
      <c r="G279" s="6">
        <v>331</v>
      </c>
      <c r="H279" s="6"/>
      <c r="I279" s="6">
        <v>95.78</v>
      </c>
      <c r="J279" s="6">
        <v>58.62</v>
      </c>
      <c r="K279" s="6">
        <v>52</v>
      </c>
      <c r="L279" s="6"/>
      <c r="M279" s="6"/>
      <c r="N279" s="7"/>
    </row>
    <row r="280" spans="1:14" ht="15.75">
      <c r="A280" s="2"/>
      <c r="B280" s="5">
        <v>11</v>
      </c>
      <c r="C280" s="6">
        <v>38</v>
      </c>
      <c r="D280" s="6">
        <v>30</v>
      </c>
      <c r="E280" s="6">
        <v>55</v>
      </c>
      <c r="F280" s="6">
        <v>59</v>
      </c>
      <c r="G280" s="6">
        <v>252</v>
      </c>
      <c r="H280" s="6"/>
      <c r="I280" s="6">
        <v>107.26</v>
      </c>
      <c r="J280" s="6">
        <v>49.16</v>
      </c>
      <c r="K280" s="6">
        <v>55</v>
      </c>
      <c r="L280" s="6"/>
      <c r="M280" s="6"/>
      <c r="N280" s="7"/>
    </row>
    <row r="281" spans="1:14" ht="15.75">
      <c r="A281" s="2"/>
      <c r="B281" s="5">
        <v>12</v>
      </c>
      <c r="C281" s="6">
        <v>37</v>
      </c>
      <c r="D281" s="6">
        <v>32</v>
      </c>
      <c r="E281" s="6">
        <v>54</v>
      </c>
      <c r="F281" s="6">
        <v>65</v>
      </c>
      <c r="G281" s="6">
        <v>137</v>
      </c>
      <c r="H281" s="6"/>
      <c r="I281" s="6">
        <v>105.39</v>
      </c>
      <c r="J281" s="6">
        <v>53.29</v>
      </c>
      <c r="K281" s="6">
        <v>53</v>
      </c>
      <c r="L281" s="6"/>
      <c r="M281" s="6"/>
      <c r="N281" s="7"/>
    </row>
    <row r="282" spans="1:14" ht="15.75">
      <c r="A282" s="2"/>
      <c r="B282" s="5">
        <v>13</v>
      </c>
      <c r="C282" s="6">
        <v>36</v>
      </c>
      <c r="D282" s="6">
        <v>32</v>
      </c>
      <c r="E282" s="6">
        <v>54</v>
      </c>
      <c r="F282" s="6">
        <v>60</v>
      </c>
      <c r="G282" s="6">
        <v>79</v>
      </c>
      <c r="H282" s="6"/>
      <c r="I282" s="6">
        <v>97.82</v>
      </c>
      <c r="J282" s="6">
        <v>25.95</v>
      </c>
      <c r="K282" s="6">
        <v>49</v>
      </c>
      <c r="L282" s="6"/>
      <c r="M282" s="6"/>
      <c r="N282" s="7"/>
    </row>
    <row r="283" spans="1:14" ht="15.75">
      <c r="A283" s="2"/>
      <c r="B283" s="5">
        <v>14</v>
      </c>
      <c r="C283" s="6">
        <v>33</v>
      </c>
      <c r="D283" s="6">
        <v>16</v>
      </c>
      <c r="E283" s="6">
        <v>53</v>
      </c>
      <c r="F283" s="6">
        <v>61</v>
      </c>
      <c r="G283" s="6">
        <v>77</v>
      </c>
      <c r="H283" s="6">
        <v>27</v>
      </c>
      <c r="I283" s="6">
        <v>99.66</v>
      </c>
      <c r="J283" s="6">
        <v>22.91</v>
      </c>
      <c r="K283" s="6">
        <v>44</v>
      </c>
      <c r="L283" s="6"/>
      <c r="M283" s="6"/>
      <c r="N283" s="7"/>
    </row>
    <row r="284" spans="1:14" ht="15.75">
      <c r="A284" s="2"/>
      <c r="B284" s="5">
        <v>15</v>
      </c>
      <c r="C284" s="6">
        <v>30</v>
      </c>
      <c r="D284" s="6">
        <v>24</v>
      </c>
      <c r="E284" s="6">
        <v>51</v>
      </c>
      <c r="F284" s="6">
        <v>67</v>
      </c>
      <c r="G284" s="6">
        <v>50</v>
      </c>
      <c r="H284" s="6">
        <v>27</v>
      </c>
      <c r="I284" s="6">
        <v>103.66</v>
      </c>
      <c r="J284" s="6">
        <v>21.94</v>
      </c>
      <c r="K284" s="6">
        <v>42</v>
      </c>
      <c r="L284" s="6"/>
      <c r="M284" s="6"/>
      <c r="N284" s="7"/>
    </row>
    <row r="285" spans="1:14" ht="15.75">
      <c r="A285" s="2"/>
      <c r="B285" s="5">
        <v>16</v>
      </c>
      <c r="C285" s="6">
        <v>28</v>
      </c>
      <c r="D285" s="6">
        <v>26</v>
      </c>
      <c r="E285" s="6">
        <v>49</v>
      </c>
      <c r="F285" s="6">
        <v>66</v>
      </c>
      <c r="G285" s="6">
        <v>20</v>
      </c>
      <c r="H285" s="6">
        <v>53</v>
      </c>
      <c r="I285" s="6">
        <v>106.28</v>
      </c>
      <c r="J285" s="6">
        <v>28.02</v>
      </c>
      <c r="K285" s="6">
        <v>44</v>
      </c>
      <c r="L285" s="6"/>
      <c r="M285" s="6"/>
      <c r="N285" s="7"/>
    </row>
    <row r="286" spans="1:14" ht="15.75">
      <c r="A286" s="2"/>
      <c r="B286" s="5">
        <v>17</v>
      </c>
      <c r="C286" s="6">
        <v>25</v>
      </c>
      <c r="D286" s="6">
        <v>28</v>
      </c>
      <c r="E286" s="6">
        <v>47</v>
      </c>
      <c r="F286" s="6">
        <v>65</v>
      </c>
      <c r="G286" s="6"/>
      <c r="H286" s="6">
        <v>53</v>
      </c>
      <c r="I286" s="6">
        <v>84.88</v>
      </c>
      <c r="J286" s="6">
        <v>57.22</v>
      </c>
      <c r="K286" s="6">
        <v>47</v>
      </c>
      <c r="L286" s="6"/>
      <c r="M286" s="6"/>
      <c r="N286" s="7"/>
    </row>
    <row r="287" spans="1:14" ht="15.75">
      <c r="A287" s="2"/>
      <c r="B287" s="5">
        <v>18</v>
      </c>
      <c r="C287" s="6">
        <v>23</v>
      </c>
      <c r="D287" s="6">
        <v>29</v>
      </c>
      <c r="E287" s="6">
        <v>48</v>
      </c>
      <c r="F287" s="6">
        <v>63</v>
      </c>
      <c r="G287" s="6"/>
      <c r="H287" s="6">
        <v>53</v>
      </c>
      <c r="I287" s="6">
        <v>63.31</v>
      </c>
      <c r="J287" s="6">
        <v>76.78</v>
      </c>
      <c r="K287" s="6">
        <v>54</v>
      </c>
      <c r="L287" s="6"/>
      <c r="M287" s="6"/>
      <c r="N287" s="7"/>
    </row>
    <row r="288" spans="1:14" ht="15.75">
      <c r="A288" s="2"/>
      <c r="B288" s="5">
        <v>19</v>
      </c>
      <c r="C288" s="6">
        <v>21</v>
      </c>
      <c r="D288" s="6">
        <v>30</v>
      </c>
      <c r="E288" s="6">
        <v>47</v>
      </c>
      <c r="F288" s="6">
        <v>62</v>
      </c>
      <c r="G288" s="6"/>
      <c r="H288" s="6">
        <v>26.5</v>
      </c>
      <c r="I288" s="6">
        <v>30.33</v>
      </c>
      <c r="J288" s="6">
        <v>79.599999999999994</v>
      </c>
      <c r="K288" s="6">
        <v>60</v>
      </c>
      <c r="L288" s="6"/>
      <c r="M288" s="6"/>
      <c r="N288" s="7"/>
    </row>
    <row r="289" spans="1:14" ht="15.75">
      <c r="A289" s="2"/>
      <c r="B289" s="5">
        <v>20</v>
      </c>
      <c r="C289" s="6">
        <v>22</v>
      </c>
      <c r="D289" s="6">
        <v>40</v>
      </c>
      <c r="E289" s="6">
        <v>48</v>
      </c>
      <c r="F289" s="6">
        <v>59</v>
      </c>
      <c r="G289" s="6"/>
      <c r="H289" s="6">
        <v>26.5</v>
      </c>
      <c r="I289" s="6">
        <v>50.68</v>
      </c>
      <c r="J289" s="6">
        <v>73.599999999999994</v>
      </c>
      <c r="K289" s="6">
        <v>60</v>
      </c>
      <c r="L289" s="6"/>
      <c r="M289" s="6"/>
      <c r="N289" s="7"/>
    </row>
    <row r="290" spans="1:14" ht="15.75">
      <c r="A290" s="2"/>
      <c r="B290" s="5">
        <v>21</v>
      </c>
      <c r="C290" s="6">
        <v>21</v>
      </c>
      <c r="D290" s="6">
        <v>124</v>
      </c>
      <c r="E290" s="6">
        <v>45</v>
      </c>
      <c r="F290" s="6">
        <v>59</v>
      </c>
      <c r="G290" s="6"/>
      <c r="H290" s="6">
        <v>26.5</v>
      </c>
      <c r="I290" s="6">
        <v>40.119999999999997</v>
      </c>
      <c r="J290" s="6">
        <v>71.760000000000005</v>
      </c>
      <c r="K290" s="6">
        <v>51</v>
      </c>
      <c r="L290" s="6"/>
      <c r="M290" s="6"/>
      <c r="N290" s="7"/>
    </row>
    <row r="291" spans="1:14" ht="15.75">
      <c r="A291" s="2"/>
      <c r="B291" s="5">
        <v>22</v>
      </c>
      <c r="C291" s="6">
        <v>19</v>
      </c>
      <c r="D291" s="6">
        <v>265</v>
      </c>
      <c r="E291" s="6">
        <v>47</v>
      </c>
      <c r="F291" s="6">
        <v>59</v>
      </c>
      <c r="G291" s="6"/>
      <c r="H291" s="6">
        <v>64</v>
      </c>
      <c r="I291" s="6">
        <v>38.090000000000003</v>
      </c>
      <c r="J291" s="6">
        <v>70.02</v>
      </c>
      <c r="K291" s="6">
        <v>45</v>
      </c>
      <c r="L291" s="6"/>
      <c r="M291" s="6"/>
      <c r="N291" s="7"/>
    </row>
    <row r="292" spans="1:14" ht="15.75">
      <c r="A292" s="2"/>
      <c r="B292" s="5">
        <v>23</v>
      </c>
      <c r="C292" s="6">
        <v>20</v>
      </c>
      <c r="D292" s="6">
        <v>245</v>
      </c>
      <c r="E292" s="6">
        <v>45</v>
      </c>
      <c r="F292" s="6">
        <v>58</v>
      </c>
      <c r="G292" s="6"/>
      <c r="H292" s="6">
        <v>64</v>
      </c>
      <c r="I292" s="6">
        <v>43.89</v>
      </c>
      <c r="J292" s="6">
        <v>113.45</v>
      </c>
      <c r="K292" s="6">
        <v>42</v>
      </c>
      <c r="L292" s="6"/>
      <c r="M292" s="6"/>
      <c r="N292" s="7"/>
    </row>
    <row r="293" spans="1:14" ht="15.75">
      <c r="A293" s="2"/>
      <c r="B293" s="5">
        <v>24</v>
      </c>
      <c r="C293" s="6">
        <v>20</v>
      </c>
      <c r="D293" s="6">
        <v>220</v>
      </c>
      <c r="E293" s="6">
        <v>45</v>
      </c>
      <c r="F293" s="6">
        <v>55</v>
      </c>
      <c r="G293" s="6"/>
      <c r="H293" s="6">
        <v>64</v>
      </c>
      <c r="I293" s="6">
        <v>41.54</v>
      </c>
      <c r="J293" s="6">
        <v>161.18</v>
      </c>
      <c r="K293" s="6">
        <v>41</v>
      </c>
      <c r="L293" s="6"/>
      <c r="M293" s="6"/>
      <c r="N293" s="7"/>
    </row>
    <row r="294" spans="1:14" ht="15.75">
      <c r="A294" s="2"/>
      <c r="B294" s="5">
        <v>25</v>
      </c>
      <c r="C294" s="6">
        <v>21</v>
      </c>
      <c r="D294" s="6">
        <v>202</v>
      </c>
      <c r="E294" s="6">
        <v>54</v>
      </c>
      <c r="F294" s="6">
        <v>61</v>
      </c>
      <c r="G294" s="6"/>
      <c r="H294" s="6">
        <v>53</v>
      </c>
      <c r="I294" s="6">
        <v>43.04</v>
      </c>
      <c r="J294" s="6">
        <v>185.18</v>
      </c>
      <c r="K294" s="6">
        <v>41</v>
      </c>
      <c r="L294" s="6"/>
      <c r="M294" s="6"/>
      <c r="N294" s="7"/>
    </row>
    <row r="295" spans="1:14" ht="15.75">
      <c r="A295" s="2"/>
      <c r="B295" s="5">
        <v>26</v>
      </c>
      <c r="C295" s="6">
        <v>24</v>
      </c>
      <c r="D295" s="6">
        <v>189</v>
      </c>
      <c r="E295" s="6">
        <v>64</v>
      </c>
      <c r="F295" s="6">
        <v>86</v>
      </c>
      <c r="G295" s="6"/>
      <c r="H295" s="6">
        <v>85.97</v>
      </c>
      <c r="I295" s="6">
        <v>43.59</v>
      </c>
      <c r="J295" s="6">
        <v>161.58000000000001</v>
      </c>
      <c r="K295" s="6">
        <v>37</v>
      </c>
      <c r="L295" s="6"/>
      <c r="M295" s="6"/>
      <c r="N295" s="7"/>
    </row>
    <row r="296" spans="1:14" ht="15.75">
      <c r="A296" s="2"/>
      <c r="B296" s="5">
        <v>27</v>
      </c>
      <c r="C296" s="6">
        <v>27</v>
      </c>
      <c r="D296" s="6">
        <v>159</v>
      </c>
      <c r="E296" s="6">
        <v>61</v>
      </c>
      <c r="F296" s="6">
        <v>103</v>
      </c>
      <c r="G296" s="6"/>
      <c r="H296" s="6">
        <v>133.84</v>
      </c>
      <c r="I296" s="6">
        <v>50.33</v>
      </c>
      <c r="J296" s="6">
        <v>135.66</v>
      </c>
      <c r="K296" s="6">
        <v>39</v>
      </c>
      <c r="L296" s="6"/>
      <c r="M296" s="6"/>
      <c r="N296" s="7"/>
    </row>
    <row r="297" spans="1:14" ht="15.75">
      <c r="A297" s="2"/>
      <c r="B297" s="5">
        <v>28</v>
      </c>
      <c r="C297" s="6">
        <v>30</v>
      </c>
      <c r="D297" s="6">
        <v>119</v>
      </c>
      <c r="E297" s="6">
        <v>60</v>
      </c>
      <c r="F297" s="6">
        <v>86</v>
      </c>
      <c r="G297" s="6"/>
      <c r="H297" s="6">
        <v>82</v>
      </c>
      <c r="I297" s="6">
        <v>74.84</v>
      </c>
      <c r="J297" s="6">
        <v>119.31</v>
      </c>
      <c r="K297" s="6">
        <v>38</v>
      </c>
      <c r="L297" s="6"/>
      <c r="M297" s="6"/>
      <c r="N297" s="7"/>
    </row>
    <row r="298" spans="1:14" ht="15.75">
      <c r="A298" s="2"/>
      <c r="B298" s="5">
        <v>29</v>
      </c>
      <c r="C298" s="6">
        <v>28</v>
      </c>
      <c r="D298" s="8" t="s">
        <v>18</v>
      </c>
      <c r="E298" s="6">
        <v>59</v>
      </c>
      <c r="F298" s="6">
        <v>78</v>
      </c>
      <c r="G298" s="6"/>
      <c r="H298" s="6">
        <v>26</v>
      </c>
      <c r="I298" s="6">
        <v>139.03</v>
      </c>
      <c r="J298" s="6">
        <v>83.8</v>
      </c>
      <c r="K298" s="6">
        <v>37</v>
      </c>
      <c r="L298" s="6"/>
      <c r="M298" s="6"/>
      <c r="N298" s="7"/>
    </row>
    <row r="299" spans="1:14" ht="15.75">
      <c r="A299" s="2"/>
      <c r="B299" s="5">
        <v>30</v>
      </c>
      <c r="C299" s="6">
        <v>31</v>
      </c>
      <c r="D299" s="8" t="s">
        <v>18</v>
      </c>
      <c r="E299" s="6">
        <v>59</v>
      </c>
      <c r="F299" s="6">
        <v>79</v>
      </c>
      <c r="G299" s="6"/>
      <c r="H299" s="6">
        <v>45</v>
      </c>
      <c r="I299" s="6">
        <v>199.26</v>
      </c>
      <c r="J299" s="6">
        <v>124</v>
      </c>
      <c r="K299" s="6">
        <v>37</v>
      </c>
      <c r="L299" s="6"/>
      <c r="M299" s="6"/>
      <c r="N299" s="7"/>
    </row>
    <row r="300" spans="1:14" ht="15.75">
      <c r="A300" s="2"/>
      <c r="B300" s="5">
        <v>31</v>
      </c>
      <c r="C300" s="7">
        <v>24</v>
      </c>
      <c r="D300" s="8" t="s">
        <v>18</v>
      </c>
      <c r="E300" s="7">
        <v>59</v>
      </c>
      <c r="F300" s="8" t="s">
        <v>18</v>
      </c>
      <c r="G300" s="7"/>
      <c r="H300" s="8" t="s">
        <v>18</v>
      </c>
      <c r="I300" s="6">
        <v>221.77</v>
      </c>
      <c r="J300" s="7">
        <v>164</v>
      </c>
      <c r="K300" s="9" t="s">
        <v>18</v>
      </c>
      <c r="L300" s="10"/>
      <c r="M300" s="9" t="s">
        <v>18</v>
      </c>
      <c r="N300" s="5"/>
    </row>
    <row r="301" spans="1:14" ht="15.75">
      <c r="A301" s="2" t="s">
        <v>19</v>
      </c>
      <c r="B301" s="2"/>
      <c r="C301" s="11">
        <f t="shared" ref="C301:N301" si="14">SUM(C270:C300)</f>
        <v>1032</v>
      </c>
      <c r="D301" s="11">
        <f t="shared" si="14"/>
        <v>2055</v>
      </c>
      <c r="E301" s="11">
        <f t="shared" si="14"/>
        <v>1816</v>
      </c>
      <c r="F301" s="11">
        <f t="shared" si="14"/>
        <v>1987</v>
      </c>
      <c r="G301" s="11">
        <f t="shared" si="14"/>
        <v>2242</v>
      </c>
      <c r="H301" s="11">
        <f t="shared" si="14"/>
        <v>910.31000000000006</v>
      </c>
      <c r="I301" s="11">
        <f t="shared" si="14"/>
        <v>2681.36</v>
      </c>
      <c r="J301" s="11">
        <f t="shared" si="14"/>
        <v>3012.5099999999998</v>
      </c>
      <c r="K301" s="11">
        <f t="shared" si="14"/>
        <v>1627</v>
      </c>
      <c r="L301" s="11">
        <f t="shared" si="14"/>
        <v>124.92</v>
      </c>
      <c r="M301" s="11">
        <f t="shared" si="14"/>
        <v>0</v>
      </c>
      <c r="N301" s="11">
        <f t="shared" si="14"/>
        <v>0</v>
      </c>
    </row>
    <row r="302" spans="1:14" ht="15.75">
      <c r="A302" s="2" t="s">
        <v>20</v>
      </c>
      <c r="B302" s="2"/>
      <c r="C302" s="12">
        <f t="shared" ref="C302:N302" si="15">C301*1.9835</f>
        <v>2046.972</v>
      </c>
      <c r="D302" s="12">
        <f t="shared" si="15"/>
        <v>4076.0925000000002</v>
      </c>
      <c r="E302" s="12">
        <f t="shared" si="15"/>
        <v>3602.0360000000001</v>
      </c>
      <c r="F302" s="12">
        <f t="shared" si="15"/>
        <v>3941.2145</v>
      </c>
      <c r="G302" s="12">
        <f t="shared" si="15"/>
        <v>4447.0070000000005</v>
      </c>
      <c r="H302" s="12">
        <f t="shared" si="15"/>
        <v>1805.5998850000001</v>
      </c>
      <c r="I302" s="12">
        <f t="shared" si="15"/>
        <v>5318.4775600000003</v>
      </c>
      <c r="J302" s="12">
        <f t="shared" si="15"/>
        <v>5975.3135849999999</v>
      </c>
      <c r="K302" s="12">
        <f t="shared" si="15"/>
        <v>3227.1545000000001</v>
      </c>
      <c r="L302" s="12">
        <f t="shared" si="15"/>
        <v>247.77882</v>
      </c>
      <c r="M302" s="12">
        <f t="shared" si="15"/>
        <v>0</v>
      </c>
      <c r="N302" s="12">
        <f t="shared" si="15"/>
        <v>0</v>
      </c>
    </row>
    <row r="303" spans="1:14" ht="15.75">
      <c r="A303" s="2"/>
      <c r="B303" s="2"/>
      <c r="C303" s="11"/>
      <c r="D303" s="11"/>
      <c r="E303" s="11"/>
      <c r="F303" s="11"/>
      <c r="G303" s="11"/>
      <c r="H303" s="11"/>
      <c r="I303" s="11"/>
      <c r="J303" s="11"/>
      <c r="K303" s="11" t="s">
        <v>21</v>
      </c>
      <c r="L303" s="11"/>
      <c r="M303" s="13">
        <f>COUNTA(C270:N300)-7</f>
        <v>249</v>
      </c>
      <c r="N303" s="11" t="s">
        <v>22</v>
      </c>
    </row>
    <row r="304" spans="1:14" ht="16.5" thickBot="1">
      <c r="A304" s="14">
        <v>2007</v>
      </c>
      <c r="B304" s="14" t="s">
        <v>23</v>
      </c>
      <c r="C304" s="14"/>
      <c r="D304" s="14"/>
      <c r="E304" s="14"/>
      <c r="F304" s="15">
        <f>SUM(C301:N301)</f>
        <v>17488.099999999999</v>
      </c>
      <c r="G304" s="16" t="s">
        <v>19</v>
      </c>
      <c r="H304" s="16"/>
      <c r="I304" s="15">
        <f>F304*1.9835</f>
        <v>34687.646349999995</v>
      </c>
      <c r="J304" s="16" t="s">
        <v>24</v>
      </c>
      <c r="K304" s="14" t="s">
        <v>25</v>
      </c>
      <c r="L304" s="14"/>
      <c r="M304" s="17">
        <v>0</v>
      </c>
      <c r="N304" s="14" t="s">
        <v>22</v>
      </c>
    </row>
    <row r="305" spans="1:14" ht="15.75">
      <c r="A305" s="1" t="s">
        <v>0</v>
      </c>
      <c r="B305" s="2"/>
      <c r="C305" s="2"/>
      <c r="D305" s="18"/>
      <c r="E305" s="1"/>
      <c r="F305" s="1"/>
      <c r="G305" s="1"/>
      <c r="H305" s="18"/>
      <c r="I305" s="1"/>
      <c r="J305" s="2"/>
      <c r="K305" s="2"/>
      <c r="L305" s="2"/>
      <c r="M305" s="2"/>
    </row>
    <row r="306" spans="1:14" ht="15.75">
      <c r="A306" s="2" t="s">
        <v>2</v>
      </c>
      <c r="B306" s="2"/>
      <c r="C306" s="2"/>
      <c r="D306" s="2"/>
      <c r="E306" s="1" t="s">
        <v>3</v>
      </c>
      <c r="F306" s="2"/>
      <c r="G306" s="2" t="s">
        <v>4</v>
      </c>
      <c r="H306" s="2"/>
      <c r="I306" s="2" t="s">
        <v>110</v>
      </c>
      <c r="J306" s="2"/>
      <c r="K306" s="2"/>
      <c r="L306" s="2"/>
      <c r="M306" s="2"/>
    </row>
    <row r="307" spans="1:14" ht="16.5" thickBot="1">
      <c r="A307" s="3" t="s">
        <v>6</v>
      </c>
      <c r="B307" s="3" t="s">
        <v>7</v>
      </c>
      <c r="C307" s="4" t="s">
        <v>101</v>
      </c>
      <c r="D307" s="4" t="s">
        <v>102</v>
      </c>
      <c r="E307" s="4" t="s">
        <v>8</v>
      </c>
      <c r="F307" s="4" t="s">
        <v>9</v>
      </c>
      <c r="G307" s="4" t="s">
        <v>10</v>
      </c>
      <c r="H307" s="4" t="s">
        <v>11</v>
      </c>
      <c r="I307" s="4" t="s">
        <v>12</v>
      </c>
      <c r="J307" s="4" t="s">
        <v>13</v>
      </c>
      <c r="K307" s="4" t="s">
        <v>14</v>
      </c>
      <c r="L307" s="4" t="s">
        <v>15</v>
      </c>
      <c r="M307" s="4" t="s">
        <v>16</v>
      </c>
      <c r="N307" s="4" t="s">
        <v>17</v>
      </c>
    </row>
    <row r="308" spans="1:14" ht="16.5" thickTop="1">
      <c r="A308" s="1">
        <v>2008</v>
      </c>
      <c r="B308" s="5">
        <v>1</v>
      </c>
      <c r="C308" s="6"/>
      <c r="D308" s="6"/>
      <c r="E308" s="6"/>
      <c r="F308" s="6"/>
      <c r="G308" s="6"/>
      <c r="H308" s="6"/>
      <c r="I308" s="6">
        <v>44</v>
      </c>
      <c r="J308" s="6">
        <v>43.91</v>
      </c>
      <c r="K308" s="6">
        <v>37</v>
      </c>
      <c r="L308" s="6"/>
      <c r="M308" s="6"/>
      <c r="N308" s="32"/>
    </row>
    <row r="309" spans="1:14" ht="15.75">
      <c r="A309" s="2"/>
      <c r="B309" s="5">
        <v>2</v>
      </c>
      <c r="C309" s="6"/>
      <c r="D309" s="6"/>
      <c r="E309" s="6"/>
      <c r="F309" s="6"/>
      <c r="G309" s="6"/>
      <c r="H309" s="6"/>
      <c r="I309" s="6">
        <v>66</v>
      </c>
      <c r="J309" s="6">
        <v>48.65</v>
      </c>
      <c r="K309" s="6">
        <v>43.89</v>
      </c>
      <c r="L309" s="6"/>
      <c r="M309" s="6"/>
      <c r="N309" s="7"/>
    </row>
    <row r="310" spans="1:14" ht="15.75">
      <c r="A310" s="2"/>
      <c r="B310" s="5">
        <v>3</v>
      </c>
      <c r="C310" s="6"/>
      <c r="D310" s="6"/>
      <c r="E310" s="6"/>
      <c r="F310" s="6"/>
      <c r="G310" s="6"/>
      <c r="H310" s="6"/>
      <c r="I310" s="6">
        <v>53</v>
      </c>
      <c r="J310" s="6">
        <v>46</v>
      </c>
      <c r="K310" s="6">
        <v>48.5</v>
      </c>
      <c r="L310" s="6"/>
      <c r="M310" s="6"/>
      <c r="N310" s="7"/>
    </row>
    <row r="311" spans="1:14" ht="15.75">
      <c r="A311" s="2"/>
      <c r="B311" s="5">
        <v>4</v>
      </c>
      <c r="C311" s="6"/>
      <c r="D311" s="6"/>
      <c r="E311" s="6"/>
      <c r="F311" s="6"/>
      <c r="G311" s="6"/>
      <c r="H311" s="6"/>
      <c r="I311" s="6">
        <v>60</v>
      </c>
      <c r="J311" s="6">
        <v>45.88</v>
      </c>
      <c r="K311" s="6">
        <v>45</v>
      </c>
      <c r="L311" s="6"/>
      <c r="M311" s="6"/>
      <c r="N311" s="7"/>
    </row>
    <row r="312" spans="1:14" ht="15.75">
      <c r="A312" s="2"/>
      <c r="B312" s="5">
        <v>5</v>
      </c>
      <c r="C312" s="6"/>
      <c r="D312" s="6"/>
      <c r="E312" s="6"/>
      <c r="F312" s="6"/>
      <c r="G312" s="6"/>
      <c r="H312" s="6"/>
      <c r="I312" s="6">
        <v>64</v>
      </c>
      <c r="J312" s="6">
        <v>52</v>
      </c>
      <c r="K312" s="6">
        <v>30</v>
      </c>
      <c r="L312" s="6"/>
      <c r="M312" s="6"/>
      <c r="N312" s="7"/>
    </row>
    <row r="313" spans="1:14" ht="15.75">
      <c r="A313" s="2"/>
      <c r="B313" s="5">
        <v>6</v>
      </c>
      <c r="C313" s="6"/>
      <c r="D313" s="6"/>
      <c r="E313" s="6"/>
      <c r="F313" s="6"/>
      <c r="G313" s="6"/>
      <c r="H313" s="6"/>
      <c r="I313" s="6">
        <v>66</v>
      </c>
      <c r="J313" s="6">
        <v>40</v>
      </c>
      <c r="K313" s="6"/>
      <c r="L313" s="6"/>
      <c r="M313" s="6"/>
      <c r="N313" s="7"/>
    </row>
    <row r="314" spans="1:14" ht="15.75">
      <c r="A314" s="2"/>
      <c r="B314" s="5">
        <v>7</v>
      </c>
      <c r="C314" s="6"/>
      <c r="D314" s="6"/>
      <c r="E314" s="6"/>
      <c r="F314" s="6"/>
      <c r="G314" s="6"/>
      <c r="H314" s="6"/>
      <c r="I314" s="6">
        <v>81</v>
      </c>
      <c r="J314" s="6">
        <v>61</v>
      </c>
      <c r="K314" s="6"/>
      <c r="L314" s="6"/>
      <c r="M314" s="6"/>
      <c r="N314" s="7"/>
    </row>
    <row r="315" spans="1:14" ht="15.75">
      <c r="A315" s="2"/>
      <c r="B315" s="5">
        <v>8</v>
      </c>
      <c r="C315" s="6"/>
      <c r="D315" s="6"/>
      <c r="E315" s="6"/>
      <c r="F315" s="6"/>
      <c r="G315" s="6"/>
      <c r="H315" s="6"/>
      <c r="I315" s="6">
        <v>83</v>
      </c>
      <c r="J315" s="6">
        <v>48</v>
      </c>
      <c r="K315" s="6"/>
      <c r="L315" s="6"/>
      <c r="M315" s="6"/>
      <c r="N315" s="7"/>
    </row>
    <row r="316" spans="1:14" ht="15.75">
      <c r="A316" s="2"/>
      <c r="B316" s="5">
        <v>9</v>
      </c>
      <c r="C316" s="6"/>
      <c r="D316" s="6"/>
      <c r="E316" s="6"/>
      <c r="F316" s="6"/>
      <c r="G316" s="6"/>
      <c r="H316" s="6"/>
      <c r="I316" s="6">
        <v>115</v>
      </c>
      <c r="J316" s="6">
        <v>45</v>
      </c>
      <c r="K316" s="6"/>
      <c r="L316" s="6"/>
      <c r="M316" s="6"/>
      <c r="N316" s="7"/>
    </row>
    <row r="317" spans="1:14" ht="15.75">
      <c r="A317" s="2"/>
      <c r="B317" s="5">
        <v>10</v>
      </c>
      <c r="C317" s="6"/>
      <c r="D317" s="6"/>
      <c r="E317" s="6"/>
      <c r="F317" s="6"/>
      <c r="G317" s="6"/>
      <c r="H317" s="6"/>
      <c r="I317" s="6">
        <v>90</v>
      </c>
      <c r="J317" s="6">
        <v>53.5</v>
      </c>
      <c r="K317" s="6"/>
      <c r="L317" s="6"/>
      <c r="M317" s="6"/>
      <c r="N317" s="7"/>
    </row>
    <row r="318" spans="1:14" ht="15.75">
      <c r="A318" s="2"/>
      <c r="B318" s="5">
        <v>11</v>
      </c>
      <c r="C318" s="6"/>
      <c r="D318" s="6"/>
      <c r="E318" s="6"/>
      <c r="F318" s="6"/>
      <c r="G318" s="6"/>
      <c r="H318" s="6"/>
      <c r="I318" s="6">
        <v>80</v>
      </c>
      <c r="J318" s="6">
        <v>57.25</v>
      </c>
      <c r="K318" s="6"/>
      <c r="L318" s="6"/>
      <c r="M318" s="6"/>
      <c r="N318" s="7"/>
    </row>
    <row r="319" spans="1:14" ht="15.75">
      <c r="A319" s="2"/>
      <c r="B319" s="5">
        <v>12</v>
      </c>
      <c r="C319" s="6"/>
      <c r="D319" s="6"/>
      <c r="E319" s="6"/>
      <c r="F319" s="6"/>
      <c r="G319" s="6"/>
      <c r="H319" s="6"/>
      <c r="I319" s="6">
        <v>45</v>
      </c>
      <c r="J319" s="6">
        <v>50.61</v>
      </c>
      <c r="K319" s="6"/>
      <c r="L319" s="6"/>
      <c r="M319" s="6"/>
      <c r="N319" s="7"/>
    </row>
    <row r="320" spans="1:14" ht="15.75">
      <c r="A320" s="2"/>
      <c r="B320" s="5">
        <v>13</v>
      </c>
      <c r="C320" s="6"/>
      <c r="D320" s="6"/>
      <c r="E320" s="6"/>
      <c r="F320" s="6"/>
      <c r="G320" s="6"/>
      <c r="H320" s="6"/>
      <c r="I320" s="6">
        <v>54.18</v>
      </c>
      <c r="J320" s="6">
        <v>43.06</v>
      </c>
      <c r="K320" s="6"/>
      <c r="L320" s="6"/>
      <c r="M320" s="6"/>
      <c r="N320" s="7"/>
    </row>
    <row r="321" spans="1:14" ht="15.75">
      <c r="A321" s="2"/>
      <c r="B321" s="5">
        <v>14</v>
      </c>
      <c r="C321" s="6"/>
      <c r="D321" s="6"/>
      <c r="E321" s="6"/>
      <c r="F321" s="6"/>
      <c r="G321" s="6"/>
      <c r="H321" s="6"/>
      <c r="I321" s="6">
        <v>46</v>
      </c>
      <c r="J321" s="6">
        <v>32.1</v>
      </c>
      <c r="K321" s="6"/>
      <c r="L321" s="6"/>
      <c r="M321" s="6"/>
      <c r="N321" s="7"/>
    </row>
    <row r="322" spans="1:14" ht="15.75">
      <c r="A322" s="2"/>
      <c r="B322" s="5">
        <v>15</v>
      </c>
      <c r="C322" s="6"/>
      <c r="D322" s="6"/>
      <c r="E322" s="6"/>
      <c r="F322" s="6"/>
      <c r="G322" s="6"/>
      <c r="H322" s="6"/>
      <c r="I322" s="6">
        <v>36</v>
      </c>
      <c r="J322" s="6">
        <v>31.84</v>
      </c>
      <c r="K322" s="6"/>
      <c r="L322" s="6"/>
      <c r="M322" s="6"/>
      <c r="N322" s="7"/>
    </row>
    <row r="323" spans="1:14" ht="15.75">
      <c r="A323" s="2"/>
      <c r="B323" s="5">
        <v>16</v>
      </c>
      <c r="C323" s="6"/>
      <c r="D323" s="6"/>
      <c r="E323" s="6"/>
      <c r="F323" s="6"/>
      <c r="G323" s="6"/>
      <c r="H323" s="6"/>
      <c r="I323" s="6">
        <v>24</v>
      </c>
      <c r="J323" s="6">
        <v>33.5</v>
      </c>
      <c r="K323" s="6"/>
      <c r="L323" s="6"/>
      <c r="M323" s="6"/>
      <c r="N323" s="7"/>
    </row>
    <row r="324" spans="1:14" ht="15.75">
      <c r="A324" s="2"/>
      <c r="B324" s="5">
        <v>17</v>
      </c>
      <c r="C324" s="6"/>
      <c r="D324" s="6"/>
      <c r="E324" s="6"/>
      <c r="F324" s="6"/>
      <c r="G324" s="6"/>
      <c r="H324" s="6"/>
      <c r="I324" s="6">
        <v>54</v>
      </c>
      <c r="J324" s="6">
        <v>32.5</v>
      </c>
      <c r="K324" s="6"/>
      <c r="L324" s="6"/>
      <c r="M324" s="6"/>
      <c r="N324" s="7"/>
    </row>
    <row r="325" spans="1:14" ht="15.75">
      <c r="A325" s="2"/>
      <c r="B325" s="5">
        <v>18</v>
      </c>
      <c r="C325" s="6"/>
      <c r="D325" s="6"/>
      <c r="E325" s="6"/>
      <c r="F325" s="6"/>
      <c r="G325" s="6"/>
      <c r="H325" s="6"/>
      <c r="I325" s="6">
        <v>90</v>
      </c>
      <c r="J325" s="6">
        <v>42</v>
      </c>
      <c r="K325" s="6"/>
      <c r="L325" s="6"/>
      <c r="M325" s="6"/>
      <c r="N325" s="7"/>
    </row>
    <row r="326" spans="1:14" ht="15.75">
      <c r="A326" s="2"/>
      <c r="B326" s="5">
        <v>19</v>
      </c>
      <c r="C326" s="6"/>
      <c r="D326" s="6"/>
      <c r="E326" s="6"/>
      <c r="F326" s="6"/>
      <c r="G326" s="6"/>
      <c r="H326" s="6"/>
      <c r="I326" s="6">
        <v>37.31</v>
      </c>
      <c r="J326" s="6">
        <v>42</v>
      </c>
      <c r="K326" s="6"/>
      <c r="L326" s="6"/>
      <c r="M326" s="6"/>
      <c r="N326" s="7"/>
    </row>
    <row r="327" spans="1:14" ht="15.75">
      <c r="A327" s="2"/>
      <c r="B327" s="5">
        <v>20</v>
      </c>
      <c r="C327" s="6"/>
      <c r="D327" s="6"/>
      <c r="E327" s="6"/>
      <c r="F327" s="6"/>
      <c r="G327" s="6"/>
      <c r="H327" s="6"/>
      <c r="I327" s="6">
        <v>35.950000000000003</v>
      </c>
      <c r="J327" s="6">
        <v>38</v>
      </c>
      <c r="K327" s="6"/>
      <c r="L327" s="6"/>
      <c r="M327" s="6"/>
      <c r="N327" s="7"/>
    </row>
    <row r="328" spans="1:14" ht="15.75">
      <c r="A328" s="2"/>
      <c r="B328" s="5">
        <v>21</v>
      </c>
      <c r="C328" s="6"/>
      <c r="D328" s="6"/>
      <c r="E328" s="6"/>
      <c r="F328" s="6"/>
      <c r="G328" s="6"/>
      <c r="H328" s="6">
        <v>33</v>
      </c>
      <c r="I328" s="6">
        <v>35.22</v>
      </c>
      <c r="J328" s="6">
        <v>23.5</v>
      </c>
      <c r="K328" s="6"/>
      <c r="L328" s="6"/>
      <c r="M328" s="6"/>
      <c r="N328" s="7"/>
    </row>
    <row r="329" spans="1:14" ht="15.75">
      <c r="A329" s="2"/>
      <c r="B329" s="5">
        <v>22</v>
      </c>
      <c r="C329" s="6"/>
      <c r="D329" s="6"/>
      <c r="E329" s="6"/>
      <c r="F329" s="6"/>
      <c r="G329" s="6"/>
      <c r="H329" s="6">
        <v>33</v>
      </c>
      <c r="I329" s="6">
        <v>38.799999999999997</v>
      </c>
      <c r="J329" s="6">
        <v>34.5</v>
      </c>
      <c r="K329" s="6"/>
      <c r="L329" s="6"/>
      <c r="M329" s="6"/>
      <c r="N329" s="7"/>
    </row>
    <row r="330" spans="1:14" ht="15.75">
      <c r="A330" s="2"/>
      <c r="B330" s="5">
        <v>23</v>
      </c>
      <c r="C330" s="6"/>
      <c r="D330" s="6"/>
      <c r="E330" s="6"/>
      <c r="F330" s="6"/>
      <c r="G330" s="6"/>
      <c r="H330" s="6">
        <v>40.049999999999997</v>
      </c>
      <c r="I330" s="6">
        <v>35.49</v>
      </c>
      <c r="J330" s="6">
        <v>25.64</v>
      </c>
      <c r="K330" s="6"/>
      <c r="L330" s="6"/>
      <c r="M330" s="6"/>
      <c r="N330" s="7"/>
    </row>
    <row r="331" spans="1:14" ht="15.75">
      <c r="A331" s="2"/>
      <c r="B331" s="5">
        <v>24</v>
      </c>
      <c r="C331" s="6"/>
      <c r="D331" s="6"/>
      <c r="E331" s="6"/>
      <c r="F331" s="6"/>
      <c r="G331" s="6"/>
      <c r="H331" s="6">
        <v>36</v>
      </c>
      <c r="I331" s="6">
        <v>38</v>
      </c>
      <c r="J331" s="6">
        <v>27</v>
      </c>
      <c r="K331" s="6"/>
      <c r="L331" s="6"/>
      <c r="M331" s="6"/>
      <c r="N331" s="7"/>
    </row>
    <row r="332" spans="1:14" ht="15.75">
      <c r="A332" s="2"/>
      <c r="B332" s="5">
        <v>25</v>
      </c>
      <c r="C332" s="6"/>
      <c r="D332" s="6"/>
      <c r="E332" s="6"/>
      <c r="F332" s="6"/>
      <c r="G332" s="6"/>
      <c r="H332" s="6">
        <v>33</v>
      </c>
      <c r="I332" s="6">
        <v>72</v>
      </c>
      <c r="J332" s="6">
        <v>25</v>
      </c>
      <c r="K332" s="6"/>
      <c r="L332" s="6"/>
      <c r="M332" s="6"/>
      <c r="N332" s="7"/>
    </row>
    <row r="333" spans="1:14" ht="15.75">
      <c r="A333" s="2"/>
      <c r="B333" s="5">
        <v>26</v>
      </c>
      <c r="C333" s="6"/>
      <c r="D333" s="6"/>
      <c r="E333" s="6"/>
      <c r="F333" s="6"/>
      <c r="G333" s="6"/>
      <c r="H333" s="6">
        <v>43.3</v>
      </c>
      <c r="I333" s="6">
        <v>83.5</v>
      </c>
      <c r="J333" s="6">
        <v>26</v>
      </c>
      <c r="K333" s="6"/>
      <c r="L333" s="6"/>
      <c r="M333" s="6"/>
      <c r="N333" s="7"/>
    </row>
    <row r="334" spans="1:14" ht="15.75">
      <c r="A334" s="2"/>
      <c r="B334" s="5">
        <v>27</v>
      </c>
      <c r="C334" s="6"/>
      <c r="D334" s="6"/>
      <c r="E334" s="6"/>
      <c r="F334" s="6"/>
      <c r="G334" s="6"/>
      <c r="H334" s="6">
        <v>63</v>
      </c>
      <c r="I334" s="6">
        <v>83.5</v>
      </c>
      <c r="J334" s="6">
        <v>36</v>
      </c>
      <c r="K334" s="6"/>
      <c r="L334" s="6"/>
      <c r="M334" s="6"/>
      <c r="N334" s="7"/>
    </row>
    <row r="335" spans="1:14" ht="15.75">
      <c r="A335" s="2"/>
      <c r="B335" s="5">
        <v>28</v>
      </c>
      <c r="C335" s="6"/>
      <c r="D335" s="6"/>
      <c r="E335" s="6"/>
      <c r="F335" s="6"/>
      <c r="G335" s="6"/>
      <c r="H335" s="6">
        <v>77</v>
      </c>
      <c r="I335" s="6">
        <v>82</v>
      </c>
      <c r="J335" s="6">
        <v>40</v>
      </c>
      <c r="K335" s="6"/>
      <c r="L335" s="6"/>
      <c r="M335" s="6"/>
      <c r="N335" s="7"/>
    </row>
    <row r="336" spans="1:14" ht="15.75">
      <c r="A336" s="2"/>
      <c r="B336" s="5">
        <v>29</v>
      </c>
      <c r="C336" s="6"/>
      <c r="D336" s="8" t="s">
        <v>18</v>
      </c>
      <c r="E336" s="6"/>
      <c r="F336" s="6"/>
      <c r="G336" s="6"/>
      <c r="H336" s="6">
        <v>73</v>
      </c>
      <c r="I336" s="6">
        <v>81</v>
      </c>
      <c r="J336" s="6">
        <v>42</v>
      </c>
      <c r="K336" s="6"/>
      <c r="L336" s="6"/>
      <c r="M336" s="6"/>
      <c r="N336" s="7"/>
    </row>
    <row r="337" spans="1:14" ht="15.75">
      <c r="A337" s="2"/>
      <c r="B337" s="5">
        <v>30</v>
      </c>
      <c r="C337" s="6"/>
      <c r="D337" s="8" t="s">
        <v>18</v>
      </c>
      <c r="E337" s="6"/>
      <c r="F337" s="6"/>
      <c r="G337" s="6"/>
      <c r="H337" s="6">
        <v>73</v>
      </c>
      <c r="I337" s="6">
        <v>63.15</v>
      </c>
      <c r="J337" s="6">
        <v>35</v>
      </c>
      <c r="K337" s="6"/>
      <c r="L337" s="6"/>
      <c r="M337" s="6"/>
      <c r="N337" s="7"/>
    </row>
    <row r="338" spans="1:14" ht="15.75">
      <c r="A338" s="2"/>
      <c r="B338" s="5">
        <v>31</v>
      </c>
      <c r="C338" s="7"/>
      <c r="D338" s="8" t="s">
        <v>18</v>
      </c>
      <c r="E338" s="7"/>
      <c r="F338" s="8" t="s">
        <v>18</v>
      </c>
      <c r="G338" s="7"/>
      <c r="H338" s="8" t="s">
        <v>18</v>
      </c>
      <c r="I338" s="6">
        <v>78</v>
      </c>
      <c r="J338" s="7">
        <v>35.5</v>
      </c>
      <c r="K338" s="9" t="s">
        <v>18</v>
      </c>
      <c r="L338" s="10"/>
      <c r="M338" s="9" t="s">
        <v>18</v>
      </c>
      <c r="N338" s="5"/>
    </row>
    <row r="339" spans="1:14" ht="15.75">
      <c r="A339" s="2" t="s">
        <v>19</v>
      </c>
      <c r="B339" s="2"/>
      <c r="C339" s="11">
        <f t="shared" ref="C339:N339" si="16">SUM(C308:C338)</f>
        <v>0</v>
      </c>
      <c r="D339" s="11">
        <f t="shared" si="16"/>
        <v>0</v>
      </c>
      <c r="E339" s="11">
        <f t="shared" si="16"/>
        <v>0</v>
      </c>
      <c r="F339" s="11">
        <f t="shared" si="16"/>
        <v>0</v>
      </c>
      <c r="G339" s="11">
        <f t="shared" si="16"/>
        <v>0</v>
      </c>
      <c r="H339" s="11">
        <f t="shared" si="16"/>
        <v>504.35</v>
      </c>
      <c r="I339" s="11">
        <f t="shared" si="16"/>
        <v>1915.1</v>
      </c>
      <c r="J339" s="11">
        <f t="shared" si="16"/>
        <v>1236.94</v>
      </c>
      <c r="K339" s="11">
        <f t="shared" si="16"/>
        <v>204.39</v>
      </c>
      <c r="L339" s="11">
        <f t="shared" si="16"/>
        <v>0</v>
      </c>
      <c r="M339" s="11">
        <f t="shared" si="16"/>
        <v>0</v>
      </c>
      <c r="N339" s="11">
        <f t="shared" si="16"/>
        <v>0</v>
      </c>
    </row>
    <row r="340" spans="1:14" ht="15.75">
      <c r="A340" s="2" t="s">
        <v>20</v>
      </c>
      <c r="B340" s="2"/>
      <c r="C340" s="12">
        <f t="shared" ref="C340:N340" si="17">C339*1.9835</f>
        <v>0</v>
      </c>
      <c r="D340" s="12">
        <f t="shared" si="17"/>
        <v>0</v>
      </c>
      <c r="E340" s="12">
        <f t="shared" si="17"/>
        <v>0</v>
      </c>
      <c r="F340" s="12">
        <f t="shared" si="17"/>
        <v>0</v>
      </c>
      <c r="G340" s="12">
        <f t="shared" si="17"/>
        <v>0</v>
      </c>
      <c r="H340" s="12">
        <f t="shared" si="17"/>
        <v>1000.378225</v>
      </c>
      <c r="I340" s="12">
        <f t="shared" si="17"/>
        <v>3798.6008499999998</v>
      </c>
      <c r="J340" s="12">
        <f t="shared" si="17"/>
        <v>2453.4704900000002</v>
      </c>
      <c r="K340" s="12">
        <f t="shared" si="17"/>
        <v>405.40756499999998</v>
      </c>
      <c r="L340" s="12">
        <f t="shared" si="17"/>
        <v>0</v>
      </c>
      <c r="M340" s="12">
        <f t="shared" si="17"/>
        <v>0</v>
      </c>
      <c r="N340" s="12">
        <f t="shared" si="17"/>
        <v>0</v>
      </c>
    </row>
    <row r="341" spans="1:14" ht="15.75">
      <c r="A341" s="2"/>
      <c r="B341" s="2"/>
      <c r="C341" s="11"/>
      <c r="D341" s="11"/>
      <c r="E341" s="11"/>
      <c r="F341" s="11"/>
      <c r="G341" s="11"/>
      <c r="H341" s="11"/>
      <c r="I341" s="11"/>
      <c r="J341" s="11"/>
      <c r="K341" s="11" t="s">
        <v>21</v>
      </c>
      <c r="L341" s="11"/>
      <c r="M341" s="13">
        <f>COUNTA(C308:N338)-7</f>
        <v>77</v>
      </c>
      <c r="N341" s="11" t="s">
        <v>22</v>
      </c>
    </row>
    <row r="342" spans="1:14" ht="16.5" thickBot="1">
      <c r="A342" s="14">
        <v>2008</v>
      </c>
      <c r="B342" s="14" t="s">
        <v>23</v>
      </c>
      <c r="C342" s="14"/>
      <c r="D342" s="14"/>
      <c r="E342" s="14"/>
      <c r="F342" s="15">
        <f>SUM(C339:N339)</f>
        <v>3860.7799999999997</v>
      </c>
      <c r="G342" s="16" t="s">
        <v>19</v>
      </c>
      <c r="H342" s="16"/>
      <c r="I342" s="15">
        <f>F342*1.9835</f>
        <v>7657.8571299999994</v>
      </c>
      <c r="J342" s="16" t="s">
        <v>24</v>
      </c>
      <c r="K342" s="14" t="s">
        <v>25</v>
      </c>
      <c r="L342" s="14"/>
      <c r="M342" s="17">
        <v>77</v>
      </c>
      <c r="N342" s="14" t="s">
        <v>22</v>
      </c>
    </row>
    <row r="343" spans="1:14" ht="15.75">
      <c r="A343" s="1" t="s">
        <v>0</v>
      </c>
      <c r="B343" s="2"/>
      <c r="C343" s="2"/>
      <c r="D343" s="18"/>
      <c r="E343" s="1"/>
      <c r="F343" s="1"/>
      <c r="G343" s="1"/>
      <c r="H343" s="18"/>
      <c r="I343" s="1"/>
      <c r="J343" s="2"/>
      <c r="K343" s="2"/>
      <c r="L343" s="2"/>
      <c r="M343" s="2"/>
    </row>
    <row r="344" spans="1:14" ht="15.75">
      <c r="A344" s="2" t="s">
        <v>2</v>
      </c>
      <c r="B344" s="2"/>
      <c r="C344" s="2"/>
      <c r="D344" s="2"/>
      <c r="E344" s="1" t="s">
        <v>3</v>
      </c>
      <c r="F344" s="2"/>
      <c r="G344" s="2" t="s">
        <v>4</v>
      </c>
      <c r="H344" s="2"/>
      <c r="I344" s="2" t="s">
        <v>5</v>
      </c>
      <c r="J344" s="2"/>
      <c r="K344" s="2"/>
      <c r="L344" s="2"/>
      <c r="M344" s="2"/>
    </row>
    <row r="345" spans="1:14" ht="16.5" thickBot="1">
      <c r="A345" s="3" t="s">
        <v>6</v>
      </c>
      <c r="B345" s="3" t="s">
        <v>7</v>
      </c>
      <c r="C345" s="4" t="s">
        <v>101</v>
      </c>
      <c r="D345" s="4" t="s">
        <v>102</v>
      </c>
      <c r="E345" s="4" t="s">
        <v>8</v>
      </c>
      <c r="F345" s="4" t="s">
        <v>9</v>
      </c>
      <c r="G345" s="4" t="s">
        <v>10</v>
      </c>
      <c r="H345" s="4" t="s">
        <v>11</v>
      </c>
      <c r="I345" s="4" t="s">
        <v>12</v>
      </c>
      <c r="J345" s="4" t="s">
        <v>13</v>
      </c>
      <c r="K345" s="4" t="s">
        <v>14</v>
      </c>
      <c r="L345" s="4" t="s">
        <v>15</v>
      </c>
      <c r="M345" s="4" t="s">
        <v>16</v>
      </c>
      <c r="N345" s="4" t="s">
        <v>17</v>
      </c>
    </row>
    <row r="346" spans="1:14" ht="16.5" thickTop="1">
      <c r="A346" s="1">
        <v>2009</v>
      </c>
      <c r="B346" s="5">
        <v>1</v>
      </c>
      <c r="C346" s="6"/>
      <c r="D346" s="6"/>
      <c r="E346" s="6"/>
      <c r="F346" s="6"/>
      <c r="G346" s="6">
        <v>0</v>
      </c>
      <c r="H346" s="6">
        <v>46.99</v>
      </c>
      <c r="I346" s="6">
        <v>145.41</v>
      </c>
      <c r="J346" s="6">
        <v>128.4</v>
      </c>
      <c r="K346" s="6">
        <v>67.05</v>
      </c>
      <c r="L346" s="6">
        <v>38.94</v>
      </c>
      <c r="M346" s="6">
        <v>85.38</v>
      </c>
      <c r="N346" s="32"/>
    </row>
    <row r="347" spans="1:14" ht="15.75">
      <c r="A347" s="2"/>
      <c r="B347" s="5">
        <v>2</v>
      </c>
      <c r="C347" s="6"/>
      <c r="D347" s="6"/>
      <c r="E347" s="6"/>
      <c r="F347" s="6"/>
      <c r="G347" s="6">
        <v>0</v>
      </c>
      <c r="H347" s="6">
        <v>51.28</v>
      </c>
      <c r="I347" s="6">
        <v>144.08000000000001</v>
      </c>
      <c r="J347" s="6">
        <v>128.01</v>
      </c>
      <c r="K347" s="6">
        <v>60.16</v>
      </c>
      <c r="L347" s="6">
        <v>40.44</v>
      </c>
      <c r="M347" s="6">
        <v>80.290000000000006</v>
      </c>
      <c r="N347" s="7"/>
    </row>
    <row r="348" spans="1:14" ht="15.75">
      <c r="A348" s="2"/>
      <c r="B348" s="5">
        <v>3</v>
      </c>
      <c r="C348" s="6"/>
      <c r="D348" s="6"/>
      <c r="E348" s="6"/>
      <c r="F348" s="6"/>
      <c r="G348" s="6">
        <v>0</v>
      </c>
      <c r="H348" s="6">
        <v>40.93</v>
      </c>
      <c r="I348" s="6">
        <v>114.56</v>
      </c>
      <c r="J348" s="6">
        <v>114.34</v>
      </c>
      <c r="K348" s="6">
        <v>64.48</v>
      </c>
      <c r="L348" s="6">
        <v>36.840000000000003</v>
      </c>
      <c r="M348" s="6">
        <v>74.64</v>
      </c>
      <c r="N348" s="7"/>
    </row>
    <row r="349" spans="1:14" ht="15.75">
      <c r="A349" s="2"/>
      <c r="B349" s="5">
        <v>4</v>
      </c>
      <c r="C349" s="6"/>
      <c r="D349" s="6"/>
      <c r="E349" s="6"/>
      <c r="F349" s="6"/>
      <c r="G349" s="6">
        <v>0</v>
      </c>
      <c r="H349" s="6">
        <v>17.27</v>
      </c>
      <c r="I349" s="6">
        <v>112.38</v>
      </c>
      <c r="J349" s="6">
        <v>117.05</v>
      </c>
      <c r="K349" s="6">
        <v>69.45</v>
      </c>
      <c r="L349" s="6">
        <v>36.04</v>
      </c>
      <c r="M349" s="6">
        <v>62.21</v>
      </c>
      <c r="N349" s="7"/>
    </row>
    <row r="350" spans="1:14" ht="15.75">
      <c r="A350" s="2"/>
      <c r="B350" s="5">
        <v>5</v>
      </c>
      <c r="C350" s="6"/>
      <c r="D350" s="6"/>
      <c r="E350" s="6"/>
      <c r="F350" s="6"/>
      <c r="G350" s="6">
        <v>0</v>
      </c>
      <c r="H350" s="6">
        <v>12.27</v>
      </c>
      <c r="I350" s="6">
        <v>92.17</v>
      </c>
      <c r="J350" s="6">
        <v>106.03</v>
      </c>
      <c r="K350" s="6">
        <v>47.12</v>
      </c>
      <c r="L350" s="6">
        <v>36.979999999999997</v>
      </c>
      <c r="M350" s="6">
        <v>0</v>
      </c>
      <c r="N350" s="7"/>
    </row>
    <row r="351" spans="1:14" ht="15.75">
      <c r="A351" s="2"/>
      <c r="B351" s="5">
        <v>6</v>
      </c>
      <c r="C351" s="6"/>
      <c r="D351" s="6"/>
      <c r="E351" s="6"/>
      <c r="F351" s="6"/>
      <c r="G351" s="6">
        <v>0</v>
      </c>
      <c r="H351" s="6">
        <v>15.62</v>
      </c>
      <c r="I351" s="6">
        <v>87.92</v>
      </c>
      <c r="J351" s="6">
        <v>73</v>
      </c>
      <c r="K351" s="6">
        <v>43.32</v>
      </c>
      <c r="L351" s="6">
        <v>39.19</v>
      </c>
      <c r="M351" s="6">
        <v>0</v>
      </c>
      <c r="N351" s="7"/>
    </row>
    <row r="352" spans="1:14" ht="15.75">
      <c r="A352" s="2"/>
      <c r="B352" s="5">
        <v>7</v>
      </c>
      <c r="C352" s="6"/>
      <c r="D352" s="6"/>
      <c r="E352" s="6"/>
      <c r="F352" s="6"/>
      <c r="G352" s="6">
        <v>0</v>
      </c>
      <c r="H352" s="6">
        <v>16.47</v>
      </c>
      <c r="I352" s="6">
        <v>68.83</v>
      </c>
      <c r="J352" s="6">
        <v>36.33</v>
      </c>
      <c r="K352" s="6">
        <v>40.89</v>
      </c>
      <c r="L352" s="6">
        <v>47.96</v>
      </c>
      <c r="M352" s="6">
        <v>0</v>
      </c>
      <c r="N352" s="7"/>
    </row>
    <row r="353" spans="1:14" ht="15.75">
      <c r="A353" s="2"/>
      <c r="B353" s="5">
        <v>8</v>
      </c>
      <c r="C353" s="6"/>
      <c r="D353" s="6"/>
      <c r="E353" s="6"/>
      <c r="F353" s="6"/>
      <c r="G353" s="6">
        <v>0</v>
      </c>
      <c r="H353" s="6">
        <v>8.85</v>
      </c>
      <c r="I353" s="6">
        <v>58.05</v>
      </c>
      <c r="J353" s="6">
        <v>32.36</v>
      </c>
      <c r="K353" s="6">
        <v>25.64</v>
      </c>
      <c r="L353" s="6">
        <v>49.95</v>
      </c>
      <c r="M353" s="6">
        <v>0</v>
      </c>
      <c r="N353" s="7"/>
    </row>
    <row r="354" spans="1:14" ht="15.75">
      <c r="A354" s="2"/>
      <c r="B354" s="5">
        <v>9</v>
      </c>
      <c r="C354" s="6"/>
      <c r="D354" s="6"/>
      <c r="E354" s="6"/>
      <c r="F354" s="6"/>
      <c r="G354" s="6">
        <v>0</v>
      </c>
      <c r="H354" s="6">
        <v>12.96</v>
      </c>
      <c r="I354" s="6">
        <v>50.44</v>
      </c>
      <c r="J354" s="6">
        <v>30</v>
      </c>
      <c r="K354" s="6">
        <v>17.940000000000001</v>
      </c>
      <c r="L354" s="6">
        <v>48.4</v>
      </c>
      <c r="M354" s="6">
        <v>0</v>
      </c>
      <c r="N354" s="7"/>
    </row>
    <row r="355" spans="1:14" ht="15.75">
      <c r="A355" s="2"/>
      <c r="B355" s="5">
        <v>10</v>
      </c>
      <c r="C355" s="6"/>
      <c r="D355" s="6"/>
      <c r="E355" s="6"/>
      <c r="F355" s="6"/>
      <c r="G355" s="6">
        <v>0</v>
      </c>
      <c r="H355" s="6">
        <v>8.75</v>
      </c>
      <c r="I355" s="6">
        <v>43.97</v>
      </c>
      <c r="J355" s="6">
        <v>34.64</v>
      </c>
      <c r="K355" s="6">
        <v>30.32</v>
      </c>
      <c r="L355" s="6">
        <v>46.12</v>
      </c>
      <c r="M355" s="6">
        <v>0</v>
      </c>
      <c r="N355" s="7"/>
    </row>
    <row r="356" spans="1:14" ht="15.75">
      <c r="A356" s="2"/>
      <c r="B356" s="5">
        <v>11</v>
      </c>
      <c r="C356" s="6"/>
      <c r="D356" s="6"/>
      <c r="E356" s="6"/>
      <c r="F356" s="6"/>
      <c r="G356" s="6">
        <v>0</v>
      </c>
      <c r="H356" s="6">
        <v>2.82</v>
      </c>
      <c r="I356" s="6">
        <v>40.950000000000003</v>
      </c>
      <c r="J356" s="6">
        <v>94.88</v>
      </c>
      <c r="K356" s="6">
        <v>56.02</v>
      </c>
      <c r="L356" s="6">
        <v>45.6</v>
      </c>
      <c r="M356" s="6">
        <v>0</v>
      </c>
      <c r="N356" s="7"/>
    </row>
    <row r="357" spans="1:14" ht="15.75">
      <c r="A357" s="2"/>
      <c r="B357" s="5">
        <v>12</v>
      </c>
      <c r="C357" s="6"/>
      <c r="D357" s="6"/>
      <c r="E357" s="6"/>
      <c r="F357" s="6"/>
      <c r="G357" s="6">
        <v>0</v>
      </c>
      <c r="H357" s="6">
        <v>16.21</v>
      </c>
      <c r="I357" s="6">
        <v>50.18</v>
      </c>
      <c r="J357" s="6">
        <v>79.98</v>
      </c>
      <c r="K357" s="6">
        <v>50.4</v>
      </c>
      <c r="L357" s="6">
        <v>44.62</v>
      </c>
      <c r="M357" s="6">
        <v>0</v>
      </c>
      <c r="N357" s="7"/>
    </row>
    <row r="358" spans="1:14" ht="15.75">
      <c r="A358" s="2"/>
      <c r="B358" s="5">
        <v>13</v>
      </c>
      <c r="C358" s="6"/>
      <c r="D358" s="6"/>
      <c r="E358" s="6"/>
      <c r="F358" s="6"/>
      <c r="G358" s="6">
        <v>0</v>
      </c>
      <c r="H358" s="6">
        <v>17.7</v>
      </c>
      <c r="I358" s="6">
        <v>65.540000000000006</v>
      </c>
      <c r="J358" s="6">
        <v>48.91</v>
      </c>
      <c r="K358" s="6">
        <v>42.83</v>
      </c>
      <c r="L358" s="6">
        <v>46.75</v>
      </c>
      <c r="M358" s="6">
        <v>0</v>
      </c>
      <c r="N358" s="7"/>
    </row>
    <row r="359" spans="1:14" ht="15.75">
      <c r="A359" s="2"/>
      <c r="B359" s="5">
        <v>14</v>
      </c>
      <c r="C359" s="6"/>
      <c r="D359" s="6"/>
      <c r="E359" s="6"/>
      <c r="F359" s="6"/>
      <c r="G359" s="6">
        <v>0</v>
      </c>
      <c r="H359" s="6">
        <v>17.670000000000002</v>
      </c>
      <c r="I359" s="6">
        <v>48.86</v>
      </c>
      <c r="J359" s="6">
        <v>43.07</v>
      </c>
      <c r="K359" s="6">
        <v>49.97</v>
      </c>
      <c r="L359" s="6">
        <v>49.23</v>
      </c>
      <c r="M359" s="6">
        <v>0</v>
      </c>
      <c r="N359" s="7"/>
    </row>
    <row r="360" spans="1:14" ht="15.75">
      <c r="A360" s="2"/>
      <c r="B360" s="5">
        <v>15</v>
      </c>
      <c r="C360" s="6"/>
      <c r="D360" s="6"/>
      <c r="E360" s="6"/>
      <c r="F360" s="6"/>
      <c r="G360" s="6">
        <v>0</v>
      </c>
      <c r="H360" s="6">
        <v>20.54</v>
      </c>
      <c r="I360" s="6">
        <v>33.53</v>
      </c>
      <c r="J360" s="6">
        <v>49.01</v>
      </c>
      <c r="K360" s="6">
        <v>53.34</v>
      </c>
      <c r="L360" s="6">
        <v>52.75</v>
      </c>
      <c r="M360" s="6">
        <v>0</v>
      </c>
      <c r="N360" s="7"/>
    </row>
    <row r="361" spans="1:14" ht="15.75">
      <c r="A361" s="2"/>
      <c r="B361" s="5">
        <v>16</v>
      </c>
      <c r="C361" s="6"/>
      <c r="D361" s="6"/>
      <c r="E361" s="6"/>
      <c r="F361" s="6"/>
      <c r="G361" s="6">
        <v>0</v>
      </c>
      <c r="H361" s="6">
        <v>23.67</v>
      </c>
      <c r="I361" s="6">
        <v>36.619999999999997</v>
      </c>
      <c r="J361" s="6">
        <v>61.96</v>
      </c>
      <c r="K361" s="6">
        <v>19.829999999999998</v>
      </c>
      <c r="L361" s="6">
        <v>55.56</v>
      </c>
      <c r="M361" s="6">
        <v>0</v>
      </c>
      <c r="N361" s="7"/>
    </row>
    <row r="362" spans="1:14" ht="15.75">
      <c r="A362" s="2"/>
      <c r="B362" s="5">
        <v>17</v>
      </c>
      <c r="C362" s="6"/>
      <c r="D362" s="6"/>
      <c r="E362" s="6"/>
      <c r="F362" s="6"/>
      <c r="G362" s="6">
        <v>0</v>
      </c>
      <c r="H362" s="6">
        <v>43.58</v>
      </c>
      <c r="I362" s="6">
        <v>27.56</v>
      </c>
      <c r="J362" s="6">
        <v>103.43</v>
      </c>
      <c r="K362" s="6">
        <v>0</v>
      </c>
      <c r="L362" s="6">
        <v>55.12</v>
      </c>
      <c r="M362" s="6">
        <v>0</v>
      </c>
      <c r="N362" s="7"/>
    </row>
    <row r="363" spans="1:14" ht="15.75">
      <c r="A363" s="2"/>
      <c r="B363" s="5">
        <v>18</v>
      </c>
      <c r="C363" s="6"/>
      <c r="D363" s="6"/>
      <c r="E363" s="6"/>
      <c r="F363" s="6"/>
      <c r="G363" s="6">
        <v>0</v>
      </c>
      <c r="H363" s="6">
        <v>54.48</v>
      </c>
      <c r="I363" s="6">
        <v>34</v>
      </c>
      <c r="J363" s="6">
        <v>130.08000000000001</v>
      </c>
      <c r="K363" s="6">
        <v>51.94</v>
      </c>
      <c r="L363" s="6">
        <v>53.71</v>
      </c>
      <c r="M363" s="6">
        <v>0</v>
      </c>
      <c r="N363" s="7"/>
    </row>
    <row r="364" spans="1:14" ht="15.75">
      <c r="A364" s="2"/>
      <c r="B364" s="5">
        <v>19</v>
      </c>
      <c r="C364" s="6"/>
      <c r="D364" s="6"/>
      <c r="E364" s="6"/>
      <c r="F364" s="6"/>
      <c r="G364" s="6">
        <v>0</v>
      </c>
      <c r="H364" s="6">
        <v>54.54</v>
      </c>
      <c r="I364" s="6">
        <v>34</v>
      </c>
      <c r="J364" s="6">
        <v>113.07</v>
      </c>
      <c r="K364" s="6">
        <v>73.88</v>
      </c>
      <c r="L364" s="6">
        <v>51.64</v>
      </c>
      <c r="M364" s="6">
        <v>0</v>
      </c>
      <c r="N364" s="7"/>
    </row>
    <row r="365" spans="1:14" ht="15.75">
      <c r="A365" s="2"/>
      <c r="B365" s="5">
        <v>20</v>
      </c>
      <c r="C365" s="6"/>
      <c r="D365" s="6"/>
      <c r="E365" s="6"/>
      <c r="F365" s="6"/>
      <c r="G365" s="6">
        <v>0</v>
      </c>
      <c r="H365" s="6">
        <v>67.78</v>
      </c>
      <c r="I365" s="6">
        <v>37.93</v>
      </c>
      <c r="J365" s="6">
        <v>93.81</v>
      </c>
      <c r="K365" s="6">
        <v>28.09</v>
      </c>
      <c r="L365" s="6">
        <v>52.38</v>
      </c>
      <c r="M365" s="6">
        <v>0</v>
      </c>
      <c r="N365" s="7"/>
    </row>
    <row r="366" spans="1:14" ht="15.75">
      <c r="A366" s="2"/>
      <c r="B366" s="5">
        <v>21</v>
      </c>
      <c r="C366" s="6"/>
      <c r="D366" s="6"/>
      <c r="E366" s="6"/>
      <c r="F366" s="6"/>
      <c r="G366" s="6">
        <v>0</v>
      </c>
      <c r="H366" s="6">
        <v>84.44</v>
      </c>
      <c r="I366" s="6">
        <v>57.2</v>
      </c>
      <c r="J366" s="6">
        <v>75.41</v>
      </c>
      <c r="K366" s="6">
        <v>51.56</v>
      </c>
      <c r="L366" s="6">
        <v>52.68</v>
      </c>
      <c r="M366" s="6">
        <v>0</v>
      </c>
      <c r="N366" s="7"/>
    </row>
    <row r="367" spans="1:14" ht="15.75">
      <c r="A367" s="2"/>
      <c r="B367" s="5">
        <v>22</v>
      </c>
      <c r="C367" s="6"/>
      <c r="D367" s="6"/>
      <c r="E367" s="6"/>
      <c r="F367" s="6"/>
      <c r="G367" s="6">
        <v>0</v>
      </c>
      <c r="H367" s="6">
        <v>98.6</v>
      </c>
      <c r="I367" s="6">
        <v>57.24</v>
      </c>
      <c r="J367" s="6">
        <v>46.92</v>
      </c>
      <c r="K367" s="6">
        <v>73.88</v>
      </c>
      <c r="L367" s="6">
        <v>54.37</v>
      </c>
      <c r="M367" s="6">
        <v>0</v>
      </c>
      <c r="N367" s="7"/>
    </row>
    <row r="368" spans="1:14" ht="15.75">
      <c r="A368" s="2"/>
      <c r="B368" s="5">
        <v>23</v>
      </c>
      <c r="C368" s="6"/>
      <c r="D368" s="6"/>
      <c r="E368" s="6"/>
      <c r="F368" s="6"/>
      <c r="G368" s="6">
        <v>0</v>
      </c>
      <c r="H368" s="6">
        <v>113.5</v>
      </c>
      <c r="I368" s="6">
        <v>50.61</v>
      </c>
      <c r="J368" s="6">
        <v>38.47</v>
      </c>
      <c r="K368" s="6">
        <v>73.88</v>
      </c>
      <c r="L368" s="6">
        <v>73</v>
      </c>
      <c r="M368" s="6">
        <v>0</v>
      </c>
      <c r="N368" s="7"/>
    </row>
    <row r="369" spans="1:14" ht="15.75">
      <c r="A369" s="2"/>
      <c r="B369" s="5">
        <v>24</v>
      </c>
      <c r="C369" s="6"/>
      <c r="D369" s="6"/>
      <c r="E369" s="6"/>
      <c r="F369" s="6"/>
      <c r="G369" s="6">
        <v>0</v>
      </c>
      <c r="H369" s="6">
        <v>109.53</v>
      </c>
      <c r="I369" s="6">
        <v>44.48</v>
      </c>
      <c r="J369" s="6">
        <v>12.43</v>
      </c>
      <c r="K369" s="6">
        <v>45.02</v>
      </c>
      <c r="L369" s="6">
        <v>86.95</v>
      </c>
      <c r="M369" s="6">
        <v>0</v>
      </c>
      <c r="N369" s="7"/>
    </row>
    <row r="370" spans="1:14" ht="15.75">
      <c r="A370" s="2"/>
      <c r="B370" s="5">
        <v>25</v>
      </c>
      <c r="C370" s="6"/>
      <c r="D370" s="6"/>
      <c r="E370" s="6"/>
      <c r="F370" s="6"/>
      <c r="G370" s="6">
        <v>0</v>
      </c>
      <c r="H370" s="6">
        <v>97.88</v>
      </c>
      <c r="I370" s="6">
        <v>45.41</v>
      </c>
      <c r="J370" s="6">
        <v>10.91</v>
      </c>
      <c r="K370" s="6">
        <v>47</v>
      </c>
      <c r="L370" s="6">
        <v>81.22</v>
      </c>
      <c r="M370" s="6">
        <v>0</v>
      </c>
      <c r="N370" s="7"/>
    </row>
    <row r="371" spans="1:14" ht="15.75">
      <c r="A371" s="2"/>
      <c r="B371" s="5">
        <v>26</v>
      </c>
      <c r="C371" s="6"/>
      <c r="D371" s="6"/>
      <c r="E371" s="6"/>
      <c r="F371" s="6"/>
      <c r="G371" s="6">
        <v>0</v>
      </c>
      <c r="H371" s="6">
        <v>0.63</v>
      </c>
      <c r="I371" s="6">
        <v>32.61</v>
      </c>
      <c r="J371" s="6">
        <v>45.85</v>
      </c>
      <c r="K371" s="6">
        <v>50</v>
      </c>
      <c r="L371" s="6">
        <v>76.67</v>
      </c>
      <c r="M371" s="6">
        <v>0</v>
      </c>
      <c r="N371" s="7"/>
    </row>
    <row r="372" spans="1:14" ht="15.75">
      <c r="A372" s="2"/>
      <c r="B372" s="5">
        <v>27</v>
      </c>
      <c r="C372" s="6"/>
      <c r="D372" s="6"/>
      <c r="E372" s="6"/>
      <c r="F372" s="6"/>
      <c r="G372" s="6">
        <v>0</v>
      </c>
      <c r="H372" s="6">
        <v>0</v>
      </c>
      <c r="I372" s="6">
        <v>31.95</v>
      </c>
      <c r="J372" s="6">
        <v>29.62</v>
      </c>
      <c r="K372" s="6">
        <v>46</v>
      </c>
      <c r="L372" s="6">
        <v>68.2</v>
      </c>
      <c r="M372" s="6">
        <v>0</v>
      </c>
      <c r="N372" s="7"/>
    </row>
    <row r="373" spans="1:14" ht="15.75">
      <c r="A373" s="2"/>
      <c r="B373" s="5">
        <v>28</v>
      </c>
      <c r="C373" s="6"/>
      <c r="D373" s="6"/>
      <c r="E373" s="6"/>
      <c r="F373" s="6"/>
      <c r="G373" s="6">
        <v>14.32</v>
      </c>
      <c r="H373" s="6">
        <v>0</v>
      </c>
      <c r="I373" s="6">
        <v>76.92</v>
      </c>
      <c r="J373" s="6">
        <v>2.3199999999999998</v>
      </c>
      <c r="K373" s="6">
        <v>42</v>
      </c>
      <c r="L373" s="6">
        <v>62.37</v>
      </c>
      <c r="M373" s="6">
        <v>0</v>
      </c>
      <c r="N373" s="7"/>
    </row>
    <row r="374" spans="1:14" ht="15.75">
      <c r="A374" s="2"/>
      <c r="B374" s="5">
        <v>29</v>
      </c>
      <c r="C374" s="6"/>
      <c r="D374" s="8" t="s">
        <v>18</v>
      </c>
      <c r="E374" s="6"/>
      <c r="F374" s="6"/>
      <c r="G374" s="6">
        <v>42.23</v>
      </c>
      <c r="H374" s="6">
        <v>125.31</v>
      </c>
      <c r="I374" s="6">
        <v>125.95</v>
      </c>
      <c r="J374" s="6">
        <v>10.34</v>
      </c>
      <c r="K374" s="6">
        <v>40</v>
      </c>
      <c r="L374" s="6">
        <v>60.97</v>
      </c>
      <c r="M374" s="6">
        <v>0</v>
      </c>
      <c r="N374" s="7"/>
    </row>
    <row r="375" spans="1:14" ht="15.75">
      <c r="A375" s="2"/>
      <c r="B375" s="5">
        <v>30</v>
      </c>
      <c r="C375" s="6"/>
      <c r="D375" s="8" t="s">
        <v>18</v>
      </c>
      <c r="E375" s="6"/>
      <c r="F375" s="6"/>
      <c r="G375" s="6">
        <v>44.1</v>
      </c>
      <c r="H375" s="6">
        <v>116.1</v>
      </c>
      <c r="I375" s="6">
        <v>135.93</v>
      </c>
      <c r="J375" s="6">
        <v>10.5</v>
      </c>
      <c r="K375" s="6">
        <v>40</v>
      </c>
      <c r="L375" s="6">
        <v>66.069999999999993</v>
      </c>
      <c r="M375" s="6">
        <v>0</v>
      </c>
      <c r="N375" s="7"/>
    </row>
    <row r="376" spans="1:14" ht="15.75">
      <c r="A376" s="2"/>
      <c r="B376" s="5">
        <v>31</v>
      </c>
      <c r="C376" s="7"/>
      <c r="D376" s="8" t="s">
        <v>18</v>
      </c>
      <c r="E376" s="7"/>
      <c r="F376" s="8" t="s">
        <v>18</v>
      </c>
      <c r="G376" s="7">
        <v>44.3</v>
      </c>
      <c r="H376" s="8" t="s">
        <v>18</v>
      </c>
      <c r="I376" s="6">
        <v>116.52</v>
      </c>
      <c r="J376" s="7">
        <v>38.1</v>
      </c>
      <c r="K376" s="9" t="s">
        <v>18</v>
      </c>
      <c r="L376" s="10">
        <v>79.86</v>
      </c>
      <c r="M376" s="9" t="s">
        <v>18</v>
      </c>
      <c r="N376" s="5"/>
    </row>
    <row r="377" spans="1:14" ht="15.75">
      <c r="A377" s="2" t="s">
        <v>19</v>
      </c>
      <c r="B377" s="2"/>
      <c r="C377" s="11">
        <f t="shared" ref="C377:N377" si="18">SUM(C346:C376)</f>
        <v>0</v>
      </c>
      <c r="D377" s="11">
        <f t="shared" si="18"/>
        <v>0</v>
      </c>
      <c r="E377" s="11">
        <f t="shared" si="18"/>
        <v>0</v>
      </c>
      <c r="F377" s="11">
        <f t="shared" si="18"/>
        <v>0</v>
      </c>
      <c r="G377" s="11">
        <f t="shared" si="18"/>
        <v>144.94999999999999</v>
      </c>
      <c r="H377" s="11">
        <f t="shared" si="18"/>
        <v>1296.3700000000001</v>
      </c>
      <c r="I377" s="11">
        <f t="shared" si="18"/>
        <v>2101.8000000000002</v>
      </c>
      <c r="J377" s="11">
        <f t="shared" si="18"/>
        <v>1939.2299999999998</v>
      </c>
      <c r="K377" s="11">
        <f t="shared" si="18"/>
        <v>1402.01</v>
      </c>
      <c r="L377" s="11">
        <f t="shared" si="18"/>
        <v>1690.5799999999997</v>
      </c>
      <c r="M377" s="11">
        <f t="shared" si="18"/>
        <v>302.52</v>
      </c>
      <c r="N377" s="11">
        <f t="shared" si="18"/>
        <v>0</v>
      </c>
    </row>
    <row r="378" spans="1:14" ht="15.75">
      <c r="A378" s="2" t="s">
        <v>20</v>
      </c>
      <c r="B378" s="2"/>
      <c r="C378" s="12">
        <f t="shared" ref="C378:N378" si="19">C377*1.9835</f>
        <v>0</v>
      </c>
      <c r="D378" s="12">
        <f t="shared" si="19"/>
        <v>0</v>
      </c>
      <c r="E378" s="12">
        <f t="shared" si="19"/>
        <v>0</v>
      </c>
      <c r="F378" s="12">
        <f t="shared" si="19"/>
        <v>0</v>
      </c>
      <c r="G378" s="12">
        <f t="shared" si="19"/>
        <v>287.50832499999996</v>
      </c>
      <c r="H378" s="12">
        <f t="shared" si="19"/>
        <v>2571.3498950000003</v>
      </c>
      <c r="I378" s="12">
        <f t="shared" si="19"/>
        <v>4168.9203000000007</v>
      </c>
      <c r="J378" s="12">
        <f t="shared" si="19"/>
        <v>3846.4627049999995</v>
      </c>
      <c r="K378" s="12">
        <f t="shared" si="19"/>
        <v>2780.8868350000002</v>
      </c>
      <c r="L378" s="12">
        <f t="shared" si="19"/>
        <v>3353.2654299999995</v>
      </c>
      <c r="M378" s="12">
        <f t="shared" si="19"/>
        <v>600.04841999999996</v>
      </c>
      <c r="N378" s="12">
        <f t="shared" si="19"/>
        <v>0</v>
      </c>
    </row>
    <row r="379" spans="1:14" ht="15.75">
      <c r="A379" s="2"/>
      <c r="B379" s="2"/>
      <c r="C379" s="11"/>
      <c r="D379" s="11"/>
      <c r="E379" s="11"/>
      <c r="F379" s="11"/>
      <c r="G379" s="11"/>
      <c r="H379" s="11"/>
      <c r="I379" s="11"/>
      <c r="J379" s="11"/>
      <c r="K379" s="11" t="s">
        <v>21</v>
      </c>
      <c r="L379" s="11"/>
      <c r="M379" s="13">
        <f>COUNTA(C346:N376)-7</f>
        <v>214</v>
      </c>
      <c r="N379" s="11" t="s">
        <v>22</v>
      </c>
    </row>
    <row r="380" spans="1:14" ht="16.5" thickBot="1">
      <c r="A380" s="14">
        <v>2009</v>
      </c>
      <c r="B380" s="14" t="s">
        <v>23</v>
      </c>
      <c r="C380" s="14"/>
      <c r="D380" s="14"/>
      <c r="E380" s="14"/>
      <c r="F380" s="15">
        <f>SUM(C377:N377)</f>
        <v>8877.4600000000009</v>
      </c>
      <c r="G380" s="16" t="s">
        <v>19</v>
      </c>
      <c r="H380" s="16"/>
      <c r="I380" s="15">
        <f>F380*1.9835</f>
        <v>17608.441910000001</v>
      </c>
      <c r="J380" s="16" t="s">
        <v>24</v>
      </c>
      <c r="K380" s="14" t="s">
        <v>25</v>
      </c>
      <c r="L380" s="14"/>
      <c r="M380" s="17">
        <v>0</v>
      </c>
      <c r="N380" s="14" t="s">
        <v>22</v>
      </c>
    </row>
    <row r="381" spans="1:14" ht="15.7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</row>
  </sheetData>
  <phoneticPr fontId="6" type="noConversion"/>
  <pageMargins left="0.85" right="0" top="0.5" bottom="0.25" header="0.5" footer="0.5"/>
  <pageSetup scale="60" orientation="portrait" r:id="rId1"/>
  <headerFooter alignWithMargins="0"/>
  <rowBreaks count="5" manualBreakCount="5">
    <brk id="76" max="65535" man="1"/>
    <brk id="152" max="65535" man="1"/>
    <brk id="228" max="65535" man="1"/>
    <brk id="304" max="65535" man="1"/>
    <brk id="380" max="655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1960's</vt:lpstr>
      <vt:lpstr>1970's</vt:lpstr>
      <vt:lpstr>1980's</vt:lpstr>
      <vt:lpstr>1990's</vt:lpstr>
      <vt:lpstr>2000's</vt:lpstr>
      <vt:lpstr>'1970''s'!Print_Area</vt:lpstr>
      <vt:lpstr>'1980''s'!Print_Area</vt:lpstr>
    </vt:vector>
  </TitlesOfParts>
  <Company>US Bureau of Reclamation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William Edward Peck</cp:lastModifiedBy>
  <cp:lastPrinted>2004-01-28T19:01:00Z</cp:lastPrinted>
  <dcterms:created xsi:type="dcterms:W3CDTF">2003-02-28T21:11:20Z</dcterms:created>
  <dcterms:modified xsi:type="dcterms:W3CDTF">2010-02-16T21:21:24Z</dcterms:modified>
</cp:coreProperties>
</file>